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aon-my.sharepoint.com/personal/m_romanou_ena-on_gr/Documents/Desktop/Ρυθμιστικά/"/>
    </mc:Choice>
  </mc:AlternateContent>
  <xr:revisionPtr revIDLastSave="34" documentId="8_{9178CC70-192B-AB48-A610-6E64C36F6788}" xr6:coauthVersionLast="47" xr6:coauthVersionMax="47" xr10:uidLastSave="{0DA7C43C-C665-6040-B0B1-2DB0F58508A3}"/>
  <bookViews>
    <workbookView xWindow="0" yWindow="0" windowWidth="38400" windowHeight="21600" activeTab="6" xr2:uid="{904CEE44-053F-49D3-90A6-F09D9338FB79}"/>
  </bookViews>
  <sheets>
    <sheet name="4" sheetId="26" state="hidden" r:id="rId1"/>
    <sheet name="1" sheetId="25" state="hidden" r:id="rId2"/>
    <sheet name="GENERAL SHEET" sheetId="45" state="hidden" r:id="rId3"/>
    <sheet name="01.2024ΕΛ" sheetId="43" state="hidden" r:id="rId4"/>
    <sheet name="01.2024ΕΝ" sheetId="46" state="hidden" r:id="rId5"/>
    <sheet name="02.2024ΕΛ" sheetId="47" r:id="rId6"/>
    <sheet name="02.2024ΕΝ" sheetId="48" r:id="rId7"/>
    <sheet name="2" sheetId="24" state="hidden" r:id="rId8"/>
    <sheet name="TOTAL" sheetId="23" state="hidden" r:id="rId9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14" i="47" l="1"/>
  <c r="AH114" i="47"/>
  <c r="AG114" i="47"/>
  <c r="AF114" i="47"/>
  <c r="AE114" i="47"/>
  <c r="AD114" i="47"/>
  <c r="AC114" i="47"/>
  <c r="AB114" i="47"/>
  <c r="AA114" i="47"/>
  <c r="Z114" i="47"/>
  <c r="Y114" i="47"/>
  <c r="X114" i="47"/>
  <c r="W114" i="47"/>
  <c r="V114" i="47"/>
  <c r="U114" i="47"/>
  <c r="T114" i="47"/>
  <c r="S114" i="47"/>
  <c r="R114" i="47"/>
  <c r="Q114" i="47"/>
  <c r="P114" i="47"/>
  <c r="O114" i="47"/>
  <c r="N114" i="47"/>
  <c r="M114" i="47"/>
  <c r="L114" i="47"/>
  <c r="K114" i="47"/>
  <c r="J114" i="47"/>
  <c r="I114" i="47"/>
  <c r="H114" i="47"/>
  <c r="G114" i="47"/>
  <c r="F114" i="47"/>
  <c r="E114" i="47"/>
  <c r="AI108" i="47"/>
  <c r="AH108" i="47"/>
  <c r="AG108" i="47"/>
  <c r="AF108" i="47"/>
  <c r="AE108" i="47"/>
  <c r="AD108" i="47"/>
  <c r="AC108" i="47"/>
  <c r="AB108" i="47"/>
  <c r="AA108" i="47"/>
  <c r="Z108" i="47"/>
  <c r="Y108" i="47"/>
  <c r="X108" i="47"/>
  <c r="W108" i="47"/>
  <c r="V108" i="47"/>
  <c r="U108" i="47"/>
  <c r="T108" i="47"/>
  <c r="S108" i="47"/>
  <c r="R108" i="47"/>
  <c r="Q108" i="47"/>
  <c r="P108" i="47"/>
  <c r="O108" i="47"/>
  <c r="N108" i="47"/>
  <c r="M108" i="47"/>
  <c r="L108" i="47"/>
  <c r="K108" i="47"/>
  <c r="J108" i="47"/>
  <c r="I108" i="47"/>
  <c r="H108" i="47"/>
  <c r="G108" i="47"/>
  <c r="F108" i="47"/>
  <c r="E108" i="47"/>
  <c r="AI107" i="47" a="1"/>
  <c r="AI107" i="47" s="1"/>
  <c r="AH107" i="47" a="1"/>
  <c r="AH107" i="47" s="1"/>
  <c r="AG107" i="47" a="1"/>
  <c r="AG107" i="47" s="1"/>
  <c r="AI106" i="47" a="1"/>
  <c r="AI106" i="47" s="1"/>
  <c r="AH106" i="47" a="1"/>
  <c r="AH106" i="47" s="1"/>
  <c r="AG106" i="47" a="1"/>
  <c r="AG106" i="47" s="1"/>
  <c r="AI105" i="47" a="1"/>
  <c r="AI105" i="47" s="1"/>
  <c r="AH105" i="47" a="1"/>
  <c r="AH105" i="47" s="1"/>
  <c r="AG105" i="47" a="1"/>
  <c r="AG105" i="47" s="1"/>
  <c r="AI104" i="47" a="1"/>
  <c r="AI104" i="47" s="1"/>
  <c r="AH104" i="47" a="1"/>
  <c r="AH104" i="47" s="1"/>
  <c r="AG104" i="47" a="1"/>
  <c r="AG104" i="47" s="1"/>
  <c r="AI103" i="47" a="1"/>
  <c r="AI103" i="47" s="1"/>
  <c r="AH103" i="47" a="1"/>
  <c r="AH103" i="47" s="1"/>
  <c r="AG103" i="47" a="1"/>
  <c r="AG103" i="47" s="1"/>
  <c r="AF102" i="47"/>
  <c r="AE102" i="47"/>
  <c r="AD102" i="47"/>
  <c r="AC102" i="47"/>
  <c r="AB102" i="47"/>
  <c r="AA102" i="47"/>
  <c r="Z102" i="47"/>
  <c r="Y102" i="47"/>
  <c r="X102" i="47"/>
  <c r="W102" i="47"/>
  <c r="V102" i="47"/>
  <c r="U102" i="47"/>
  <c r="T102" i="47"/>
  <c r="S102" i="47"/>
  <c r="R102" i="47"/>
  <c r="Q102" i="47"/>
  <c r="P102" i="47"/>
  <c r="O102" i="47"/>
  <c r="N102" i="47"/>
  <c r="M102" i="47"/>
  <c r="L102" i="47"/>
  <c r="K102" i="47"/>
  <c r="J102" i="47"/>
  <c r="I102" i="47"/>
  <c r="H102" i="47"/>
  <c r="G102" i="47"/>
  <c r="F102" i="47"/>
  <c r="E102" i="47"/>
  <c r="AI101" i="47" a="1"/>
  <c r="AI101" i="47" s="1"/>
  <c r="AH101" i="47" a="1"/>
  <c r="AH101" i="47" s="1"/>
  <c r="AG101" i="47" a="1"/>
  <c r="AG101" i="47" s="1"/>
  <c r="AI100" i="47" a="1"/>
  <c r="AI100" i="47" s="1"/>
  <c r="AH100" i="47" a="1"/>
  <c r="AH100" i="47" s="1"/>
  <c r="AG100" i="47" a="1"/>
  <c r="AG100" i="47" s="1"/>
  <c r="AI99" i="47" a="1"/>
  <c r="AI99" i="47" s="1"/>
  <c r="AH99" i="47" a="1"/>
  <c r="AH99" i="47" s="1"/>
  <c r="AG99" i="47" a="1"/>
  <c r="AG99" i="47" s="1"/>
  <c r="AI98" i="47" a="1"/>
  <c r="AI98" i="47" s="1"/>
  <c r="AH98" i="47" a="1"/>
  <c r="AH98" i="47" s="1"/>
  <c r="AG98" i="47" a="1"/>
  <c r="AG98" i="47" s="1"/>
  <c r="AI97" i="47" a="1"/>
  <c r="AI97" i="47" s="1"/>
  <c r="AH97" i="47" a="1"/>
  <c r="AH97" i="47" s="1"/>
  <c r="AG97" i="47" a="1"/>
  <c r="AG97" i="47" s="1"/>
  <c r="AF96" i="47"/>
  <c r="AE96" i="47"/>
  <c r="AD96" i="47"/>
  <c r="AC96" i="47"/>
  <c r="AB96" i="47"/>
  <c r="AA96" i="47"/>
  <c r="Z96" i="47"/>
  <c r="Y96" i="47"/>
  <c r="X96" i="47"/>
  <c r="W96" i="47"/>
  <c r="V96" i="47"/>
  <c r="U96" i="47"/>
  <c r="T96" i="47"/>
  <c r="S96" i="47"/>
  <c r="R96" i="47"/>
  <c r="Q96" i="47"/>
  <c r="P96" i="47"/>
  <c r="O96" i="47"/>
  <c r="N96" i="47"/>
  <c r="M96" i="47"/>
  <c r="L96" i="47"/>
  <c r="K96" i="47"/>
  <c r="J96" i="47"/>
  <c r="I96" i="47"/>
  <c r="H96" i="47"/>
  <c r="G96" i="47"/>
  <c r="F96" i="47"/>
  <c r="E96" i="47"/>
  <c r="AI95" i="47" a="1"/>
  <c r="AI95" i="47" s="1"/>
  <c r="AH95" i="47" a="1"/>
  <c r="AH95" i="47" s="1"/>
  <c r="AG95" i="47" a="1"/>
  <c r="AG95" i="47" s="1"/>
  <c r="AI94" i="47" a="1"/>
  <c r="AI94" i="47" s="1"/>
  <c r="AH94" i="47" a="1"/>
  <c r="AH94" i="47" s="1"/>
  <c r="AG94" i="47" a="1"/>
  <c r="AG94" i="47" s="1"/>
  <c r="AI93" i="47" a="1"/>
  <c r="AI93" i="47" s="1"/>
  <c r="AH93" i="47" a="1"/>
  <c r="AH93" i="47" s="1"/>
  <c r="AG93" i="47" a="1"/>
  <c r="AG93" i="47" s="1"/>
  <c r="AI92" i="47" a="1"/>
  <c r="AI92" i="47" s="1"/>
  <c r="AH92" i="47" a="1"/>
  <c r="AH92" i="47" s="1"/>
  <c r="AG92" i="47" a="1"/>
  <c r="AG92" i="47" s="1"/>
  <c r="AI91" i="47" a="1"/>
  <c r="AI91" i="47" s="1"/>
  <c r="AH91" i="47" a="1"/>
  <c r="AH91" i="47" s="1"/>
  <c r="AG91" i="47" a="1"/>
  <c r="AG91" i="47" s="1"/>
  <c r="AF90" i="47"/>
  <c r="AE90" i="47"/>
  <c r="AD90" i="47"/>
  <c r="AC90" i="47"/>
  <c r="AB90" i="47"/>
  <c r="AA90" i="47"/>
  <c r="Z90" i="47"/>
  <c r="Y90" i="47"/>
  <c r="X90" i="47"/>
  <c r="W90" i="47"/>
  <c r="V90" i="47"/>
  <c r="U90" i="47"/>
  <c r="T90" i="47"/>
  <c r="S90" i="47"/>
  <c r="R90" i="47"/>
  <c r="Q90" i="47"/>
  <c r="P90" i="47"/>
  <c r="O90" i="47"/>
  <c r="N90" i="47"/>
  <c r="M90" i="47"/>
  <c r="L90" i="47"/>
  <c r="K90" i="47"/>
  <c r="J90" i="47"/>
  <c r="I90" i="47"/>
  <c r="H90" i="47"/>
  <c r="G90" i="47"/>
  <c r="F90" i="47"/>
  <c r="E90" i="47"/>
  <c r="AI89" i="47" a="1"/>
  <c r="AI89" i="47" s="1"/>
  <c r="AH89" i="47" a="1"/>
  <c r="AH89" i="47" s="1"/>
  <c r="AG89" i="47" a="1"/>
  <c r="AG89" i="47" s="1"/>
  <c r="AI88" i="47" a="1"/>
  <c r="AI88" i="47" s="1"/>
  <c r="AH88" i="47" a="1"/>
  <c r="AH88" i="47" s="1"/>
  <c r="AG88" i="47" a="1"/>
  <c r="AG88" i="47" s="1"/>
  <c r="AI87" i="47" a="1"/>
  <c r="AI87" i="47" s="1"/>
  <c r="AH87" i="47" a="1"/>
  <c r="AH87" i="47" s="1"/>
  <c r="AG87" i="47" a="1"/>
  <c r="AG87" i="47" s="1"/>
  <c r="AI86" i="47" a="1"/>
  <c r="AI86" i="47" s="1"/>
  <c r="AH86" i="47" a="1"/>
  <c r="AH86" i="47" s="1"/>
  <c r="AG86" i="47" a="1"/>
  <c r="AG86" i="47" s="1"/>
  <c r="AI85" i="47" a="1"/>
  <c r="AI85" i="47" s="1"/>
  <c r="AH85" i="47" a="1"/>
  <c r="AH85" i="47" s="1"/>
  <c r="AG85" i="47" a="1"/>
  <c r="AG85" i="47" s="1"/>
  <c r="AF84" i="47"/>
  <c r="AE84" i="47"/>
  <c r="AD84" i="47"/>
  <c r="AC84" i="47"/>
  <c r="AB84" i="47"/>
  <c r="AA84" i="47"/>
  <c r="Z84" i="47"/>
  <c r="Y84" i="47"/>
  <c r="X84" i="47"/>
  <c r="W84" i="47"/>
  <c r="V84" i="47"/>
  <c r="U84" i="47"/>
  <c r="T84" i="47"/>
  <c r="S84" i="47"/>
  <c r="R84" i="47"/>
  <c r="Q84" i="47"/>
  <c r="P84" i="47"/>
  <c r="O84" i="47"/>
  <c r="N84" i="47"/>
  <c r="M84" i="47"/>
  <c r="L84" i="47"/>
  <c r="K84" i="47"/>
  <c r="J84" i="47"/>
  <c r="I84" i="47"/>
  <c r="H84" i="47"/>
  <c r="G84" i="47"/>
  <c r="F84" i="47"/>
  <c r="E84" i="47"/>
  <c r="AI83" i="47" a="1"/>
  <c r="AI83" i="47" s="1"/>
  <c r="AH83" i="47" a="1"/>
  <c r="AH83" i="47" s="1"/>
  <c r="AG83" i="47" a="1"/>
  <c r="AG83" i="47" s="1"/>
  <c r="AI82" i="47" a="1"/>
  <c r="AI82" i="47" s="1"/>
  <c r="AH82" i="47" a="1"/>
  <c r="AH82" i="47" s="1"/>
  <c r="AG82" i="47" a="1"/>
  <c r="AG82" i="47" s="1"/>
  <c r="AI81" i="47" a="1"/>
  <c r="AI81" i="47" s="1"/>
  <c r="AH81" i="47" a="1"/>
  <c r="AH81" i="47" s="1"/>
  <c r="AG81" i="47" a="1"/>
  <c r="AG81" i="47" s="1"/>
  <c r="AI80" i="47" a="1"/>
  <c r="AI80" i="47" s="1"/>
  <c r="AH80" i="47" a="1"/>
  <c r="AH80" i="47" s="1"/>
  <c r="AG80" i="47" a="1"/>
  <c r="AG80" i="47" s="1"/>
  <c r="AI79" i="47" a="1"/>
  <c r="AI79" i="47" s="1"/>
  <c r="AH79" i="47" a="1"/>
  <c r="AH79" i="47" s="1"/>
  <c r="AG79" i="47" a="1"/>
  <c r="AG79" i="47" s="1"/>
  <c r="AF78" i="47"/>
  <c r="AE78" i="47"/>
  <c r="AD78" i="47"/>
  <c r="AC78" i="47"/>
  <c r="AB78" i="47"/>
  <c r="AA78" i="47"/>
  <c r="Z78" i="47"/>
  <c r="Y78" i="47"/>
  <c r="X78" i="47"/>
  <c r="W78" i="47"/>
  <c r="V78" i="47"/>
  <c r="U78" i="47"/>
  <c r="T78" i="47"/>
  <c r="S78" i="47"/>
  <c r="R78" i="47"/>
  <c r="Q78" i="47"/>
  <c r="P78" i="47"/>
  <c r="O78" i="47"/>
  <c r="N78" i="47"/>
  <c r="M78" i="47"/>
  <c r="L78" i="47"/>
  <c r="K78" i="47"/>
  <c r="J78" i="47"/>
  <c r="I78" i="47"/>
  <c r="H78" i="47"/>
  <c r="G78" i="47"/>
  <c r="F78" i="47"/>
  <c r="E78" i="47"/>
  <c r="AI77" i="47" a="1"/>
  <c r="AI77" i="47" s="1"/>
  <c r="AH77" i="47" a="1"/>
  <c r="AH77" i="47" s="1"/>
  <c r="AG77" i="47" a="1"/>
  <c r="AG77" i="47" s="1"/>
  <c r="AI76" i="47" a="1"/>
  <c r="AI76" i="47" s="1"/>
  <c r="AH76" i="47" a="1"/>
  <c r="AH76" i="47" s="1"/>
  <c r="AG76" i="47" a="1"/>
  <c r="AG76" i="47" s="1"/>
  <c r="AI75" i="47" a="1"/>
  <c r="AI75" i="47" s="1"/>
  <c r="AH75" i="47" a="1"/>
  <c r="AH75" i="47" s="1"/>
  <c r="AG75" i="47" a="1"/>
  <c r="AG75" i="47" s="1"/>
  <c r="AI74" i="47" a="1"/>
  <c r="AI74" i="47" s="1"/>
  <c r="AH74" i="47" a="1"/>
  <c r="AH74" i="47" s="1"/>
  <c r="AG74" i="47" a="1"/>
  <c r="AG74" i="47" s="1"/>
  <c r="AI73" i="47" a="1"/>
  <c r="AI73" i="47" s="1"/>
  <c r="AH73" i="47" a="1"/>
  <c r="AH73" i="47" s="1"/>
  <c r="AG73" i="47" a="1"/>
  <c r="AG73" i="47" s="1"/>
  <c r="AF72" i="47"/>
  <c r="AE72" i="47"/>
  <c r="AD72" i="47"/>
  <c r="AC72" i="47"/>
  <c r="AB72" i="47"/>
  <c r="AA72" i="47"/>
  <c r="Z72" i="47"/>
  <c r="Y72" i="47"/>
  <c r="X72" i="47"/>
  <c r="W72" i="47"/>
  <c r="V72" i="47"/>
  <c r="U72" i="47"/>
  <c r="T72" i="47"/>
  <c r="S72" i="47"/>
  <c r="R72" i="47"/>
  <c r="Q72" i="47"/>
  <c r="P72" i="47"/>
  <c r="O72" i="47"/>
  <c r="N72" i="47"/>
  <c r="M72" i="47"/>
  <c r="L72" i="47"/>
  <c r="K72" i="47"/>
  <c r="J72" i="47"/>
  <c r="I72" i="47"/>
  <c r="H72" i="47"/>
  <c r="G72" i="47"/>
  <c r="F72" i="47"/>
  <c r="E72" i="47"/>
  <c r="AI71" i="47" a="1"/>
  <c r="AI71" i="47" s="1"/>
  <c r="AH71" i="47" a="1"/>
  <c r="AH71" i="47" s="1"/>
  <c r="AG71" i="47" a="1"/>
  <c r="AG71" i="47" s="1"/>
  <c r="AI70" i="47" a="1"/>
  <c r="AI70" i="47" s="1"/>
  <c r="AH70" i="47" a="1"/>
  <c r="AH70" i="47" s="1"/>
  <c r="AG70" i="47" a="1"/>
  <c r="AG70" i="47" s="1"/>
  <c r="AI69" i="47" a="1"/>
  <c r="AI69" i="47" s="1"/>
  <c r="AH69" i="47" a="1"/>
  <c r="AH69" i="47" s="1"/>
  <c r="AG69" i="47" a="1"/>
  <c r="AG69" i="47" s="1"/>
  <c r="AI68" i="47" a="1"/>
  <c r="AI68" i="47" s="1"/>
  <c r="AH68" i="47" a="1"/>
  <c r="AH68" i="47" s="1"/>
  <c r="AG68" i="47" a="1"/>
  <c r="AG68" i="47" s="1"/>
  <c r="AI67" i="47" a="1"/>
  <c r="AI67" i="47" s="1"/>
  <c r="AH67" i="47" a="1"/>
  <c r="AH67" i="47" s="1"/>
  <c r="AG67" i="47" a="1"/>
  <c r="AG67" i="47" s="1"/>
  <c r="AF66" i="47"/>
  <c r="AE66" i="47"/>
  <c r="AD66" i="47"/>
  <c r="AC66" i="47"/>
  <c r="AB66" i="47"/>
  <c r="AA66" i="47"/>
  <c r="Z66" i="47"/>
  <c r="Y66" i="47"/>
  <c r="X66" i="47"/>
  <c r="W66" i="47"/>
  <c r="V66" i="47"/>
  <c r="U66" i="47"/>
  <c r="T66" i="47"/>
  <c r="S66" i="47"/>
  <c r="R66" i="47"/>
  <c r="Q66" i="47"/>
  <c r="P66" i="47"/>
  <c r="O66" i="47"/>
  <c r="N66" i="47"/>
  <c r="M66" i="47"/>
  <c r="L66" i="47"/>
  <c r="K66" i="47"/>
  <c r="J66" i="47"/>
  <c r="I66" i="47"/>
  <c r="H66" i="47"/>
  <c r="G66" i="47"/>
  <c r="F66" i="47"/>
  <c r="E66" i="47"/>
  <c r="AI65" i="47" a="1"/>
  <c r="AI65" i="47" s="1"/>
  <c r="AH65" i="47" a="1"/>
  <c r="AH65" i="47" s="1"/>
  <c r="AG65" i="47" a="1"/>
  <c r="AG65" i="47" s="1"/>
  <c r="AI64" i="47" a="1"/>
  <c r="AI64" i="47" s="1"/>
  <c r="AH64" i="47" a="1"/>
  <c r="AH64" i="47" s="1"/>
  <c r="AG64" i="47" a="1"/>
  <c r="AG64" i="47" s="1"/>
  <c r="AI63" i="47" a="1"/>
  <c r="AI63" i="47" s="1"/>
  <c r="AH63" i="47" a="1"/>
  <c r="AH63" i="47" s="1"/>
  <c r="AG63" i="47" a="1"/>
  <c r="AG63" i="47" s="1"/>
  <c r="AI62" i="47" a="1"/>
  <c r="AI62" i="47" s="1"/>
  <c r="AH62" i="47" a="1"/>
  <c r="AH62" i="47" s="1"/>
  <c r="AG62" i="47" a="1"/>
  <c r="AG62" i="47" s="1"/>
  <c r="AI61" i="47" a="1"/>
  <c r="AI61" i="47" s="1"/>
  <c r="AH61" i="47" a="1"/>
  <c r="AH61" i="47" s="1"/>
  <c r="AG61" i="47" a="1"/>
  <c r="AG61" i="47" s="1"/>
  <c r="AF60" i="47"/>
  <c r="AE60" i="47"/>
  <c r="AD60" i="47"/>
  <c r="AC60" i="47"/>
  <c r="AB60" i="47"/>
  <c r="AA60" i="47"/>
  <c r="Z60" i="47"/>
  <c r="Y60" i="47"/>
  <c r="X60" i="47"/>
  <c r="W60" i="47"/>
  <c r="V60" i="47"/>
  <c r="U60" i="47"/>
  <c r="T60" i="47"/>
  <c r="S60" i="47"/>
  <c r="R60" i="47"/>
  <c r="Q60" i="47"/>
  <c r="P60" i="47"/>
  <c r="O60" i="47"/>
  <c r="N60" i="47"/>
  <c r="M60" i="47"/>
  <c r="L60" i="47"/>
  <c r="L60" i="48" s="1"/>
  <c r="K60" i="47"/>
  <c r="J60" i="47"/>
  <c r="I60" i="47"/>
  <c r="H60" i="47"/>
  <c r="G60" i="47"/>
  <c r="F60" i="47"/>
  <c r="E60" i="47"/>
  <c r="AI59" i="47" a="1"/>
  <c r="AI59" i="47" s="1"/>
  <c r="AH59" i="47" a="1"/>
  <c r="AH59" i="47" s="1"/>
  <c r="AG59" i="47" a="1"/>
  <c r="AG59" i="47" s="1"/>
  <c r="AI58" i="47" a="1"/>
  <c r="AI58" i="47" s="1"/>
  <c r="AH58" i="47" a="1"/>
  <c r="AH58" i="47" s="1"/>
  <c r="AG58" i="47" a="1"/>
  <c r="AG58" i="47" s="1"/>
  <c r="AI57" i="47" a="1"/>
  <c r="AI57" i="47" s="1"/>
  <c r="AH57" i="47" a="1"/>
  <c r="AH57" i="47" s="1"/>
  <c r="AG57" i="47" a="1"/>
  <c r="AG57" i="47" s="1"/>
  <c r="AI56" i="47" a="1"/>
  <c r="AI56" i="47" s="1"/>
  <c r="AI56" i="48" s="1"/>
  <c r="AH56" i="47" a="1"/>
  <c r="AH56" i="47" s="1"/>
  <c r="AG56" i="47" a="1"/>
  <c r="AG56" i="47" s="1"/>
  <c r="AI55" i="47" a="1"/>
  <c r="AI55" i="47" s="1"/>
  <c r="AH55" i="47" a="1"/>
  <c r="AH55" i="47" s="1"/>
  <c r="AG55" i="47" a="1"/>
  <c r="AG55" i="47" s="1"/>
  <c r="AF54" i="47"/>
  <c r="AE54" i="47"/>
  <c r="AD54" i="47"/>
  <c r="AC54" i="47"/>
  <c r="AB54" i="47"/>
  <c r="AA54" i="47"/>
  <c r="AA54" i="48" s="1"/>
  <c r="Z54" i="47"/>
  <c r="Y54" i="47"/>
  <c r="X54" i="47"/>
  <c r="W54" i="47"/>
  <c r="V54" i="47"/>
  <c r="U54" i="47"/>
  <c r="T54" i="47"/>
  <c r="S54" i="47"/>
  <c r="R54" i="47"/>
  <c r="Q54" i="47"/>
  <c r="P54" i="47"/>
  <c r="O54" i="47"/>
  <c r="N54" i="47"/>
  <c r="M54" i="47"/>
  <c r="L54" i="47"/>
  <c r="K54" i="47"/>
  <c r="J54" i="47"/>
  <c r="I54" i="47"/>
  <c r="H54" i="47"/>
  <c r="G54" i="47"/>
  <c r="F54" i="47"/>
  <c r="E54" i="47"/>
  <c r="E54" i="48" s="1"/>
  <c r="AI53" i="47" a="1"/>
  <c r="AI53" i="47" s="1"/>
  <c r="AH53" i="47" a="1"/>
  <c r="AH53" i="47" s="1"/>
  <c r="AG53" i="47" a="1"/>
  <c r="AG53" i="47" s="1"/>
  <c r="AI52" i="47" a="1"/>
  <c r="AI52" i="47" s="1"/>
  <c r="AH52" i="47" a="1"/>
  <c r="AH52" i="47" s="1"/>
  <c r="AG52" i="47" a="1"/>
  <c r="AG52" i="47" s="1"/>
  <c r="AI51" i="47" a="1"/>
  <c r="AI51" i="47" s="1"/>
  <c r="AH51" i="47" a="1"/>
  <c r="AH51" i="47" s="1"/>
  <c r="AG51" i="47" a="1"/>
  <c r="AG51" i="47" s="1"/>
  <c r="AI50" i="47" a="1"/>
  <c r="AI50" i="47" s="1"/>
  <c r="AH50" i="47" a="1"/>
  <c r="AH50" i="47" s="1"/>
  <c r="AG50" i="47" a="1"/>
  <c r="AG50" i="47" s="1"/>
  <c r="AI49" i="47" a="1"/>
  <c r="AI49" i="47" s="1"/>
  <c r="AH49" i="47" a="1"/>
  <c r="AH49" i="47" s="1"/>
  <c r="AG49" i="47" a="1"/>
  <c r="AG49" i="47" s="1"/>
  <c r="AF48" i="47"/>
  <c r="AE48" i="47"/>
  <c r="AD48" i="47"/>
  <c r="AC48" i="47"/>
  <c r="AC48" i="48" s="1"/>
  <c r="AB48" i="47"/>
  <c r="AB48" i="48" s="1"/>
  <c r="AA48" i="47"/>
  <c r="Z48" i="47"/>
  <c r="Y48" i="47"/>
  <c r="X48" i="47"/>
  <c r="W48" i="47"/>
  <c r="V48" i="47"/>
  <c r="V48" i="48" s="1"/>
  <c r="U48" i="47"/>
  <c r="U48" i="48" s="1"/>
  <c r="T48" i="47"/>
  <c r="S48" i="47"/>
  <c r="R48" i="47"/>
  <c r="Q48" i="47"/>
  <c r="P48" i="47"/>
  <c r="O48" i="47"/>
  <c r="O48" i="48" s="1"/>
  <c r="N48" i="47"/>
  <c r="M48" i="47"/>
  <c r="L48" i="47"/>
  <c r="K48" i="47"/>
  <c r="J48" i="47"/>
  <c r="I48" i="47"/>
  <c r="H48" i="47"/>
  <c r="G48" i="47"/>
  <c r="F48" i="47"/>
  <c r="E48" i="47"/>
  <c r="AI47" i="47" a="1"/>
  <c r="AI47" i="47" s="1"/>
  <c r="AH47" i="47" a="1"/>
  <c r="AH47" i="47" s="1"/>
  <c r="AG47" i="47" a="1"/>
  <c r="AG47" i="47" s="1"/>
  <c r="AI46" i="47" a="1"/>
  <c r="AI46" i="47" s="1"/>
  <c r="AH46" i="47" a="1"/>
  <c r="AH46" i="47" s="1"/>
  <c r="AG46" i="47" a="1"/>
  <c r="AG46" i="47" s="1"/>
  <c r="AG46" i="48" s="1"/>
  <c r="AI45" i="47" a="1"/>
  <c r="AI45" i="47" s="1"/>
  <c r="AH45" i="47" a="1"/>
  <c r="AH45" i="47" s="1"/>
  <c r="AH45" i="48" s="1"/>
  <c r="AG45" i="47" a="1"/>
  <c r="AG45" i="47" s="1"/>
  <c r="AG45" i="48" s="1"/>
  <c r="AI44" i="47" a="1"/>
  <c r="AI44" i="47" s="1"/>
  <c r="AH44" i="47" a="1"/>
  <c r="AH44" i="47" s="1"/>
  <c r="AG44" i="47" a="1"/>
  <c r="AG44" i="47" s="1"/>
  <c r="AG44" i="48" s="1"/>
  <c r="AI43" i="47" a="1"/>
  <c r="AI43" i="47" s="1"/>
  <c r="AI43" i="48" s="1"/>
  <c r="AH43" i="47" a="1"/>
  <c r="AH43" i="47" s="1"/>
  <c r="AH43" i="48" s="1"/>
  <c r="AG43" i="47" a="1"/>
  <c r="AG43" i="47" s="1"/>
  <c r="AG43" i="48" s="1"/>
  <c r="AF42" i="47"/>
  <c r="AF42" i="48" s="1"/>
  <c r="AE42" i="47"/>
  <c r="AE42" i="48" s="1"/>
  <c r="AD42" i="47"/>
  <c r="AC42" i="47"/>
  <c r="AB42" i="47"/>
  <c r="AB42" i="48" s="1"/>
  <c r="AA42" i="47"/>
  <c r="AA42" i="48" s="1"/>
  <c r="Z42" i="47"/>
  <c r="Z42" i="48" s="1"/>
  <c r="Y42" i="47"/>
  <c r="Y42" i="48" s="1"/>
  <c r="X42" i="47"/>
  <c r="W42" i="47"/>
  <c r="V42" i="47"/>
  <c r="V42" i="48" s="1"/>
  <c r="U42" i="47"/>
  <c r="T42" i="47"/>
  <c r="T42" i="48" s="1"/>
  <c r="S42" i="47"/>
  <c r="R42" i="47"/>
  <c r="R42" i="48" s="1"/>
  <c r="Q42" i="47"/>
  <c r="P42" i="47"/>
  <c r="P42" i="48" s="1"/>
  <c r="O42" i="47"/>
  <c r="N42" i="47"/>
  <c r="M42" i="47"/>
  <c r="M42" i="48" s="1"/>
  <c r="L42" i="47"/>
  <c r="K42" i="47"/>
  <c r="K42" i="48" s="1"/>
  <c r="J42" i="47"/>
  <c r="J42" i="48" s="1"/>
  <c r="I42" i="47"/>
  <c r="H42" i="47"/>
  <c r="G42" i="47"/>
  <c r="F42" i="47"/>
  <c r="F42" i="48" s="1"/>
  <c r="E42" i="47"/>
  <c r="AI41" i="47" a="1"/>
  <c r="AI41" i="47" s="1"/>
  <c r="AI41" i="48" s="1"/>
  <c r="AH41" i="47" a="1"/>
  <c r="AH41" i="47" s="1"/>
  <c r="AH41" i="48" s="1"/>
  <c r="AG41" i="47" a="1"/>
  <c r="AG41" i="47" s="1"/>
  <c r="AG41" i="48" s="1"/>
  <c r="AH40" i="47" a="1"/>
  <c r="AH40" i="47" s="1"/>
  <c r="AH40" i="48" s="1"/>
  <c r="AG40" i="47" a="1"/>
  <c r="AG40" i="47" s="1"/>
  <c r="N40" i="47"/>
  <c r="N36" i="47" s="1"/>
  <c r="N36" i="48" s="1"/>
  <c r="AI39" i="47" a="1"/>
  <c r="AI39" i="47" s="1"/>
  <c r="AI39" i="48" s="1"/>
  <c r="AH39" i="47" a="1"/>
  <c r="AH39" i="47" s="1"/>
  <c r="AG39" i="47" a="1"/>
  <c r="AG39" i="47" s="1"/>
  <c r="AI38" i="47" a="1"/>
  <c r="AI38" i="47" s="1"/>
  <c r="AI38" i="48" s="1"/>
  <c r="AH38" i="47" a="1"/>
  <c r="AH38" i="47" s="1"/>
  <c r="AH38" i="48" s="1"/>
  <c r="AG38" i="47" a="1"/>
  <c r="AG38" i="47" s="1"/>
  <c r="AG38" i="48" s="1"/>
  <c r="AI37" i="47" a="1"/>
  <c r="AI37" i="47" s="1"/>
  <c r="AH37" i="47" a="1"/>
  <c r="AH37" i="47" s="1"/>
  <c r="AH37" i="48" s="1"/>
  <c r="AG37" i="47" a="1"/>
  <c r="AG37" i="47" s="1"/>
  <c r="AG37" i="48" s="1"/>
  <c r="AF36" i="47"/>
  <c r="AF36" i="48" s="1"/>
  <c r="AE36" i="47"/>
  <c r="AD36" i="47"/>
  <c r="AD36" i="48" s="1"/>
  <c r="AC36" i="47"/>
  <c r="AC36" i="48" s="1"/>
  <c r="AB36" i="47"/>
  <c r="AA36" i="47"/>
  <c r="Z36" i="47"/>
  <c r="Z36" i="48" s="1"/>
  <c r="Y36" i="47"/>
  <c r="Y36" i="48" s="1"/>
  <c r="X36" i="47"/>
  <c r="W36" i="47"/>
  <c r="W36" i="48" s="1"/>
  <c r="V36" i="47"/>
  <c r="U36" i="47"/>
  <c r="T36" i="47"/>
  <c r="T36" i="48" s="1"/>
  <c r="S36" i="47"/>
  <c r="S36" i="48" s="1"/>
  <c r="R36" i="47"/>
  <c r="R36" i="48" s="1"/>
  <c r="Q36" i="47"/>
  <c r="Q36" i="48" s="1"/>
  <c r="P36" i="47"/>
  <c r="P36" i="48" s="1"/>
  <c r="O36" i="47"/>
  <c r="M36" i="47"/>
  <c r="L36" i="47"/>
  <c r="K36" i="47"/>
  <c r="K36" i="48" s="1"/>
  <c r="J36" i="47"/>
  <c r="J36" i="48" s="1"/>
  <c r="I36" i="47"/>
  <c r="I36" i="48" s="1"/>
  <c r="H36" i="47"/>
  <c r="G36" i="47"/>
  <c r="F36" i="47"/>
  <c r="E36" i="47"/>
  <c r="AI35" i="47" a="1"/>
  <c r="AI35" i="47" s="1"/>
  <c r="AI35" i="48" s="1"/>
  <c r="AH35" i="47" a="1"/>
  <c r="AH35" i="47" s="1"/>
  <c r="AG35" i="47" a="1"/>
  <c r="AG35" i="47" s="1"/>
  <c r="AI34" i="47" a="1"/>
  <c r="AI34" i="47" s="1"/>
  <c r="AH34" i="47" a="1"/>
  <c r="AH34" i="47" s="1"/>
  <c r="AH34" i="48" s="1"/>
  <c r="AG34" i="47" a="1"/>
  <c r="AG34" i="47" s="1"/>
  <c r="AG34" i="48" s="1"/>
  <c r="AI33" i="47" a="1"/>
  <c r="AI33" i="47" s="1"/>
  <c r="AH33" i="47" a="1"/>
  <c r="AH33" i="47" s="1"/>
  <c r="AH33" i="48" s="1"/>
  <c r="AG33" i="47" a="1"/>
  <c r="AG33" i="47" s="1"/>
  <c r="AG33" i="48" s="1"/>
  <c r="AI32" i="47" a="1"/>
  <c r="AI32" i="47" s="1"/>
  <c r="AH32" i="47" a="1"/>
  <c r="AH32" i="47" s="1"/>
  <c r="AH32" i="48" s="1"/>
  <c r="AG32" i="47" a="1"/>
  <c r="AG32" i="47" s="1"/>
  <c r="AG32" i="48" s="1"/>
  <c r="AI31" i="47" a="1"/>
  <c r="AI31" i="47" s="1"/>
  <c r="AI31" i="48" s="1"/>
  <c r="AH31" i="47" a="1"/>
  <c r="AH31" i="47" s="1"/>
  <c r="AH31" i="48" s="1"/>
  <c r="AG31" i="47" a="1"/>
  <c r="AG31" i="47" s="1"/>
  <c r="AF30" i="47"/>
  <c r="AF30" i="48" s="1"/>
  <c r="AE30" i="47"/>
  <c r="AD30" i="47"/>
  <c r="AC30" i="47"/>
  <c r="AB30" i="47"/>
  <c r="AB30" i="48" s="1"/>
  <c r="AA30" i="47"/>
  <c r="AA30" i="48" s="1"/>
  <c r="Z30" i="47"/>
  <c r="Z30" i="48" s="1"/>
  <c r="Y30" i="47"/>
  <c r="Y30" i="48" s="1"/>
  <c r="X30" i="47"/>
  <c r="X30" i="48" s="1"/>
  <c r="W30" i="47"/>
  <c r="V30" i="47"/>
  <c r="V30" i="48" s="1"/>
  <c r="U30" i="47"/>
  <c r="U30" i="48" s="1"/>
  <c r="T30" i="47"/>
  <c r="T30" i="48" s="1"/>
  <c r="S30" i="47"/>
  <c r="S30" i="48" s="1"/>
  <c r="R30" i="47"/>
  <c r="R30" i="48" s="1"/>
  <c r="Q30" i="47"/>
  <c r="Q30" i="48" s="1"/>
  <c r="P30" i="47"/>
  <c r="P30" i="48" s="1"/>
  <c r="O30" i="47"/>
  <c r="O30" i="48" s="1"/>
  <c r="N30" i="47"/>
  <c r="N30" i="48" s="1"/>
  <c r="M30" i="47"/>
  <c r="L30" i="47"/>
  <c r="L30" i="48" s="1"/>
  <c r="K30" i="47"/>
  <c r="J30" i="47"/>
  <c r="I30" i="47"/>
  <c r="I30" i="48" s="1"/>
  <c r="H30" i="47"/>
  <c r="H30" i="48" s="1"/>
  <c r="G30" i="47"/>
  <c r="G30" i="48" s="1"/>
  <c r="F30" i="47"/>
  <c r="F30" i="48" s="1"/>
  <c r="E30" i="47"/>
  <c r="AI29" i="47" a="1"/>
  <c r="AI29" i="47" s="1"/>
  <c r="AH29" i="47" a="1"/>
  <c r="AH29" i="47" s="1"/>
  <c r="AH29" i="48" s="1"/>
  <c r="AG29" i="47" a="1"/>
  <c r="AG29" i="47" s="1"/>
  <c r="AG29" i="48" s="1"/>
  <c r="AI28" i="47" a="1"/>
  <c r="AI28" i="47" s="1"/>
  <c r="AH28" i="47" a="1"/>
  <c r="AH28" i="47" s="1"/>
  <c r="AG28" i="47" a="1"/>
  <c r="AG28" i="47" s="1"/>
  <c r="AG28" i="48" s="1"/>
  <c r="AI27" i="47" a="1"/>
  <c r="AI27" i="47" s="1"/>
  <c r="AI27" i="48" s="1"/>
  <c r="AH27" i="47" a="1"/>
  <c r="AH27" i="47" s="1"/>
  <c r="AG27" i="47" a="1"/>
  <c r="AG27" i="47" s="1"/>
  <c r="AG27" i="48" s="1"/>
  <c r="AI26" i="47" a="1"/>
  <c r="AI26" i="47" s="1"/>
  <c r="AI26" i="48" s="1"/>
  <c r="AH26" i="47" a="1"/>
  <c r="AH26" i="47" s="1"/>
  <c r="AH26" i="48" s="1"/>
  <c r="AG26" i="47" a="1"/>
  <c r="AG26" i="47" s="1"/>
  <c r="AG26" i="48" s="1"/>
  <c r="AI25" i="47" a="1"/>
  <c r="AI25" i="47" s="1"/>
  <c r="AI25" i="48" s="1"/>
  <c r="AH25" i="47" a="1"/>
  <c r="AH25" i="47" s="1"/>
  <c r="AG25" i="47" a="1"/>
  <c r="AG25" i="47" s="1"/>
  <c r="AG25" i="48" s="1"/>
  <c r="AF24" i="47"/>
  <c r="AF24" i="48" s="1"/>
  <c r="AE24" i="47"/>
  <c r="AE24" i="48" s="1"/>
  <c r="AD24" i="47"/>
  <c r="AD24" i="48" s="1"/>
  <c r="AC24" i="47"/>
  <c r="AC24" i="48" s="1"/>
  <c r="AB24" i="47"/>
  <c r="AB24" i="48" s="1"/>
  <c r="AA24" i="47"/>
  <c r="AA24" i="48" s="1"/>
  <c r="Z24" i="47"/>
  <c r="Z24" i="48" s="1"/>
  <c r="Y24" i="47"/>
  <c r="Y24" i="48" s="1"/>
  <c r="X24" i="47"/>
  <c r="X24" i="48" s="1"/>
  <c r="W24" i="47"/>
  <c r="W24" i="48" s="1"/>
  <c r="V24" i="47"/>
  <c r="V24" i="48" s="1"/>
  <c r="U24" i="47"/>
  <c r="U24" i="48" s="1"/>
  <c r="T24" i="47"/>
  <c r="T24" i="48" s="1"/>
  <c r="S24" i="47"/>
  <c r="S24" i="48" s="1"/>
  <c r="R24" i="47"/>
  <c r="R24" i="48" s="1"/>
  <c r="Q24" i="47"/>
  <c r="Q24" i="48" s="1"/>
  <c r="P24" i="47"/>
  <c r="P24" i="48" s="1"/>
  <c r="O24" i="47"/>
  <c r="O24" i="48" s="1"/>
  <c r="N24" i="47"/>
  <c r="N24" i="48" s="1"/>
  <c r="M24" i="47"/>
  <c r="M24" i="48" s="1"/>
  <c r="L24" i="47"/>
  <c r="L24" i="48" s="1"/>
  <c r="K24" i="47"/>
  <c r="K24" i="48" s="1"/>
  <c r="J24" i="47"/>
  <c r="J24" i="48" s="1"/>
  <c r="I24" i="47"/>
  <c r="I24" i="48" s="1"/>
  <c r="H24" i="47"/>
  <c r="H24" i="48" s="1"/>
  <c r="G24" i="47"/>
  <c r="G24" i="48" s="1"/>
  <c r="F24" i="47"/>
  <c r="F24" i="48" s="1"/>
  <c r="E24" i="47"/>
  <c r="AI23" i="47" a="1"/>
  <c r="AI23" i="47" s="1"/>
  <c r="AI23" i="48" s="1"/>
  <c r="AH23" i="47" a="1"/>
  <c r="AH23" i="47" s="1"/>
  <c r="AH23" i="48" s="1"/>
  <c r="AG23" i="47" a="1"/>
  <c r="AG23" i="47" s="1"/>
  <c r="AG23" i="48" s="1"/>
  <c r="AI22" i="47" a="1"/>
  <c r="AI22" i="47" s="1"/>
  <c r="AI22" i="48" s="1"/>
  <c r="AH22" i="47" a="1"/>
  <c r="AH22" i="47" s="1"/>
  <c r="AH22" i="48" s="1"/>
  <c r="AG22" i="47" a="1"/>
  <c r="AG22" i="47" s="1"/>
  <c r="AG22" i="48" s="1"/>
  <c r="AI21" i="47" a="1"/>
  <c r="AI21" i="47" s="1"/>
  <c r="AI21" i="48" s="1"/>
  <c r="AH21" i="47" a="1"/>
  <c r="AH21" i="47" s="1"/>
  <c r="AH21" i="48" s="1"/>
  <c r="AG21" i="47" a="1"/>
  <c r="AG21" i="47" s="1"/>
  <c r="AG21" i="48" s="1"/>
  <c r="AI20" i="47" a="1"/>
  <c r="AI20" i="47" s="1"/>
  <c r="AI20" i="48" s="1"/>
  <c r="AH20" i="47" a="1"/>
  <c r="AH20" i="47" s="1"/>
  <c r="AH20" i="48" s="1"/>
  <c r="AG20" i="47" a="1"/>
  <c r="AG20" i="47" s="1"/>
  <c r="AG20" i="48" s="1"/>
  <c r="AI19" i="47" a="1"/>
  <c r="AI19" i="47" s="1"/>
  <c r="AI19" i="48" s="1"/>
  <c r="AH19" i="47" a="1"/>
  <c r="AH19" i="47" s="1"/>
  <c r="AH19" i="48" s="1"/>
  <c r="AG19" i="47" a="1"/>
  <c r="AG19" i="47" s="1"/>
  <c r="AG19" i="48" s="1"/>
  <c r="AF18" i="47"/>
  <c r="AF18" i="48" s="1"/>
  <c r="AE18" i="47"/>
  <c r="AE18" i="48" s="1"/>
  <c r="AD18" i="47"/>
  <c r="AD18" i="48" s="1"/>
  <c r="AC18" i="47"/>
  <c r="AC18" i="48" s="1"/>
  <c r="AB18" i="47"/>
  <c r="AB18" i="48" s="1"/>
  <c r="AA18" i="47"/>
  <c r="AA18" i="48" s="1"/>
  <c r="Z18" i="47"/>
  <c r="Z18" i="48" s="1"/>
  <c r="Y18" i="47"/>
  <c r="Y18" i="48" s="1"/>
  <c r="X18" i="47"/>
  <c r="X18" i="48" s="1"/>
  <c r="W18" i="47"/>
  <c r="W18" i="48" s="1"/>
  <c r="V18" i="47"/>
  <c r="V18" i="48" s="1"/>
  <c r="U18" i="47"/>
  <c r="U18" i="48" s="1"/>
  <c r="T18" i="47"/>
  <c r="T18" i="48" s="1"/>
  <c r="S18" i="47"/>
  <c r="S18" i="48" s="1"/>
  <c r="R18" i="47"/>
  <c r="R18" i="48" s="1"/>
  <c r="Q18" i="47"/>
  <c r="Q18" i="48" s="1"/>
  <c r="P18" i="47"/>
  <c r="O18" i="47"/>
  <c r="O18" i="48" s="1"/>
  <c r="N18" i="47"/>
  <c r="N18" i="48" s="1"/>
  <c r="M18" i="47"/>
  <c r="M18" i="48" s="1"/>
  <c r="L18" i="47"/>
  <c r="L18" i="48" s="1"/>
  <c r="K18" i="47"/>
  <c r="K18" i="48" s="1"/>
  <c r="J18" i="47"/>
  <c r="J18" i="48" s="1"/>
  <c r="I18" i="47"/>
  <c r="I18" i="48" s="1"/>
  <c r="H18" i="47"/>
  <c r="H18" i="48" s="1"/>
  <c r="G18" i="47"/>
  <c r="G18" i="48" s="1"/>
  <c r="F18" i="47"/>
  <c r="F18" i="48" s="1"/>
  <c r="E18" i="47"/>
  <c r="AI17" i="47" a="1"/>
  <c r="AI17" i="47" s="1"/>
  <c r="AI17" i="48" s="1"/>
  <c r="AH17" i="47" a="1"/>
  <c r="AH17" i="47" s="1"/>
  <c r="AH17" i="48" s="1"/>
  <c r="AG17" i="47" a="1"/>
  <c r="AG17" i="47" s="1"/>
  <c r="AG17" i="48" s="1"/>
  <c r="AI16" i="47" a="1"/>
  <c r="AI16" i="47" s="1"/>
  <c r="AI16" i="48" s="1"/>
  <c r="AH16" i="47" a="1"/>
  <c r="AH16" i="47" s="1"/>
  <c r="AH16" i="48" s="1"/>
  <c r="AG16" i="47" a="1"/>
  <c r="AG16" i="47" s="1"/>
  <c r="AG16" i="48" s="1"/>
  <c r="AI15" i="47" a="1"/>
  <c r="AI15" i="47" s="1"/>
  <c r="AI15" i="48" s="1"/>
  <c r="AH15" i="47" a="1"/>
  <c r="AH15" i="47" s="1"/>
  <c r="AH15" i="48" s="1"/>
  <c r="AG15" i="47" a="1"/>
  <c r="AG15" i="47" s="1"/>
  <c r="AG15" i="48" s="1"/>
  <c r="AI14" i="47" a="1"/>
  <c r="AI14" i="47" s="1"/>
  <c r="AI14" i="48" s="1"/>
  <c r="AH14" i="47" a="1"/>
  <c r="AH14" i="47" s="1"/>
  <c r="AH14" i="48" s="1"/>
  <c r="AG14" i="47" a="1"/>
  <c r="AG14" i="47" s="1"/>
  <c r="AG14" i="48" s="1"/>
  <c r="AI13" i="47" a="1"/>
  <c r="AI13" i="47" s="1"/>
  <c r="AI13" i="48" s="1"/>
  <c r="AH13" i="47" a="1"/>
  <c r="AH13" i="47" s="1"/>
  <c r="AG13" i="47" a="1"/>
  <c r="AG13" i="47" s="1"/>
  <c r="AG13" i="48" s="1"/>
  <c r="AF12" i="47"/>
  <c r="AF12" i="48" s="1"/>
  <c r="AE12" i="47"/>
  <c r="AE12" i="48" s="1"/>
  <c r="AD12" i="47"/>
  <c r="AD12" i="48" s="1"/>
  <c r="AC12" i="47"/>
  <c r="AC12" i="48" s="1"/>
  <c r="AB12" i="47"/>
  <c r="AB12" i="48" s="1"/>
  <c r="AA12" i="47"/>
  <c r="AA12" i="48" s="1"/>
  <c r="Z12" i="47"/>
  <c r="Z12" i="48" s="1"/>
  <c r="Y12" i="47"/>
  <c r="Y12" i="48" s="1"/>
  <c r="X12" i="47"/>
  <c r="X12" i="48" s="1"/>
  <c r="W12" i="47"/>
  <c r="W12" i="48" s="1"/>
  <c r="V12" i="47"/>
  <c r="V12" i="48" s="1"/>
  <c r="U12" i="47"/>
  <c r="U12" i="48" s="1"/>
  <c r="T12" i="47"/>
  <c r="T12" i="48" s="1"/>
  <c r="S12" i="47"/>
  <c r="S12" i="48" s="1"/>
  <c r="R12" i="47"/>
  <c r="R12" i="48" s="1"/>
  <c r="Q12" i="47"/>
  <c r="Q12" i="48" s="1"/>
  <c r="P12" i="47"/>
  <c r="P12" i="48" s="1"/>
  <c r="O12" i="47"/>
  <c r="O12" i="48" s="1"/>
  <c r="N12" i="47"/>
  <c r="N12" i="48" s="1"/>
  <c r="M12" i="47"/>
  <c r="M12" i="48" s="1"/>
  <c r="L12" i="47"/>
  <c r="L12" i="48" s="1"/>
  <c r="K12" i="47"/>
  <c r="K12" i="48" s="1"/>
  <c r="J12" i="47"/>
  <c r="J12" i="48" s="1"/>
  <c r="I12" i="47"/>
  <c r="I12" i="48" s="1"/>
  <c r="H12" i="47"/>
  <c r="H12" i="48" s="1"/>
  <c r="G12" i="47"/>
  <c r="G12" i="48" s="1"/>
  <c r="F12" i="47"/>
  <c r="F12" i="48" s="1"/>
  <c r="E12" i="47"/>
  <c r="AI11" i="47" a="1"/>
  <c r="AI11" i="47" s="1"/>
  <c r="AI11" i="48" s="1"/>
  <c r="AH11" i="47" a="1"/>
  <c r="AH11" i="47" s="1"/>
  <c r="AH11" i="48" s="1"/>
  <c r="AG11" i="47" a="1"/>
  <c r="AG11" i="47" s="1"/>
  <c r="AG11" i="48" s="1"/>
  <c r="AI10" i="47" a="1"/>
  <c r="AI10" i="47" s="1"/>
  <c r="AI10" i="48" s="1"/>
  <c r="AH10" i="47" a="1"/>
  <c r="AH10" i="47" s="1"/>
  <c r="AH10" i="48" s="1"/>
  <c r="AG10" i="47" a="1"/>
  <c r="AG10" i="47" s="1"/>
  <c r="AG10" i="48" s="1"/>
  <c r="AI9" i="47" a="1"/>
  <c r="AI9" i="47" s="1"/>
  <c r="AI9" i="48" s="1"/>
  <c r="AH9" i="47" a="1"/>
  <c r="AH9" i="47" s="1"/>
  <c r="AH9" i="48" s="1"/>
  <c r="AG9" i="47" a="1"/>
  <c r="AG9" i="47" s="1"/>
  <c r="AG9" i="48" s="1"/>
  <c r="AI8" i="47" a="1"/>
  <c r="AI8" i="47" s="1"/>
  <c r="AI8" i="48" s="1"/>
  <c r="AH8" i="47" a="1"/>
  <c r="AH8" i="47" s="1"/>
  <c r="AH8" i="48" s="1"/>
  <c r="AG8" i="47" a="1"/>
  <c r="AG8" i="47" s="1"/>
  <c r="AG8" i="48" s="1"/>
  <c r="AI7" i="47" a="1"/>
  <c r="AI7" i="47" s="1"/>
  <c r="AI7" i="48" s="1"/>
  <c r="AH7" i="47" a="1"/>
  <c r="AH7" i="47" s="1"/>
  <c r="AG7" i="47" a="1"/>
  <c r="AG7" i="47" s="1"/>
  <c r="AG7" i="48" s="1"/>
  <c r="AF6" i="47"/>
  <c r="AF6" i="48" s="1"/>
  <c r="AE6" i="47"/>
  <c r="AE6" i="48" s="1"/>
  <c r="AD6" i="47"/>
  <c r="AD6" i="48" s="1"/>
  <c r="AC6" i="47"/>
  <c r="AC6" i="48" s="1"/>
  <c r="AB6" i="47"/>
  <c r="AB6" i="48" s="1"/>
  <c r="AA6" i="47"/>
  <c r="AA6" i="48" s="1"/>
  <c r="Z6" i="47"/>
  <c r="Z6" i="48" s="1"/>
  <c r="Y6" i="47"/>
  <c r="Y6" i="48" s="1"/>
  <c r="X6" i="47"/>
  <c r="X6" i="48" s="1"/>
  <c r="W6" i="47"/>
  <c r="W6" i="48" s="1"/>
  <c r="V6" i="47"/>
  <c r="V6" i="48" s="1"/>
  <c r="U6" i="47"/>
  <c r="U6" i="48" s="1"/>
  <c r="T6" i="47"/>
  <c r="T6" i="48" s="1"/>
  <c r="S6" i="47"/>
  <c r="S6" i="48" s="1"/>
  <c r="R6" i="47"/>
  <c r="R6" i="48" s="1"/>
  <c r="Q6" i="47"/>
  <c r="Q6" i="48" s="1"/>
  <c r="P6" i="47"/>
  <c r="P6" i="48" s="1"/>
  <c r="O6" i="47"/>
  <c r="O6" i="48" s="1"/>
  <c r="N6" i="47"/>
  <c r="N6" i="48" s="1"/>
  <c r="M6" i="47"/>
  <c r="L6" i="47"/>
  <c r="L6" i="48" s="1"/>
  <c r="K6" i="47"/>
  <c r="K6" i="48" s="1"/>
  <c r="J6" i="47"/>
  <c r="J6" i="48" s="1"/>
  <c r="I6" i="47"/>
  <c r="I6" i="48" s="1"/>
  <c r="H6" i="47"/>
  <c r="H6" i="48" s="1"/>
  <c r="G6" i="47"/>
  <c r="G6" i="48" s="1"/>
  <c r="F6" i="47"/>
  <c r="F6" i="48" s="1"/>
  <c r="E6" i="47"/>
  <c r="F5" i="48"/>
  <c r="I5" i="48" s="1"/>
  <c r="L5" i="48" s="1"/>
  <c r="O5" i="48" s="1"/>
  <c r="R5" i="48" s="1"/>
  <c r="U5" i="48" s="1"/>
  <c r="X5" i="48" s="1"/>
  <c r="AA5" i="48" s="1"/>
  <c r="AD5" i="48" s="1"/>
  <c r="AG5" i="48" s="1"/>
  <c r="G5" i="48"/>
  <c r="J5" i="48" s="1"/>
  <c r="M5" i="48" s="1"/>
  <c r="P5" i="48" s="1"/>
  <c r="S5" i="48" s="1"/>
  <c r="V5" i="48" s="1"/>
  <c r="Y5" i="48" s="1"/>
  <c r="AB5" i="48" s="1"/>
  <c r="AE5" i="48" s="1"/>
  <c r="AH5" i="48" s="1"/>
  <c r="H5" i="48"/>
  <c r="K5" i="48" s="1"/>
  <c r="N5" i="48" s="1"/>
  <c r="Q5" i="48" s="1"/>
  <c r="T5" i="48" s="1"/>
  <c r="W5" i="48" s="1"/>
  <c r="Z5" i="48" s="1"/>
  <c r="AC5" i="48" s="1"/>
  <c r="AF5" i="48" s="1"/>
  <c r="AI5" i="48" s="1"/>
  <c r="C6" i="48"/>
  <c r="D6" i="48"/>
  <c r="M6" i="48"/>
  <c r="C7" i="48"/>
  <c r="D7" i="48"/>
  <c r="E7" i="48"/>
  <c r="F7" i="48"/>
  <c r="G7" i="48"/>
  <c r="H7" i="48"/>
  <c r="I7" i="48"/>
  <c r="J7" i="48"/>
  <c r="K7" i="48"/>
  <c r="L7" i="48"/>
  <c r="M7" i="48"/>
  <c r="N7" i="48"/>
  <c r="O7" i="48"/>
  <c r="P7" i="48"/>
  <c r="Q7" i="48"/>
  <c r="R7" i="48"/>
  <c r="S7" i="48"/>
  <c r="T7" i="48"/>
  <c r="U7" i="48"/>
  <c r="V7" i="48"/>
  <c r="W7" i="48"/>
  <c r="X7" i="48"/>
  <c r="Y7" i="48"/>
  <c r="Z7" i="48"/>
  <c r="AA7" i="48"/>
  <c r="AB7" i="48"/>
  <c r="AC7" i="48"/>
  <c r="AD7" i="48"/>
  <c r="AE7" i="48"/>
  <c r="AF7" i="48"/>
  <c r="C8" i="48"/>
  <c r="D8" i="48"/>
  <c r="E8" i="48"/>
  <c r="F8" i="48"/>
  <c r="G8" i="48"/>
  <c r="H8" i="48"/>
  <c r="I8" i="48"/>
  <c r="J8" i="48"/>
  <c r="K8" i="48"/>
  <c r="L8" i="48"/>
  <c r="M8" i="48"/>
  <c r="N8" i="48"/>
  <c r="O8" i="48"/>
  <c r="P8" i="48"/>
  <c r="Q8" i="48"/>
  <c r="R8" i="48"/>
  <c r="S8" i="48"/>
  <c r="T8" i="48"/>
  <c r="U8" i="48"/>
  <c r="V8" i="48"/>
  <c r="W8" i="48"/>
  <c r="X8" i="48"/>
  <c r="Y8" i="48"/>
  <c r="Z8" i="48"/>
  <c r="AA8" i="48"/>
  <c r="AB8" i="48"/>
  <c r="AC8" i="48"/>
  <c r="AD8" i="48"/>
  <c r="AE8" i="48"/>
  <c r="AF8" i="48"/>
  <c r="C9" i="48"/>
  <c r="D9" i="48"/>
  <c r="E9" i="48"/>
  <c r="F9" i="48"/>
  <c r="G9" i="48"/>
  <c r="H9" i="48"/>
  <c r="I9" i="48"/>
  <c r="J9" i="48"/>
  <c r="K9" i="48"/>
  <c r="L9" i="48"/>
  <c r="M9" i="48"/>
  <c r="N9" i="48"/>
  <c r="O9" i="48"/>
  <c r="P9" i="48"/>
  <c r="Q9" i="48"/>
  <c r="R9" i="48"/>
  <c r="S9" i="48"/>
  <c r="T9" i="48"/>
  <c r="U9" i="48"/>
  <c r="V9" i="48"/>
  <c r="W9" i="48"/>
  <c r="X9" i="48"/>
  <c r="Y9" i="48"/>
  <c r="Z9" i="48"/>
  <c r="AA9" i="48"/>
  <c r="AB9" i="48"/>
  <c r="AC9" i="48"/>
  <c r="AD9" i="48"/>
  <c r="AE9" i="48"/>
  <c r="AF9" i="48"/>
  <c r="C10" i="48"/>
  <c r="D10" i="48"/>
  <c r="E10" i="48"/>
  <c r="F10" i="48"/>
  <c r="G10" i="48"/>
  <c r="H10" i="48"/>
  <c r="I10" i="48"/>
  <c r="J10" i="48"/>
  <c r="K10" i="48"/>
  <c r="L10" i="48"/>
  <c r="M10" i="48"/>
  <c r="N10" i="48"/>
  <c r="O10" i="48"/>
  <c r="P10" i="48"/>
  <c r="Q10" i="48"/>
  <c r="R10" i="48"/>
  <c r="S10" i="48"/>
  <c r="T10" i="48"/>
  <c r="U10" i="48"/>
  <c r="V10" i="48"/>
  <c r="W10" i="48"/>
  <c r="X10" i="48"/>
  <c r="Y10" i="48"/>
  <c r="Z10" i="48"/>
  <c r="AA10" i="48"/>
  <c r="AB10" i="48"/>
  <c r="AC10" i="48"/>
  <c r="AD10" i="48"/>
  <c r="AE10" i="48"/>
  <c r="AF10" i="48"/>
  <c r="C11" i="48"/>
  <c r="D11" i="48"/>
  <c r="E11" i="48"/>
  <c r="F11" i="48"/>
  <c r="G11" i="48"/>
  <c r="H11" i="48"/>
  <c r="I11" i="48"/>
  <c r="J11" i="48"/>
  <c r="K11" i="48"/>
  <c r="L11" i="48"/>
  <c r="M11" i="48"/>
  <c r="N11" i="48"/>
  <c r="O11" i="48"/>
  <c r="P11" i="48"/>
  <c r="Q11" i="48"/>
  <c r="R11" i="48"/>
  <c r="S11" i="48"/>
  <c r="T11" i="48"/>
  <c r="U11" i="48"/>
  <c r="V11" i="48"/>
  <c r="W11" i="48"/>
  <c r="X11" i="48"/>
  <c r="Y11" i="48"/>
  <c r="Z11" i="48"/>
  <c r="AA11" i="48"/>
  <c r="AB11" i="48"/>
  <c r="AC11" i="48"/>
  <c r="AD11" i="48"/>
  <c r="AE11" i="48"/>
  <c r="AF11" i="48"/>
  <c r="C12" i="48"/>
  <c r="D12" i="48"/>
  <c r="B13" i="48" a="1"/>
  <c r="B13" i="48" s="1"/>
  <c r="C13" i="48"/>
  <c r="D13" i="48"/>
  <c r="E13" i="48"/>
  <c r="F13" i="48"/>
  <c r="G13" i="48"/>
  <c r="H13" i="48"/>
  <c r="I13" i="48"/>
  <c r="J13" i="48"/>
  <c r="K13" i="48"/>
  <c r="L13" i="48"/>
  <c r="M13" i="48"/>
  <c r="N13" i="48"/>
  <c r="O13" i="48"/>
  <c r="P13" i="48"/>
  <c r="Q13" i="48"/>
  <c r="R13" i="48"/>
  <c r="S13" i="48"/>
  <c r="T13" i="48"/>
  <c r="U13" i="48"/>
  <c r="V13" i="48"/>
  <c r="W13" i="48"/>
  <c r="X13" i="48"/>
  <c r="Y13" i="48"/>
  <c r="Z13" i="48"/>
  <c r="AA13" i="48"/>
  <c r="AB13" i="48"/>
  <c r="AC13" i="48"/>
  <c r="AD13" i="48"/>
  <c r="AE13" i="48"/>
  <c r="AF13" i="48"/>
  <c r="C14" i="48"/>
  <c r="D14" i="48"/>
  <c r="E14" i="48"/>
  <c r="F14" i="48"/>
  <c r="G14" i="48"/>
  <c r="H14" i="48"/>
  <c r="I14" i="48"/>
  <c r="J14" i="48"/>
  <c r="K14" i="48"/>
  <c r="L14" i="48"/>
  <c r="M14" i="48"/>
  <c r="N14" i="48"/>
  <c r="O14" i="48"/>
  <c r="P14" i="48"/>
  <c r="Q14" i="48"/>
  <c r="R14" i="48"/>
  <c r="S14" i="48"/>
  <c r="T14" i="48"/>
  <c r="U14" i="48"/>
  <c r="V14" i="48"/>
  <c r="W14" i="48"/>
  <c r="X14" i="48"/>
  <c r="Y14" i="48"/>
  <c r="Z14" i="48"/>
  <c r="AA14" i="48"/>
  <c r="AB14" i="48"/>
  <c r="AC14" i="48"/>
  <c r="AD14" i="48"/>
  <c r="AE14" i="48"/>
  <c r="AF14" i="48"/>
  <c r="C15" i="48"/>
  <c r="D15" i="48"/>
  <c r="E15" i="48"/>
  <c r="F15" i="48"/>
  <c r="G15" i="48"/>
  <c r="H15" i="48"/>
  <c r="I15" i="48"/>
  <c r="J15" i="48"/>
  <c r="K15" i="48"/>
  <c r="L15" i="48"/>
  <c r="M15" i="48"/>
  <c r="N15" i="48"/>
  <c r="O15" i="48"/>
  <c r="P15" i="48"/>
  <c r="Q15" i="48"/>
  <c r="R15" i="48"/>
  <c r="S15" i="48"/>
  <c r="T15" i="48"/>
  <c r="U15" i="48"/>
  <c r="V15" i="48"/>
  <c r="W15" i="48"/>
  <c r="X15" i="48"/>
  <c r="Y15" i="48"/>
  <c r="Z15" i="48"/>
  <c r="AA15" i="48"/>
  <c r="AB15" i="48"/>
  <c r="AC15" i="48"/>
  <c r="AD15" i="48"/>
  <c r="AE15" i="48"/>
  <c r="AF15" i="48"/>
  <c r="C16" i="48"/>
  <c r="D16" i="48"/>
  <c r="E16" i="48"/>
  <c r="F16" i="48"/>
  <c r="G16" i="48"/>
  <c r="H16" i="48"/>
  <c r="I16" i="48"/>
  <c r="J16" i="48"/>
  <c r="K16" i="48"/>
  <c r="L16" i="48"/>
  <c r="M16" i="48"/>
  <c r="N16" i="48"/>
  <c r="O16" i="48"/>
  <c r="P16" i="48"/>
  <c r="Q16" i="48"/>
  <c r="R16" i="48"/>
  <c r="S16" i="48"/>
  <c r="T16" i="48"/>
  <c r="U16" i="48"/>
  <c r="V16" i="48"/>
  <c r="W16" i="48"/>
  <c r="X16" i="48"/>
  <c r="Y16" i="48"/>
  <c r="Z16" i="48"/>
  <c r="AA16" i="48"/>
  <c r="AB16" i="48"/>
  <c r="AC16" i="48"/>
  <c r="AD16" i="48"/>
  <c r="AE16" i="48"/>
  <c r="AF16" i="48"/>
  <c r="C17" i="48"/>
  <c r="D17" i="48"/>
  <c r="E17" i="48"/>
  <c r="F17" i="48"/>
  <c r="G17" i="48"/>
  <c r="H17" i="48"/>
  <c r="I17" i="48"/>
  <c r="J17" i="48"/>
  <c r="K17" i="48"/>
  <c r="L17" i="48"/>
  <c r="M17" i="48"/>
  <c r="N17" i="48"/>
  <c r="O17" i="48"/>
  <c r="P17" i="48"/>
  <c r="Q17" i="48"/>
  <c r="R17" i="48"/>
  <c r="S17" i="48"/>
  <c r="T17" i="48"/>
  <c r="U17" i="48"/>
  <c r="V17" i="48"/>
  <c r="W17" i="48"/>
  <c r="X17" i="48"/>
  <c r="Y17" i="48"/>
  <c r="Z17" i="48"/>
  <c r="AA17" i="48"/>
  <c r="AB17" i="48"/>
  <c r="AC17" i="48"/>
  <c r="AD17" i="48"/>
  <c r="AE17" i="48"/>
  <c r="AF17" i="48"/>
  <c r="C18" i="48"/>
  <c r="D18" i="48"/>
  <c r="P18" i="48"/>
  <c r="B19" i="48" a="1"/>
  <c r="B19" i="48" s="1"/>
  <c r="C19" i="48"/>
  <c r="D19" i="48"/>
  <c r="E19" i="48"/>
  <c r="F19" i="48"/>
  <c r="G19" i="48"/>
  <c r="H19" i="48"/>
  <c r="I19" i="48"/>
  <c r="J19" i="48"/>
  <c r="K19" i="48"/>
  <c r="L19" i="48"/>
  <c r="M19" i="48"/>
  <c r="N19" i="48"/>
  <c r="O19" i="48"/>
  <c r="P19" i="48"/>
  <c r="Q19" i="48"/>
  <c r="R19" i="48"/>
  <c r="S19" i="48"/>
  <c r="T19" i="48"/>
  <c r="U19" i="48"/>
  <c r="V19" i="48"/>
  <c r="W19" i="48"/>
  <c r="X19" i="48"/>
  <c r="Y19" i="48"/>
  <c r="Z19" i="48"/>
  <c r="AA19" i="48"/>
  <c r="AB19" i="48"/>
  <c r="AC19" i="48"/>
  <c r="AD19" i="48"/>
  <c r="AE19" i="48"/>
  <c r="AF19" i="48"/>
  <c r="C20" i="48"/>
  <c r="D20" i="48"/>
  <c r="E20" i="48"/>
  <c r="F20" i="48"/>
  <c r="G20" i="48"/>
  <c r="H20" i="48"/>
  <c r="I20" i="48"/>
  <c r="J20" i="48"/>
  <c r="K20" i="48"/>
  <c r="L20" i="48"/>
  <c r="M20" i="48"/>
  <c r="N20" i="48"/>
  <c r="O20" i="48"/>
  <c r="P20" i="48"/>
  <c r="Q20" i="48"/>
  <c r="R20" i="48"/>
  <c r="S20" i="48"/>
  <c r="T20" i="48"/>
  <c r="U20" i="48"/>
  <c r="V20" i="48"/>
  <c r="W20" i="48"/>
  <c r="X20" i="48"/>
  <c r="Y20" i="48"/>
  <c r="Z20" i="48"/>
  <c r="AA20" i="48"/>
  <c r="AB20" i="48"/>
  <c r="AC20" i="48"/>
  <c r="AD20" i="48"/>
  <c r="AE20" i="48"/>
  <c r="AF20" i="48"/>
  <c r="C21" i="48"/>
  <c r="D21" i="48"/>
  <c r="E21" i="48"/>
  <c r="F21" i="48"/>
  <c r="G21" i="48"/>
  <c r="H21" i="48"/>
  <c r="I21" i="48"/>
  <c r="J21" i="48"/>
  <c r="K21" i="48"/>
  <c r="L21" i="48"/>
  <c r="M21" i="48"/>
  <c r="N21" i="48"/>
  <c r="O21" i="48"/>
  <c r="P21" i="48"/>
  <c r="Q21" i="48"/>
  <c r="R21" i="48"/>
  <c r="S21" i="48"/>
  <c r="T21" i="48"/>
  <c r="U21" i="48"/>
  <c r="V21" i="48"/>
  <c r="W21" i="48"/>
  <c r="X21" i="48"/>
  <c r="Y21" i="48"/>
  <c r="Z21" i="48"/>
  <c r="AA21" i="48"/>
  <c r="AB21" i="48"/>
  <c r="AC21" i="48"/>
  <c r="AD21" i="48"/>
  <c r="AE21" i="48"/>
  <c r="AF21" i="48"/>
  <c r="C22" i="48"/>
  <c r="D22" i="48"/>
  <c r="E22" i="48"/>
  <c r="F22" i="48"/>
  <c r="G22" i="48"/>
  <c r="H22" i="48"/>
  <c r="I22" i="48"/>
  <c r="J22" i="48"/>
  <c r="K22" i="48"/>
  <c r="L22" i="48"/>
  <c r="M22" i="48"/>
  <c r="N22" i="48"/>
  <c r="O22" i="48"/>
  <c r="P22" i="48"/>
  <c r="Q22" i="48"/>
  <c r="R22" i="48"/>
  <c r="S22" i="48"/>
  <c r="T22" i="48"/>
  <c r="U22" i="48"/>
  <c r="V22" i="48"/>
  <c r="W22" i="48"/>
  <c r="X22" i="48"/>
  <c r="Y22" i="48"/>
  <c r="Z22" i="48"/>
  <c r="AA22" i="48"/>
  <c r="AB22" i="48"/>
  <c r="AC22" i="48"/>
  <c r="AD22" i="48"/>
  <c r="AE22" i="48"/>
  <c r="AF22" i="48"/>
  <c r="C23" i="48"/>
  <c r="D23" i="48"/>
  <c r="E23" i="48"/>
  <c r="F23" i="48"/>
  <c r="G23" i="48"/>
  <c r="H23" i="48"/>
  <c r="I23" i="48"/>
  <c r="J23" i="48"/>
  <c r="K23" i="48"/>
  <c r="L23" i="48"/>
  <c r="M23" i="48"/>
  <c r="N23" i="48"/>
  <c r="O23" i="48"/>
  <c r="P23" i="48"/>
  <c r="Q23" i="48"/>
  <c r="R23" i="48"/>
  <c r="S23" i="48"/>
  <c r="T23" i="48"/>
  <c r="U23" i="48"/>
  <c r="V23" i="48"/>
  <c r="W23" i="48"/>
  <c r="X23" i="48"/>
  <c r="Y23" i="48"/>
  <c r="Z23" i="48"/>
  <c r="AA23" i="48"/>
  <c r="AB23" i="48"/>
  <c r="AC23" i="48"/>
  <c r="AD23" i="48"/>
  <c r="AE23" i="48"/>
  <c r="AF23" i="48"/>
  <c r="C24" i="48"/>
  <c r="D24" i="48"/>
  <c r="B25" i="48" a="1"/>
  <c r="B25" i="48" s="1"/>
  <c r="C25" i="48"/>
  <c r="D25" i="48"/>
  <c r="E25" i="48"/>
  <c r="F25" i="48"/>
  <c r="G25" i="48"/>
  <c r="H25" i="48"/>
  <c r="I25" i="48"/>
  <c r="J25" i="48"/>
  <c r="K25" i="48"/>
  <c r="L25" i="48"/>
  <c r="M25" i="48"/>
  <c r="N25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AB25" i="48"/>
  <c r="AC25" i="48"/>
  <c r="AD25" i="48"/>
  <c r="AE25" i="48"/>
  <c r="AF25" i="48"/>
  <c r="C26" i="48"/>
  <c r="D26" i="48"/>
  <c r="E26" i="48"/>
  <c r="F26" i="48"/>
  <c r="G26" i="48"/>
  <c r="H26" i="48"/>
  <c r="I26" i="48"/>
  <c r="J26" i="48"/>
  <c r="K26" i="48"/>
  <c r="L26" i="48"/>
  <c r="M26" i="48"/>
  <c r="N26" i="48"/>
  <c r="O26" i="48"/>
  <c r="P26" i="48"/>
  <c r="Q26" i="48"/>
  <c r="R26" i="48"/>
  <c r="S26" i="48"/>
  <c r="T26" i="48"/>
  <c r="U26" i="48"/>
  <c r="V26" i="48"/>
  <c r="W26" i="48"/>
  <c r="X26" i="48"/>
  <c r="Y26" i="48"/>
  <c r="Z26" i="48"/>
  <c r="AA26" i="48"/>
  <c r="AB26" i="48"/>
  <c r="AC26" i="48"/>
  <c r="AD26" i="48"/>
  <c r="AE26" i="48"/>
  <c r="AF26" i="48"/>
  <c r="C27" i="48"/>
  <c r="D27" i="48"/>
  <c r="E27" i="48"/>
  <c r="F27" i="48"/>
  <c r="G27" i="48"/>
  <c r="H27" i="48"/>
  <c r="I27" i="48"/>
  <c r="J27" i="48"/>
  <c r="K27" i="48"/>
  <c r="L27" i="48"/>
  <c r="M27" i="48"/>
  <c r="N27" i="48"/>
  <c r="O27" i="48"/>
  <c r="P27" i="48"/>
  <c r="Q27" i="48"/>
  <c r="R27" i="48"/>
  <c r="S27" i="48"/>
  <c r="T27" i="48"/>
  <c r="U27" i="48"/>
  <c r="V27" i="48"/>
  <c r="W27" i="48"/>
  <c r="X27" i="48"/>
  <c r="Y27" i="48"/>
  <c r="Z27" i="48"/>
  <c r="AA27" i="48"/>
  <c r="AB27" i="48"/>
  <c r="AC27" i="48"/>
  <c r="AD27" i="48"/>
  <c r="AE27" i="48"/>
  <c r="AF27" i="48"/>
  <c r="AH27" i="48"/>
  <c r="C28" i="48"/>
  <c r="D28" i="48"/>
  <c r="E28" i="48"/>
  <c r="F28" i="48"/>
  <c r="G28" i="48"/>
  <c r="H28" i="48"/>
  <c r="I28" i="48"/>
  <c r="J28" i="48"/>
  <c r="K28" i="48"/>
  <c r="L28" i="48"/>
  <c r="M28" i="48"/>
  <c r="N28" i="48"/>
  <c r="O28" i="48"/>
  <c r="P28" i="48"/>
  <c r="Q28" i="48"/>
  <c r="R28" i="48"/>
  <c r="S28" i="48"/>
  <c r="T28" i="48"/>
  <c r="U28" i="48"/>
  <c r="V28" i="48"/>
  <c r="W28" i="48"/>
  <c r="X28" i="48"/>
  <c r="Y28" i="48"/>
  <c r="Z28" i="48"/>
  <c r="AA28" i="48"/>
  <c r="AB28" i="48"/>
  <c r="AC28" i="48"/>
  <c r="AD28" i="48"/>
  <c r="AE28" i="48"/>
  <c r="AF28" i="48"/>
  <c r="AH28" i="48"/>
  <c r="AI28" i="48"/>
  <c r="C29" i="48"/>
  <c r="D29" i="48"/>
  <c r="E29" i="48"/>
  <c r="F29" i="48"/>
  <c r="G29" i="48"/>
  <c r="H29" i="48"/>
  <c r="I29" i="48"/>
  <c r="J29" i="48"/>
  <c r="K29" i="48"/>
  <c r="L29" i="48"/>
  <c r="M29" i="48"/>
  <c r="N29" i="48"/>
  <c r="O29" i="48"/>
  <c r="P29" i="48"/>
  <c r="Q29" i="48"/>
  <c r="R29" i="48"/>
  <c r="S29" i="48"/>
  <c r="T29" i="48"/>
  <c r="U29" i="48"/>
  <c r="V29" i="48"/>
  <c r="W29" i="48"/>
  <c r="X29" i="48"/>
  <c r="Y29" i="48"/>
  <c r="Z29" i="48"/>
  <c r="AA29" i="48"/>
  <c r="AB29" i="48"/>
  <c r="AC29" i="48"/>
  <c r="AD29" i="48"/>
  <c r="AE29" i="48"/>
  <c r="AF29" i="48"/>
  <c r="AI29" i="48"/>
  <c r="C30" i="48"/>
  <c r="D30" i="48"/>
  <c r="E30" i="48"/>
  <c r="J30" i="48"/>
  <c r="K30" i="48"/>
  <c r="M30" i="48"/>
  <c r="W30" i="48"/>
  <c r="AC30" i="48"/>
  <c r="AD30" i="48"/>
  <c r="AE30" i="48"/>
  <c r="B31" i="48" a="1"/>
  <c r="B31" i="48" s="1"/>
  <c r="C31" i="48"/>
  <c r="D31" i="48"/>
  <c r="E31" i="48"/>
  <c r="F31" i="48"/>
  <c r="G31" i="48"/>
  <c r="H31" i="48"/>
  <c r="I31" i="48"/>
  <c r="J31" i="48"/>
  <c r="K31" i="48"/>
  <c r="L31" i="48"/>
  <c r="M31" i="48"/>
  <c r="N31" i="48"/>
  <c r="O31" i="48"/>
  <c r="P31" i="48"/>
  <c r="Q31" i="48"/>
  <c r="R31" i="48"/>
  <c r="S31" i="48"/>
  <c r="T31" i="48"/>
  <c r="U31" i="48"/>
  <c r="V31" i="48"/>
  <c r="W31" i="48"/>
  <c r="X31" i="48"/>
  <c r="Y31" i="48"/>
  <c r="Z31" i="48"/>
  <c r="AA31" i="48"/>
  <c r="AB31" i="48"/>
  <c r="AC31" i="48"/>
  <c r="AD31" i="48"/>
  <c r="AE31" i="48"/>
  <c r="AF31" i="48"/>
  <c r="AG31" i="48"/>
  <c r="C32" i="48"/>
  <c r="D32" i="48"/>
  <c r="E32" i="48"/>
  <c r="F32" i="48"/>
  <c r="G32" i="48"/>
  <c r="H32" i="48"/>
  <c r="I32" i="48"/>
  <c r="J32" i="48"/>
  <c r="K32" i="48"/>
  <c r="L32" i="48"/>
  <c r="M32" i="48"/>
  <c r="N32" i="48"/>
  <c r="O32" i="48"/>
  <c r="P32" i="48"/>
  <c r="Q32" i="48"/>
  <c r="R32" i="48"/>
  <c r="S32" i="48"/>
  <c r="T32" i="48"/>
  <c r="U32" i="48"/>
  <c r="V32" i="48"/>
  <c r="W32" i="48"/>
  <c r="X32" i="48"/>
  <c r="Y32" i="48"/>
  <c r="Z32" i="48"/>
  <c r="AA32" i="48"/>
  <c r="AB32" i="48"/>
  <c r="AC32" i="48"/>
  <c r="AD32" i="48"/>
  <c r="AE32" i="48"/>
  <c r="AF32" i="48"/>
  <c r="AI32" i="48"/>
  <c r="C33" i="48"/>
  <c r="D33" i="48"/>
  <c r="E33" i="48"/>
  <c r="F33" i="48"/>
  <c r="G33" i="48"/>
  <c r="H33" i="48"/>
  <c r="I33" i="48"/>
  <c r="J33" i="48"/>
  <c r="K33" i="48"/>
  <c r="L33" i="48"/>
  <c r="M33" i="48"/>
  <c r="N33" i="48"/>
  <c r="O33" i="48"/>
  <c r="P33" i="48"/>
  <c r="Q33" i="48"/>
  <c r="R33" i="48"/>
  <c r="S33" i="48"/>
  <c r="T33" i="48"/>
  <c r="U33" i="48"/>
  <c r="V33" i="48"/>
  <c r="W33" i="48"/>
  <c r="X33" i="48"/>
  <c r="Y33" i="48"/>
  <c r="Z33" i="48"/>
  <c r="AA33" i="48"/>
  <c r="AB33" i="48"/>
  <c r="AC33" i="48"/>
  <c r="AD33" i="48"/>
  <c r="AE33" i="48"/>
  <c r="AF33" i="48"/>
  <c r="AI33" i="48"/>
  <c r="C34" i="48"/>
  <c r="D34" i="48"/>
  <c r="E34" i="48"/>
  <c r="F34" i="48"/>
  <c r="G34" i="48"/>
  <c r="H34" i="48"/>
  <c r="I34" i="48"/>
  <c r="J34" i="48"/>
  <c r="K34" i="48"/>
  <c r="L34" i="48"/>
  <c r="M34" i="48"/>
  <c r="N34" i="48"/>
  <c r="O34" i="48"/>
  <c r="P34" i="48"/>
  <c r="Q34" i="48"/>
  <c r="R34" i="48"/>
  <c r="S34" i="48"/>
  <c r="T34" i="48"/>
  <c r="U34" i="48"/>
  <c r="V34" i="48"/>
  <c r="W34" i="48"/>
  <c r="X34" i="48"/>
  <c r="Y34" i="48"/>
  <c r="Z34" i="48"/>
  <c r="AA34" i="48"/>
  <c r="AB34" i="48"/>
  <c r="AC34" i="48"/>
  <c r="AD34" i="48"/>
  <c r="AE34" i="48"/>
  <c r="AF34" i="48"/>
  <c r="AI34" i="48"/>
  <c r="C35" i="48"/>
  <c r="D35" i="48"/>
  <c r="E35" i="48"/>
  <c r="F35" i="48"/>
  <c r="G35" i="48"/>
  <c r="H35" i="48"/>
  <c r="I35" i="48"/>
  <c r="J35" i="48"/>
  <c r="K35" i="48"/>
  <c r="L35" i="48"/>
  <c r="M35" i="48"/>
  <c r="N35" i="48"/>
  <c r="O35" i="48"/>
  <c r="P35" i="48"/>
  <c r="Q35" i="48"/>
  <c r="R35" i="48"/>
  <c r="S35" i="48"/>
  <c r="T35" i="48"/>
  <c r="U35" i="48"/>
  <c r="V35" i="48"/>
  <c r="W35" i="48"/>
  <c r="X35" i="48"/>
  <c r="Y35" i="48"/>
  <c r="Z35" i="48"/>
  <c r="AA35" i="48"/>
  <c r="AB35" i="48"/>
  <c r="AC35" i="48"/>
  <c r="AD35" i="48"/>
  <c r="AE35" i="48"/>
  <c r="AF35" i="48"/>
  <c r="AG35" i="48"/>
  <c r="AH35" i="48"/>
  <c r="C36" i="48"/>
  <c r="D36" i="48"/>
  <c r="F36" i="48"/>
  <c r="G36" i="48"/>
  <c r="H36" i="48"/>
  <c r="L36" i="48"/>
  <c r="M36" i="48"/>
  <c r="O36" i="48"/>
  <c r="U36" i="48"/>
  <c r="V36" i="48"/>
  <c r="X36" i="48"/>
  <c r="AA36" i="48"/>
  <c r="AB36" i="48"/>
  <c r="AE36" i="48"/>
  <c r="B37" i="48" a="1"/>
  <c r="B37" i="48" s="1"/>
  <c r="C37" i="48"/>
  <c r="D37" i="48"/>
  <c r="E37" i="48"/>
  <c r="F37" i="48"/>
  <c r="G37" i="48"/>
  <c r="H37" i="48"/>
  <c r="I37" i="48"/>
  <c r="J37" i="48"/>
  <c r="K37" i="48"/>
  <c r="L37" i="48"/>
  <c r="M37" i="48"/>
  <c r="N37" i="48"/>
  <c r="O37" i="48"/>
  <c r="P37" i="48"/>
  <c r="Q37" i="48"/>
  <c r="R37" i="48"/>
  <c r="S37" i="48"/>
  <c r="T37" i="48"/>
  <c r="U37" i="48"/>
  <c r="V37" i="48"/>
  <c r="W37" i="48"/>
  <c r="X37" i="48"/>
  <c r="Y37" i="48"/>
  <c r="Z37" i="48"/>
  <c r="AA37" i="48"/>
  <c r="AB37" i="48"/>
  <c r="AC37" i="48"/>
  <c r="AD37" i="48"/>
  <c r="AE37" i="48"/>
  <c r="AF37" i="48"/>
  <c r="AI37" i="48"/>
  <c r="C38" i="48"/>
  <c r="D38" i="48"/>
  <c r="E38" i="48"/>
  <c r="F38" i="48"/>
  <c r="G38" i="48"/>
  <c r="H38" i="48"/>
  <c r="I38" i="48"/>
  <c r="J38" i="48"/>
  <c r="K38" i="48"/>
  <c r="L38" i="48"/>
  <c r="M38" i="48"/>
  <c r="N38" i="48"/>
  <c r="O38" i="48"/>
  <c r="P38" i="48"/>
  <c r="Q38" i="48"/>
  <c r="R38" i="48"/>
  <c r="S38" i="48"/>
  <c r="T38" i="48"/>
  <c r="U38" i="48"/>
  <c r="V38" i="48"/>
  <c r="W38" i="48"/>
  <c r="X38" i="48"/>
  <c r="Y38" i="48"/>
  <c r="Z38" i="48"/>
  <c r="AA38" i="48"/>
  <c r="AB38" i="48"/>
  <c r="AC38" i="48"/>
  <c r="AD38" i="48"/>
  <c r="AE38" i="48"/>
  <c r="AF38" i="48"/>
  <c r="C39" i="48"/>
  <c r="D39" i="48"/>
  <c r="E39" i="48"/>
  <c r="F39" i="48"/>
  <c r="G39" i="48"/>
  <c r="H39" i="48"/>
  <c r="I39" i="48"/>
  <c r="J39" i="48"/>
  <c r="K39" i="48"/>
  <c r="L39" i="48"/>
  <c r="M39" i="48"/>
  <c r="N39" i="48"/>
  <c r="O39" i="48"/>
  <c r="P39" i="48"/>
  <c r="Q39" i="48"/>
  <c r="R39" i="48"/>
  <c r="S39" i="48"/>
  <c r="T39" i="48"/>
  <c r="U39" i="48"/>
  <c r="V39" i="48"/>
  <c r="W39" i="48"/>
  <c r="X39" i="48"/>
  <c r="Y39" i="48"/>
  <c r="Z39" i="48"/>
  <c r="AA39" i="48"/>
  <c r="AB39" i="48"/>
  <c r="AC39" i="48"/>
  <c r="AD39" i="48"/>
  <c r="AE39" i="48"/>
  <c r="AF39" i="48"/>
  <c r="AG39" i="48"/>
  <c r="AH39" i="48"/>
  <c r="C40" i="48"/>
  <c r="D40" i="48"/>
  <c r="E40" i="48"/>
  <c r="F40" i="48"/>
  <c r="G40" i="48"/>
  <c r="H40" i="48"/>
  <c r="I40" i="48"/>
  <c r="J40" i="48"/>
  <c r="K40" i="48"/>
  <c r="L40" i="48"/>
  <c r="M40" i="48"/>
  <c r="N40" i="48"/>
  <c r="O40" i="48"/>
  <c r="P40" i="48"/>
  <c r="Q40" i="48"/>
  <c r="R40" i="48"/>
  <c r="S40" i="48"/>
  <c r="T40" i="48"/>
  <c r="U40" i="48"/>
  <c r="V40" i="48"/>
  <c r="W40" i="48"/>
  <c r="X40" i="48"/>
  <c r="Y40" i="48"/>
  <c r="Z40" i="48"/>
  <c r="AA40" i="48"/>
  <c r="AB40" i="48"/>
  <c r="AC40" i="48"/>
  <c r="AD40" i="48"/>
  <c r="AE40" i="48"/>
  <c r="AF40" i="48"/>
  <c r="AG40" i="48"/>
  <c r="C41" i="48"/>
  <c r="D41" i="48"/>
  <c r="E41" i="48"/>
  <c r="F41" i="48"/>
  <c r="G41" i="48"/>
  <c r="H41" i="48"/>
  <c r="I41" i="48"/>
  <c r="J41" i="48"/>
  <c r="K41" i="48"/>
  <c r="L41" i="48"/>
  <c r="M41" i="48"/>
  <c r="N41" i="48"/>
  <c r="O41" i="48"/>
  <c r="P41" i="48"/>
  <c r="Q41" i="48"/>
  <c r="R41" i="48"/>
  <c r="S41" i="48"/>
  <c r="T41" i="48"/>
  <c r="U41" i="48"/>
  <c r="V41" i="48"/>
  <c r="W41" i="48"/>
  <c r="X41" i="48"/>
  <c r="Y41" i="48"/>
  <c r="Z41" i="48"/>
  <c r="AA41" i="48"/>
  <c r="AB41" i="48"/>
  <c r="AC41" i="48"/>
  <c r="AD41" i="48"/>
  <c r="AE41" i="48"/>
  <c r="AF41" i="48"/>
  <c r="C42" i="48"/>
  <c r="D42" i="48"/>
  <c r="E42" i="48"/>
  <c r="G42" i="48"/>
  <c r="H42" i="48"/>
  <c r="I42" i="48"/>
  <c r="L42" i="48"/>
  <c r="N42" i="48"/>
  <c r="O42" i="48"/>
  <c r="Q42" i="48"/>
  <c r="S42" i="48"/>
  <c r="U42" i="48"/>
  <c r="W42" i="48"/>
  <c r="X42" i="48"/>
  <c r="AC42" i="48"/>
  <c r="AD42" i="48"/>
  <c r="B43" i="48" a="1"/>
  <c r="B43" i="48" s="1"/>
  <c r="C43" i="48"/>
  <c r="D43" i="48"/>
  <c r="E43" i="48"/>
  <c r="F43" i="48"/>
  <c r="G43" i="48"/>
  <c r="H43" i="48"/>
  <c r="I43" i="48"/>
  <c r="J43" i="48"/>
  <c r="K43" i="48"/>
  <c r="L43" i="48"/>
  <c r="M43" i="48"/>
  <c r="N43" i="48"/>
  <c r="O43" i="48"/>
  <c r="P43" i="48"/>
  <c r="Q43" i="48"/>
  <c r="R43" i="48"/>
  <c r="S43" i="48"/>
  <c r="T43" i="48"/>
  <c r="U43" i="48"/>
  <c r="V43" i="48"/>
  <c r="W43" i="48"/>
  <c r="X43" i="48"/>
  <c r="Y43" i="48"/>
  <c r="Z43" i="48"/>
  <c r="AA43" i="48"/>
  <c r="AB43" i="48"/>
  <c r="AC43" i="48"/>
  <c r="AD43" i="48"/>
  <c r="AE43" i="48"/>
  <c r="AF43" i="48"/>
  <c r="C44" i="48"/>
  <c r="D44" i="48"/>
  <c r="E44" i="48"/>
  <c r="F44" i="48"/>
  <c r="G44" i="48"/>
  <c r="H44" i="48"/>
  <c r="I44" i="48"/>
  <c r="J44" i="48"/>
  <c r="K44" i="48"/>
  <c r="L44" i="48"/>
  <c r="M44" i="48"/>
  <c r="N44" i="48"/>
  <c r="O44" i="48"/>
  <c r="P44" i="48"/>
  <c r="Q44" i="48"/>
  <c r="R44" i="48"/>
  <c r="S44" i="48"/>
  <c r="T44" i="48"/>
  <c r="U44" i="48"/>
  <c r="V44" i="48"/>
  <c r="W44" i="48"/>
  <c r="X44" i="48"/>
  <c r="Y44" i="48"/>
  <c r="Z44" i="48"/>
  <c r="AA44" i="48"/>
  <c r="AB44" i="48"/>
  <c r="AC44" i="48"/>
  <c r="AD44" i="48"/>
  <c r="AE44" i="48"/>
  <c r="AF44" i="48"/>
  <c r="AH44" i="48"/>
  <c r="AI44" i="48"/>
  <c r="C45" i="48"/>
  <c r="D45" i="48"/>
  <c r="E45" i="48"/>
  <c r="F45" i="48"/>
  <c r="G45" i="48"/>
  <c r="H45" i="48"/>
  <c r="I45" i="48"/>
  <c r="J45" i="48"/>
  <c r="K45" i="48"/>
  <c r="L45" i="48"/>
  <c r="M45" i="48"/>
  <c r="N45" i="48"/>
  <c r="O45" i="48"/>
  <c r="P45" i="48"/>
  <c r="Q45" i="48"/>
  <c r="R45" i="48"/>
  <c r="S45" i="48"/>
  <c r="T45" i="48"/>
  <c r="U45" i="48"/>
  <c r="V45" i="48"/>
  <c r="W45" i="48"/>
  <c r="X45" i="48"/>
  <c r="Y45" i="48"/>
  <c r="Z45" i="48"/>
  <c r="AA45" i="48"/>
  <c r="AB45" i="48"/>
  <c r="AC45" i="48"/>
  <c r="AD45" i="48"/>
  <c r="AE45" i="48"/>
  <c r="AF45" i="48"/>
  <c r="AI45" i="48"/>
  <c r="C46" i="48"/>
  <c r="D46" i="48"/>
  <c r="E46" i="48"/>
  <c r="F46" i="48"/>
  <c r="G46" i="48"/>
  <c r="H46" i="48"/>
  <c r="I46" i="48"/>
  <c r="J46" i="48"/>
  <c r="K46" i="48"/>
  <c r="L46" i="48"/>
  <c r="M46" i="48"/>
  <c r="N46" i="48"/>
  <c r="O46" i="48"/>
  <c r="P46" i="48"/>
  <c r="Q46" i="48"/>
  <c r="R46" i="48"/>
  <c r="S46" i="48"/>
  <c r="T46" i="48"/>
  <c r="U46" i="48"/>
  <c r="V46" i="48"/>
  <c r="W46" i="48"/>
  <c r="X46" i="48"/>
  <c r="Y46" i="48"/>
  <c r="Z46" i="48"/>
  <c r="AA46" i="48"/>
  <c r="AB46" i="48"/>
  <c r="AC46" i="48"/>
  <c r="AD46" i="48"/>
  <c r="AE46" i="48"/>
  <c r="AF46" i="48"/>
  <c r="AH46" i="48"/>
  <c r="AI46" i="48"/>
  <c r="C47" i="48"/>
  <c r="D47" i="48"/>
  <c r="E47" i="48"/>
  <c r="F47" i="48"/>
  <c r="G47" i="48"/>
  <c r="H47" i="48"/>
  <c r="I47" i="48"/>
  <c r="J47" i="48"/>
  <c r="K47" i="48"/>
  <c r="L47" i="48"/>
  <c r="M47" i="48"/>
  <c r="N47" i="48"/>
  <c r="O47" i="48"/>
  <c r="P47" i="48"/>
  <c r="Q47" i="48"/>
  <c r="R47" i="48"/>
  <c r="S47" i="48"/>
  <c r="T47" i="48"/>
  <c r="U47" i="48"/>
  <c r="V47" i="48"/>
  <c r="W47" i="48"/>
  <c r="X47" i="48"/>
  <c r="Y47" i="48"/>
  <c r="Z47" i="48"/>
  <c r="AA47" i="48"/>
  <c r="AB47" i="48"/>
  <c r="AC47" i="48"/>
  <c r="AD47" i="48"/>
  <c r="AE47" i="48"/>
  <c r="AF47" i="48"/>
  <c r="AG47" i="48"/>
  <c r="AH47" i="48"/>
  <c r="AI47" i="48"/>
  <c r="C48" i="48"/>
  <c r="D48" i="48"/>
  <c r="E48" i="48"/>
  <c r="F48" i="48"/>
  <c r="G48" i="48"/>
  <c r="H48" i="48"/>
  <c r="I48" i="48"/>
  <c r="J48" i="48"/>
  <c r="K48" i="48"/>
  <c r="L48" i="48"/>
  <c r="M48" i="48"/>
  <c r="N48" i="48"/>
  <c r="P48" i="48"/>
  <c r="Q48" i="48"/>
  <c r="R48" i="48"/>
  <c r="S48" i="48"/>
  <c r="T48" i="48"/>
  <c r="W48" i="48"/>
  <c r="X48" i="48"/>
  <c r="Y48" i="48"/>
  <c r="Z48" i="48"/>
  <c r="AA48" i="48"/>
  <c r="AD48" i="48"/>
  <c r="AE48" i="48"/>
  <c r="AF48" i="48"/>
  <c r="B49" i="48" a="1"/>
  <c r="B49" i="48" s="1"/>
  <c r="C49" i="48"/>
  <c r="D49" i="48"/>
  <c r="E49" i="48"/>
  <c r="F49" i="48"/>
  <c r="G49" i="48"/>
  <c r="H49" i="48"/>
  <c r="I49" i="48"/>
  <c r="J49" i="48"/>
  <c r="K49" i="48"/>
  <c r="L49" i="48"/>
  <c r="M49" i="48"/>
  <c r="N49" i="48"/>
  <c r="O49" i="48"/>
  <c r="P49" i="48"/>
  <c r="Q49" i="48"/>
  <c r="R49" i="48"/>
  <c r="S49" i="48"/>
  <c r="T49" i="48"/>
  <c r="U49" i="48"/>
  <c r="V49" i="48"/>
  <c r="W49" i="48"/>
  <c r="X49" i="48"/>
  <c r="Y49" i="48"/>
  <c r="Z49" i="48"/>
  <c r="AA49" i="48"/>
  <c r="AB49" i="48"/>
  <c r="AC49" i="48"/>
  <c r="AD49" i="48"/>
  <c r="AE49" i="48"/>
  <c r="AF49" i="48"/>
  <c r="AG49" i="48"/>
  <c r="AH49" i="48"/>
  <c r="AI49" i="48"/>
  <c r="C50" i="48"/>
  <c r="D50" i="48"/>
  <c r="E50" i="48"/>
  <c r="F50" i="48"/>
  <c r="G50" i="48"/>
  <c r="H50" i="48"/>
  <c r="I50" i="48"/>
  <c r="J50" i="48"/>
  <c r="K50" i="48"/>
  <c r="L50" i="48"/>
  <c r="M50" i="48"/>
  <c r="N50" i="48"/>
  <c r="O50" i="48"/>
  <c r="P50" i="48"/>
  <c r="Q50" i="48"/>
  <c r="R50" i="48"/>
  <c r="S50" i="48"/>
  <c r="T50" i="48"/>
  <c r="U50" i="48"/>
  <c r="V50" i="48"/>
  <c r="W50" i="48"/>
  <c r="X50" i="48"/>
  <c r="Y50" i="48"/>
  <c r="Z50" i="48"/>
  <c r="AA50" i="48"/>
  <c r="AB50" i="48"/>
  <c r="AC50" i="48"/>
  <c r="AD50" i="48"/>
  <c r="AE50" i="48"/>
  <c r="AF50" i="48"/>
  <c r="AG50" i="48"/>
  <c r="AH50" i="48"/>
  <c r="AI50" i="48"/>
  <c r="C51" i="48"/>
  <c r="D51" i="48"/>
  <c r="E51" i="48"/>
  <c r="F51" i="48"/>
  <c r="G51" i="48"/>
  <c r="H51" i="48"/>
  <c r="I51" i="48"/>
  <c r="J51" i="48"/>
  <c r="K51" i="48"/>
  <c r="L51" i="48"/>
  <c r="M51" i="48"/>
  <c r="N51" i="48"/>
  <c r="O51" i="48"/>
  <c r="P51" i="48"/>
  <c r="Q51" i="48"/>
  <c r="R51" i="48"/>
  <c r="S51" i="48"/>
  <c r="T51" i="48"/>
  <c r="U51" i="48"/>
  <c r="V51" i="48"/>
  <c r="W51" i="48"/>
  <c r="X51" i="48"/>
  <c r="Y51" i="48"/>
  <c r="Z51" i="48"/>
  <c r="AA51" i="48"/>
  <c r="AB51" i="48"/>
  <c r="AC51" i="48"/>
  <c r="AD51" i="48"/>
  <c r="AE51" i="48"/>
  <c r="AF51" i="48"/>
  <c r="AG51" i="48"/>
  <c r="AH51" i="48"/>
  <c r="AI51" i="48"/>
  <c r="C52" i="48"/>
  <c r="D52" i="48"/>
  <c r="E52" i="48"/>
  <c r="F52" i="48"/>
  <c r="G52" i="48"/>
  <c r="H52" i="48"/>
  <c r="I52" i="48"/>
  <c r="J52" i="48"/>
  <c r="K52" i="48"/>
  <c r="L52" i="48"/>
  <c r="M52" i="48"/>
  <c r="N52" i="48"/>
  <c r="O52" i="48"/>
  <c r="P52" i="48"/>
  <c r="Q52" i="48"/>
  <c r="R52" i="48"/>
  <c r="S52" i="48"/>
  <c r="T52" i="48"/>
  <c r="U52" i="48"/>
  <c r="V52" i="48"/>
  <c r="W52" i="48"/>
  <c r="X52" i="48"/>
  <c r="Y52" i="48"/>
  <c r="Z52" i="48"/>
  <c r="AA52" i="48"/>
  <c r="AB52" i="48"/>
  <c r="AC52" i="48"/>
  <c r="AD52" i="48"/>
  <c r="AE52" i="48"/>
  <c r="AF52" i="48"/>
  <c r="AG52" i="48"/>
  <c r="AH52" i="48"/>
  <c r="AI52" i="48"/>
  <c r="C53" i="48"/>
  <c r="D53" i="48"/>
  <c r="E53" i="48"/>
  <c r="F53" i="48"/>
  <c r="G53" i="48"/>
  <c r="H53" i="48"/>
  <c r="I53" i="48"/>
  <c r="J53" i="48"/>
  <c r="K53" i="48"/>
  <c r="L53" i="48"/>
  <c r="M53" i="48"/>
  <c r="N53" i="48"/>
  <c r="O53" i="48"/>
  <c r="P53" i="48"/>
  <c r="Q53" i="48"/>
  <c r="R53" i="48"/>
  <c r="S53" i="48"/>
  <c r="T53" i="48"/>
  <c r="U53" i="48"/>
  <c r="V53" i="48"/>
  <c r="W53" i="48"/>
  <c r="X53" i="48"/>
  <c r="Y53" i="48"/>
  <c r="Z53" i="48"/>
  <c r="AA53" i="48"/>
  <c r="AB53" i="48"/>
  <c r="AC53" i="48"/>
  <c r="AD53" i="48"/>
  <c r="AE53" i="48"/>
  <c r="AF53" i="48"/>
  <c r="AG53" i="48"/>
  <c r="AH53" i="48"/>
  <c r="AI53" i="48"/>
  <c r="C54" i="48"/>
  <c r="D54" i="48"/>
  <c r="F54" i="48"/>
  <c r="G54" i="48"/>
  <c r="H54" i="48"/>
  <c r="I54" i="48"/>
  <c r="J54" i="48"/>
  <c r="K54" i="48"/>
  <c r="L54" i="48"/>
  <c r="M54" i="48"/>
  <c r="N54" i="48"/>
  <c r="O54" i="48"/>
  <c r="P54" i="48"/>
  <c r="Q54" i="48"/>
  <c r="R54" i="48"/>
  <c r="S54" i="48"/>
  <c r="T54" i="48"/>
  <c r="U54" i="48"/>
  <c r="V54" i="48"/>
  <c r="W54" i="48"/>
  <c r="X54" i="48"/>
  <c r="Y54" i="48"/>
  <c r="Z54" i="48"/>
  <c r="AB54" i="48"/>
  <c r="AC54" i="48"/>
  <c r="AD54" i="48"/>
  <c r="AE54" i="48"/>
  <c r="AF54" i="48"/>
  <c r="B55" i="48" a="1"/>
  <c r="B55" i="48" s="1"/>
  <c r="C55" i="48"/>
  <c r="D55" i="48"/>
  <c r="E55" i="48"/>
  <c r="F55" i="48"/>
  <c r="G55" i="48"/>
  <c r="H55" i="48"/>
  <c r="I55" i="48"/>
  <c r="J55" i="48"/>
  <c r="K55" i="48"/>
  <c r="L55" i="48"/>
  <c r="M55" i="48"/>
  <c r="N55" i="48"/>
  <c r="O55" i="48"/>
  <c r="P55" i="48"/>
  <c r="Q55" i="48"/>
  <c r="R55" i="48"/>
  <c r="S55" i="48"/>
  <c r="T55" i="48"/>
  <c r="U55" i="48"/>
  <c r="V55" i="48"/>
  <c r="W55" i="48"/>
  <c r="X55" i="48"/>
  <c r="Y55" i="48"/>
  <c r="Z55" i="48"/>
  <c r="AA55" i="48"/>
  <c r="AB55" i="48"/>
  <c r="AC55" i="48"/>
  <c r="AD55" i="48"/>
  <c r="AE55" i="48"/>
  <c r="AF55" i="48"/>
  <c r="AG55" i="48"/>
  <c r="AH55" i="48"/>
  <c r="AI55" i="48"/>
  <c r="C56" i="48"/>
  <c r="D56" i="48"/>
  <c r="E56" i="48"/>
  <c r="F56" i="48"/>
  <c r="G56" i="48"/>
  <c r="H56" i="48"/>
  <c r="I56" i="48"/>
  <c r="J56" i="48"/>
  <c r="K56" i="48"/>
  <c r="L56" i="48"/>
  <c r="M56" i="48"/>
  <c r="N56" i="48"/>
  <c r="O56" i="48"/>
  <c r="P56" i="48"/>
  <c r="Q56" i="48"/>
  <c r="R56" i="48"/>
  <c r="S56" i="48"/>
  <c r="T56" i="48"/>
  <c r="U56" i="48"/>
  <c r="V56" i="48"/>
  <c r="W56" i="48"/>
  <c r="X56" i="48"/>
  <c r="Y56" i="48"/>
  <c r="Z56" i="48"/>
  <c r="AA56" i="48"/>
  <c r="AB56" i="48"/>
  <c r="AC56" i="48"/>
  <c r="AD56" i="48"/>
  <c r="AE56" i="48"/>
  <c r="AF56" i="48"/>
  <c r="AG56" i="48"/>
  <c r="AH56" i="48"/>
  <c r="C57" i="48"/>
  <c r="D57" i="48"/>
  <c r="E57" i="48"/>
  <c r="F57" i="48"/>
  <c r="G57" i="48"/>
  <c r="H57" i="48"/>
  <c r="I57" i="48"/>
  <c r="J57" i="48"/>
  <c r="K57" i="48"/>
  <c r="L57" i="48"/>
  <c r="M57" i="48"/>
  <c r="N57" i="48"/>
  <c r="O57" i="48"/>
  <c r="P57" i="48"/>
  <c r="Q57" i="48"/>
  <c r="R57" i="48"/>
  <c r="S57" i="48"/>
  <c r="T57" i="48"/>
  <c r="U57" i="48"/>
  <c r="V57" i="48"/>
  <c r="W57" i="48"/>
  <c r="X57" i="48"/>
  <c r="Y57" i="48"/>
  <c r="Z57" i="48"/>
  <c r="AA57" i="48"/>
  <c r="AB57" i="48"/>
  <c r="AC57" i="48"/>
  <c r="AD57" i="48"/>
  <c r="AE57" i="48"/>
  <c r="AF57" i="48"/>
  <c r="AG57" i="48"/>
  <c r="AH57" i="48"/>
  <c r="AI57" i="48"/>
  <c r="C58" i="48"/>
  <c r="D58" i="48"/>
  <c r="E58" i="48"/>
  <c r="F58" i="48"/>
  <c r="G58" i="48"/>
  <c r="H58" i="48"/>
  <c r="I58" i="48"/>
  <c r="J58" i="48"/>
  <c r="K58" i="48"/>
  <c r="L58" i="48"/>
  <c r="M58" i="48"/>
  <c r="N58" i="48"/>
  <c r="O58" i="48"/>
  <c r="P58" i="48"/>
  <c r="Q58" i="48"/>
  <c r="R58" i="48"/>
  <c r="S58" i="48"/>
  <c r="T58" i="48"/>
  <c r="U58" i="48"/>
  <c r="V58" i="48"/>
  <c r="W58" i="48"/>
  <c r="X58" i="48"/>
  <c r="Y58" i="48"/>
  <c r="Z58" i="48"/>
  <c r="AA58" i="48"/>
  <c r="AB58" i="48"/>
  <c r="AC58" i="48"/>
  <c r="AD58" i="48"/>
  <c r="AE58" i="48"/>
  <c r="AF58" i="48"/>
  <c r="AG58" i="48"/>
  <c r="AH58" i="48"/>
  <c r="AI58" i="48"/>
  <c r="C59" i="48"/>
  <c r="D59" i="48"/>
  <c r="E59" i="48"/>
  <c r="F59" i="48"/>
  <c r="G59" i="48"/>
  <c r="H59" i="48"/>
  <c r="I59" i="48"/>
  <c r="J59" i="48"/>
  <c r="K59" i="48"/>
  <c r="L59" i="48"/>
  <c r="M59" i="48"/>
  <c r="N59" i="48"/>
  <c r="O59" i="48"/>
  <c r="P59" i="48"/>
  <c r="Q59" i="48"/>
  <c r="R59" i="48"/>
  <c r="S59" i="48"/>
  <c r="T59" i="48"/>
  <c r="U59" i="48"/>
  <c r="V59" i="48"/>
  <c r="W59" i="48"/>
  <c r="X59" i="48"/>
  <c r="Y59" i="48"/>
  <c r="Z59" i="48"/>
  <c r="AA59" i="48"/>
  <c r="AB59" i="48"/>
  <c r="AC59" i="48"/>
  <c r="AD59" i="48"/>
  <c r="AE59" i="48"/>
  <c r="AF59" i="48"/>
  <c r="AG59" i="48"/>
  <c r="AH59" i="48"/>
  <c r="AI59" i="48"/>
  <c r="C60" i="48"/>
  <c r="D60" i="48"/>
  <c r="E60" i="48"/>
  <c r="F60" i="48"/>
  <c r="G60" i="48"/>
  <c r="H60" i="48"/>
  <c r="I60" i="48"/>
  <c r="J60" i="48"/>
  <c r="K60" i="48"/>
  <c r="M60" i="48"/>
  <c r="N60" i="48"/>
  <c r="O60" i="48"/>
  <c r="P60" i="48"/>
  <c r="Q60" i="48"/>
  <c r="R60" i="48"/>
  <c r="S60" i="48"/>
  <c r="T60" i="48"/>
  <c r="U60" i="48"/>
  <c r="V60" i="48"/>
  <c r="W60" i="48"/>
  <c r="X60" i="48"/>
  <c r="Y60" i="48"/>
  <c r="Z60" i="48"/>
  <c r="AA60" i="48"/>
  <c r="AB60" i="48"/>
  <c r="AC60" i="48"/>
  <c r="AD60" i="48"/>
  <c r="AE60" i="48"/>
  <c r="AF60" i="48"/>
  <c r="B61" i="48" a="1"/>
  <c r="B61" i="48" s="1"/>
  <c r="C61" i="48"/>
  <c r="D61" i="48"/>
  <c r="E61" i="48"/>
  <c r="F61" i="48"/>
  <c r="G61" i="48"/>
  <c r="H61" i="48"/>
  <c r="I61" i="48"/>
  <c r="J61" i="48"/>
  <c r="K61" i="48"/>
  <c r="L61" i="48"/>
  <c r="M61" i="48"/>
  <c r="N61" i="48"/>
  <c r="O61" i="48"/>
  <c r="P61" i="48"/>
  <c r="Q61" i="48"/>
  <c r="R61" i="48"/>
  <c r="S61" i="48"/>
  <c r="T61" i="48"/>
  <c r="U61" i="48"/>
  <c r="V61" i="48"/>
  <c r="W61" i="48"/>
  <c r="X61" i="48"/>
  <c r="Y61" i="48"/>
  <c r="Z61" i="48"/>
  <c r="AA61" i="48"/>
  <c r="AB61" i="48"/>
  <c r="AC61" i="48"/>
  <c r="AD61" i="48"/>
  <c r="AE61" i="48"/>
  <c r="AF61" i="48"/>
  <c r="AG61" i="48"/>
  <c r="AH61" i="48"/>
  <c r="AI61" i="48"/>
  <c r="C62" i="48"/>
  <c r="D62" i="48"/>
  <c r="E62" i="48"/>
  <c r="F62" i="48"/>
  <c r="G62" i="48"/>
  <c r="H62" i="48"/>
  <c r="I62" i="48"/>
  <c r="J62" i="48"/>
  <c r="K62" i="48"/>
  <c r="L62" i="48"/>
  <c r="M62" i="48"/>
  <c r="N62" i="48"/>
  <c r="O62" i="48"/>
  <c r="P62" i="48"/>
  <c r="Q62" i="48"/>
  <c r="R62" i="48"/>
  <c r="S62" i="48"/>
  <c r="T62" i="48"/>
  <c r="U62" i="48"/>
  <c r="V62" i="48"/>
  <c r="W62" i="48"/>
  <c r="X62" i="48"/>
  <c r="Y62" i="48"/>
  <c r="Z62" i="48"/>
  <c r="AA62" i="48"/>
  <c r="AB62" i="48"/>
  <c r="AC62" i="48"/>
  <c r="AD62" i="48"/>
  <c r="AE62" i="48"/>
  <c r="AF62" i="48"/>
  <c r="AG62" i="48"/>
  <c r="AH62" i="48"/>
  <c r="AI62" i="48"/>
  <c r="C63" i="48"/>
  <c r="D63" i="48"/>
  <c r="E63" i="48"/>
  <c r="F63" i="48"/>
  <c r="G63" i="48"/>
  <c r="H63" i="48"/>
  <c r="I63" i="48"/>
  <c r="J63" i="48"/>
  <c r="K63" i="48"/>
  <c r="L63" i="48"/>
  <c r="M63" i="48"/>
  <c r="N63" i="48"/>
  <c r="O63" i="48"/>
  <c r="P63" i="48"/>
  <c r="Q63" i="48"/>
  <c r="R63" i="48"/>
  <c r="S63" i="48"/>
  <c r="T63" i="48"/>
  <c r="U63" i="48"/>
  <c r="V63" i="48"/>
  <c r="W63" i="48"/>
  <c r="X63" i="48"/>
  <c r="Y63" i="48"/>
  <c r="Z63" i="48"/>
  <c r="AA63" i="48"/>
  <c r="AB63" i="48"/>
  <c r="AC63" i="48"/>
  <c r="AD63" i="48"/>
  <c r="AE63" i="48"/>
  <c r="AF63" i="48"/>
  <c r="AG63" i="48"/>
  <c r="AH63" i="48"/>
  <c r="AI63" i="48"/>
  <c r="C64" i="48"/>
  <c r="D64" i="48"/>
  <c r="E64" i="48"/>
  <c r="F64" i="48"/>
  <c r="G64" i="48"/>
  <c r="H64" i="48"/>
  <c r="I64" i="48"/>
  <c r="J64" i="48"/>
  <c r="K64" i="48"/>
  <c r="L64" i="48"/>
  <c r="M64" i="48"/>
  <c r="N64" i="48"/>
  <c r="O64" i="48"/>
  <c r="P64" i="48"/>
  <c r="Q64" i="48"/>
  <c r="R64" i="48"/>
  <c r="S64" i="48"/>
  <c r="T64" i="48"/>
  <c r="U64" i="48"/>
  <c r="V64" i="48"/>
  <c r="W64" i="48"/>
  <c r="X64" i="48"/>
  <c r="Y64" i="48"/>
  <c r="Z64" i="48"/>
  <c r="AA64" i="48"/>
  <c r="AB64" i="48"/>
  <c r="AC64" i="48"/>
  <c r="AD64" i="48"/>
  <c r="AE64" i="48"/>
  <c r="AF64" i="48"/>
  <c r="AG64" i="48"/>
  <c r="AH64" i="48"/>
  <c r="AI64" i="48"/>
  <c r="C65" i="48"/>
  <c r="D65" i="48"/>
  <c r="E65" i="48"/>
  <c r="F65" i="48"/>
  <c r="G65" i="48"/>
  <c r="H65" i="48"/>
  <c r="I65" i="48"/>
  <c r="J65" i="48"/>
  <c r="K65" i="48"/>
  <c r="L65" i="48"/>
  <c r="M65" i="48"/>
  <c r="N65" i="48"/>
  <c r="O65" i="48"/>
  <c r="P65" i="48"/>
  <c r="Q65" i="48"/>
  <c r="R65" i="48"/>
  <c r="S65" i="48"/>
  <c r="T65" i="48"/>
  <c r="U65" i="48"/>
  <c r="V65" i="48"/>
  <c r="W65" i="48"/>
  <c r="X65" i="48"/>
  <c r="Y65" i="48"/>
  <c r="Z65" i="48"/>
  <c r="AA65" i="48"/>
  <c r="AB65" i="48"/>
  <c r="AC65" i="48"/>
  <c r="AD65" i="48"/>
  <c r="AE65" i="48"/>
  <c r="AF65" i="48"/>
  <c r="AG65" i="48"/>
  <c r="AH65" i="48"/>
  <c r="AI65" i="48"/>
  <c r="C66" i="48"/>
  <c r="D66" i="48"/>
  <c r="E66" i="48"/>
  <c r="F66" i="48"/>
  <c r="G66" i="48"/>
  <c r="H66" i="48"/>
  <c r="I66" i="48"/>
  <c r="J66" i="48"/>
  <c r="K66" i="48"/>
  <c r="L66" i="48"/>
  <c r="M66" i="48"/>
  <c r="N66" i="48"/>
  <c r="O66" i="48"/>
  <c r="P66" i="48"/>
  <c r="Q66" i="48"/>
  <c r="R66" i="48"/>
  <c r="S66" i="48"/>
  <c r="T66" i="48"/>
  <c r="U66" i="48"/>
  <c r="V66" i="48"/>
  <c r="W66" i="48"/>
  <c r="X66" i="48"/>
  <c r="Y66" i="48"/>
  <c r="Z66" i="48"/>
  <c r="AA66" i="48"/>
  <c r="AB66" i="48"/>
  <c r="AC66" i="48"/>
  <c r="AD66" i="48"/>
  <c r="AE66" i="48"/>
  <c r="AF66" i="48"/>
  <c r="B67" i="48" a="1"/>
  <c r="B67" i="48" s="1"/>
  <c r="C67" i="48"/>
  <c r="D67" i="48"/>
  <c r="E67" i="48"/>
  <c r="F67" i="48"/>
  <c r="G67" i="48"/>
  <c r="H67" i="48"/>
  <c r="I67" i="48"/>
  <c r="J67" i="48"/>
  <c r="K67" i="48"/>
  <c r="L67" i="48"/>
  <c r="M67" i="48"/>
  <c r="N67" i="48"/>
  <c r="O67" i="48"/>
  <c r="P67" i="48"/>
  <c r="Q67" i="48"/>
  <c r="R67" i="48"/>
  <c r="S67" i="48"/>
  <c r="T67" i="48"/>
  <c r="U67" i="48"/>
  <c r="V67" i="48"/>
  <c r="W67" i="48"/>
  <c r="X67" i="48"/>
  <c r="Y67" i="48"/>
  <c r="Z67" i="48"/>
  <c r="AA67" i="48"/>
  <c r="AB67" i="48"/>
  <c r="AC67" i="48"/>
  <c r="AD67" i="48"/>
  <c r="AE67" i="48"/>
  <c r="AF67" i="48"/>
  <c r="AG67" i="48"/>
  <c r="AH67" i="48"/>
  <c r="AI67" i="48"/>
  <c r="C68" i="48"/>
  <c r="D68" i="48"/>
  <c r="E68" i="48"/>
  <c r="F68" i="48"/>
  <c r="G68" i="48"/>
  <c r="H68" i="48"/>
  <c r="I68" i="48"/>
  <c r="J68" i="48"/>
  <c r="K68" i="48"/>
  <c r="L68" i="48"/>
  <c r="M68" i="48"/>
  <c r="N68" i="48"/>
  <c r="O68" i="48"/>
  <c r="P68" i="48"/>
  <c r="Q68" i="48"/>
  <c r="R68" i="48"/>
  <c r="S68" i="48"/>
  <c r="T68" i="48"/>
  <c r="U68" i="48"/>
  <c r="V68" i="48"/>
  <c r="W68" i="48"/>
  <c r="X68" i="48"/>
  <c r="Y68" i="48"/>
  <c r="Z68" i="48"/>
  <c r="AA68" i="48"/>
  <c r="AB68" i="48"/>
  <c r="AC68" i="48"/>
  <c r="AD68" i="48"/>
  <c r="AE68" i="48"/>
  <c r="AF68" i="48"/>
  <c r="AG68" i="48"/>
  <c r="AH68" i="48"/>
  <c r="AI68" i="48"/>
  <c r="C69" i="48"/>
  <c r="D69" i="48"/>
  <c r="E69" i="48"/>
  <c r="F69" i="48"/>
  <c r="G69" i="48"/>
  <c r="H69" i="48"/>
  <c r="I69" i="48"/>
  <c r="J69" i="48"/>
  <c r="K69" i="48"/>
  <c r="L69" i="48"/>
  <c r="M69" i="48"/>
  <c r="N69" i="48"/>
  <c r="O69" i="48"/>
  <c r="P69" i="48"/>
  <c r="Q69" i="48"/>
  <c r="R69" i="48"/>
  <c r="S69" i="48"/>
  <c r="T69" i="48"/>
  <c r="U69" i="48"/>
  <c r="V69" i="48"/>
  <c r="W69" i="48"/>
  <c r="X69" i="48"/>
  <c r="Y69" i="48"/>
  <c r="Z69" i="48"/>
  <c r="AA69" i="48"/>
  <c r="AB69" i="48"/>
  <c r="AC69" i="48"/>
  <c r="AD69" i="48"/>
  <c r="AE69" i="48"/>
  <c r="AF69" i="48"/>
  <c r="AG69" i="48"/>
  <c r="AH69" i="48"/>
  <c r="AI69" i="48"/>
  <c r="C70" i="48"/>
  <c r="D70" i="48"/>
  <c r="E70" i="48"/>
  <c r="F70" i="48"/>
  <c r="G70" i="48"/>
  <c r="H70" i="48"/>
  <c r="I70" i="48"/>
  <c r="J70" i="48"/>
  <c r="K70" i="48"/>
  <c r="L70" i="48"/>
  <c r="M70" i="48"/>
  <c r="N70" i="48"/>
  <c r="O70" i="48"/>
  <c r="P70" i="48"/>
  <c r="Q70" i="48"/>
  <c r="R70" i="48"/>
  <c r="S70" i="48"/>
  <c r="T70" i="48"/>
  <c r="U70" i="48"/>
  <c r="V70" i="48"/>
  <c r="W70" i="48"/>
  <c r="X70" i="48"/>
  <c r="Y70" i="48"/>
  <c r="Z70" i="48"/>
  <c r="AA70" i="48"/>
  <c r="AB70" i="48"/>
  <c r="AC70" i="48"/>
  <c r="AD70" i="48"/>
  <c r="AE70" i="48"/>
  <c r="AF70" i="48"/>
  <c r="AG70" i="48"/>
  <c r="AH70" i="48"/>
  <c r="AI70" i="48"/>
  <c r="C71" i="48"/>
  <c r="D71" i="48"/>
  <c r="E71" i="48"/>
  <c r="F71" i="48"/>
  <c r="G71" i="48"/>
  <c r="H71" i="48"/>
  <c r="I71" i="48"/>
  <c r="J71" i="48"/>
  <c r="K71" i="48"/>
  <c r="L71" i="48"/>
  <c r="M71" i="48"/>
  <c r="N71" i="48"/>
  <c r="O71" i="48"/>
  <c r="P71" i="48"/>
  <c r="Q71" i="48"/>
  <c r="R71" i="48"/>
  <c r="S71" i="48"/>
  <c r="T71" i="48"/>
  <c r="U71" i="48"/>
  <c r="V71" i="48"/>
  <c r="W71" i="48"/>
  <c r="X71" i="48"/>
  <c r="Y71" i="48"/>
  <c r="Z71" i="48"/>
  <c r="AA71" i="48"/>
  <c r="AB71" i="48"/>
  <c r="AC71" i="48"/>
  <c r="AD71" i="48"/>
  <c r="AE71" i="48"/>
  <c r="AF71" i="48"/>
  <c r="AG71" i="48"/>
  <c r="AH71" i="48"/>
  <c r="AI71" i="48"/>
  <c r="C72" i="48"/>
  <c r="D72" i="48"/>
  <c r="E72" i="48"/>
  <c r="F72" i="48"/>
  <c r="G72" i="48"/>
  <c r="H72" i="48"/>
  <c r="I72" i="48"/>
  <c r="J72" i="48"/>
  <c r="K72" i="48"/>
  <c r="L72" i="48"/>
  <c r="M72" i="48"/>
  <c r="N72" i="48"/>
  <c r="O72" i="48"/>
  <c r="P72" i="48"/>
  <c r="Q72" i="48"/>
  <c r="R72" i="48"/>
  <c r="S72" i="48"/>
  <c r="T72" i="48"/>
  <c r="U72" i="48"/>
  <c r="V72" i="48"/>
  <c r="W72" i="48"/>
  <c r="X72" i="48"/>
  <c r="Y72" i="48"/>
  <c r="Z72" i="48"/>
  <c r="AA72" i="48"/>
  <c r="AB72" i="48"/>
  <c r="AC72" i="48"/>
  <c r="AD72" i="48"/>
  <c r="AE72" i="48"/>
  <c r="AF72" i="48"/>
  <c r="B73" i="48" a="1"/>
  <c r="B73" i="48" s="1"/>
  <c r="C73" i="48"/>
  <c r="D73" i="48"/>
  <c r="E73" i="48"/>
  <c r="F73" i="48"/>
  <c r="G73" i="48"/>
  <c r="H73" i="48"/>
  <c r="I73" i="48"/>
  <c r="J73" i="48"/>
  <c r="K73" i="48"/>
  <c r="L73" i="48"/>
  <c r="M73" i="48"/>
  <c r="N73" i="48"/>
  <c r="O73" i="48"/>
  <c r="P73" i="48"/>
  <c r="Q73" i="48"/>
  <c r="R73" i="48"/>
  <c r="S73" i="48"/>
  <c r="T73" i="48"/>
  <c r="U73" i="48"/>
  <c r="V73" i="48"/>
  <c r="W73" i="48"/>
  <c r="X73" i="48"/>
  <c r="Y73" i="48"/>
  <c r="Z73" i="48"/>
  <c r="AA73" i="48"/>
  <c r="AB73" i="48"/>
  <c r="AC73" i="48"/>
  <c r="AD73" i="48"/>
  <c r="AE73" i="48"/>
  <c r="AF73" i="48"/>
  <c r="AG73" i="48"/>
  <c r="AH73" i="48"/>
  <c r="AI73" i="48"/>
  <c r="C74" i="48"/>
  <c r="D74" i="48"/>
  <c r="E74" i="48"/>
  <c r="F74" i="48"/>
  <c r="G74" i="48"/>
  <c r="H74" i="48"/>
  <c r="I74" i="48"/>
  <c r="J74" i="48"/>
  <c r="K74" i="48"/>
  <c r="L74" i="48"/>
  <c r="M74" i="48"/>
  <c r="N74" i="48"/>
  <c r="O74" i="48"/>
  <c r="P74" i="48"/>
  <c r="Q74" i="48"/>
  <c r="R74" i="48"/>
  <c r="S74" i="48"/>
  <c r="T74" i="48"/>
  <c r="U74" i="48"/>
  <c r="V74" i="48"/>
  <c r="W74" i="48"/>
  <c r="X74" i="48"/>
  <c r="Y74" i="48"/>
  <c r="Z74" i="48"/>
  <c r="AA74" i="48"/>
  <c r="AB74" i="48"/>
  <c r="AC74" i="48"/>
  <c r="AD74" i="48"/>
  <c r="AE74" i="48"/>
  <c r="AF74" i="48"/>
  <c r="AG74" i="48"/>
  <c r="AH74" i="48"/>
  <c r="AI74" i="48"/>
  <c r="C75" i="48"/>
  <c r="D75" i="48"/>
  <c r="E75" i="48"/>
  <c r="F75" i="48"/>
  <c r="G75" i="48"/>
  <c r="H75" i="48"/>
  <c r="I75" i="48"/>
  <c r="J75" i="48"/>
  <c r="K75" i="48"/>
  <c r="L75" i="48"/>
  <c r="M75" i="48"/>
  <c r="N75" i="48"/>
  <c r="O75" i="48"/>
  <c r="P75" i="48"/>
  <c r="Q75" i="48"/>
  <c r="R75" i="48"/>
  <c r="S75" i="48"/>
  <c r="T75" i="48"/>
  <c r="U75" i="48"/>
  <c r="V75" i="48"/>
  <c r="W75" i="48"/>
  <c r="X75" i="48"/>
  <c r="Y75" i="48"/>
  <c r="Z75" i="48"/>
  <c r="AA75" i="48"/>
  <c r="AB75" i="48"/>
  <c r="AC75" i="48"/>
  <c r="AD75" i="48"/>
  <c r="AE75" i="48"/>
  <c r="AF75" i="48"/>
  <c r="AG75" i="48"/>
  <c r="AH75" i="48"/>
  <c r="AI75" i="48"/>
  <c r="C76" i="48"/>
  <c r="D76" i="48"/>
  <c r="E76" i="48"/>
  <c r="F76" i="48"/>
  <c r="G76" i="48"/>
  <c r="H76" i="48"/>
  <c r="I76" i="48"/>
  <c r="J76" i="48"/>
  <c r="K76" i="48"/>
  <c r="L76" i="48"/>
  <c r="M76" i="48"/>
  <c r="N76" i="48"/>
  <c r="O76" i="48"/>
  <c r="P76" i="48"/>
  <c r="Q76" i="48"/>
  <c r="R76" i="48"/>
  <c r="S76" i="48"/>
  <c r="T76" i="48"/>
  <c r="U76" i="48"/>
  <c r="V76" i="48"/>
  <c r="W76" i="48"/>
  <c r="X76" i="48"/>
  <c r="Y76" i="48"/>
  <c r="Z76" i="48"/>
  <c r="AA76" i="48"/>
  <c r="AB76" i="48"/>
  <c r="AC76" i="48"/>
  <c r="AD76" i="48"/>
  <c r="AE76" i="48"/>
  <c r="AF76" i="48"/>
  <c r="AG76" i="48"/>
  <c r="AH76" i="48"/>
  <c r="AI76" i="48"/>
  <c r="C77" i="48"/>
  <c r="D77" i="48"/>
  <c r="E77" i="48"/>
  <c r="F77" i="48"/>
  <c r="G77" i="48"/>
  <c r="H77" i="48"/>
  <c r="I77" i="48"/>
  <c r="J77" i="48"/>
  <c r="K77" i="48"/>
  <c r="L77" i="48"/>
  <c r="M77" i="48"/>
  <c r="N77" i="48"/>
  <c r="O77" i="48"/>
  <c r="P77" i="48"/>
  <c r="Q77" i="48"/>
  <c r="R77" i="48"/>
  <c r="S77" i="48"/>
  <c r="T77" i="48"/>
  <c r="U77" i="48"/>
  <c r="V77" i="48"/>
  <c r="W77" i="48"/>
  <c r="X77" i="48"/>
  <c r="Y77" i="48"/>
  <c r="Z77" i="48"/>
  <c r="AA77" i="48"/>
  <c r="AB77" i="48"/>
  <c r="AC77" i="48"/>
  <c r="AD77" i="48"/>
  <c r="AE77" i="48"/>
  <c r="AF77" i="48"/>
  <c r="AG77" i="48"/>
  <c r="AH77" i="48"/>
  <c r="AI77" i="48"/>
  <c r="C78" i="48"/>
  <c r="D78" i="48"/>
  <c r="E78" i="48"/>
  <c r="F78" i="48"/>
  <c r="G78" i="48"/>
  <c r="H78" i="48"/>
  <c r="I78" i="48"/>
  <c r="J78" i="48"/>
  <c r="K78" i="48"/>
  <c r="L78" i="48"/>
  <c r="M78" i="48"/>
  <c r="N78" i="48"/>
  <c r="O78" i="48"/>
  <c r="P78" i="48"/>
  <c r="Q78" i="48"/>
  <c r="R78" i="48"/>
  <c r="S78" i="48"/>
  <c r="T78" i="48"/>
  <c r="U78" i="48"/>
  <c r="V78" i="48"/>
  <c r="W78" i="48"/>
  <c r="X78" i="48"/>
  <c r="Y78" i="48"/>
  <c r="Z78" i="48"/>
  <c r="AA78" i="48"/>
  <c r="AB78" i="48"/>
  <c r="AC78" i="48"/>
  <c r="AD78" i="48"/>
  <c r="AE78" i="48"/>
  <c r="AF78" i="48"/>
  <c r="B79" i="48" a="1"/>
  <c r="B79" i="48" s="1"/>
  <c r="C79" i="48"/>
  <c r="D79" i="48"/>
  <c r="E79" i="48"/>
  <c r="F79" i="48"/>
  <c r="G79" i="48"/>
  <c r="H79" i="48"/>
  <c r="I79" i="48"/>
  <c r="J79" i="48"/>
  <c r="K79" i="48"/>
  <c r="L79" i="48"/>
  <c r="M79" i="48"/>
  <c r="N79" i="48"/>
  <c r="O79" i="48"/>
  <c r="P79" i="48"/>
  <c r="Q79" i="48"/>
  <c r="R79" i="48"/>
  <c r="S79" i="48"/>
  <c r="T79" i="48"/>
  <c r="U79" i="48"/>
  <c r="V79" i="48"/>
  <c r="W79" i="48"/>
  <c r="X79" i="48"/>
  <c r="Y79" i="48"/>
  <c r="Z79" i="48"/>
  <c r="AA79" i="48"/>
  <c r="AB79" i="48"/>
  <c r="AC79" i="48"/>
  <c r="AD79" i="48"/>
  <c r="AE79" i="48"/>
  <c r="AF79" i="48"/>
  <c r="AG79" i="48"/>
  <c r="AH79" i="48"/>
  <c r="AI79" i="48"/>
  <c r="C80" i="48"/>
  <c r="D80" i="48"/>
  <c r="E80" i="48"/>
  <c r="F80" i="48"/>
  <c r="G80" i="48"/>
  <c r="H80" i="48"/>
  <c r="I80" i="48"/>
  <c r="J80" i="48"/>
  <c r="K80" i="48"/>
  <c r="L80" i="48"/>
  <c r="M80" i="48"/>
  <c r="N80" i="48"/>
  <c r="O80" i="48"/>
  <c r="P80" i="48"/>
  <c r="Q80" i="48"/>
  <c r="R80" i="48"/>
  <c r="S80" i="48"/>
  <c r="T80" i="48"/>
  <c r="U80" i="48"/>
  <c r="V80" i="48"/>
  <c r="W80" i="48"/>
  <c r="X80" i="48"/>
  <c r="Y80" i="48"/>
  <c r="Z80" i="48"/>
  <c r="AA80" i="48"/>
  <c r="AB80" i="48"/>
  <c r="AC80" i="48"/>
  <c r="AD80" i="48"/>
  <c r="AE80" i="48"/>
  <c r="AF80" i="48"/>
  <c r="AG80" i="48"/>
  <c r="AH80" i="48"/>
  <c r="AI80" i="48"/>
  <c r="C81" i="48"/>
  <c r="D81" i="48"/>
  <c r="E81" i="48"/>
  <c r="F81" i="48"/>
  <c r="G81" i="48"/>
  <c r="H81" i="48"/>
  <c r="I81" i="48"/>
  <c r="J81" i="48"/>
  <c r="K81" i="48"/>
  <c r="L81" i="48"/>
  <c r="M81" i="48"/>
  <c r="N81" i="48"/>
  <c r="O81" i="48"/>
  <c r="P81" i="48"/>
  <c r="Q81" i="48"/>
  <c r="R81" i="48"/>
  <c r="S81" i="48"/>
  <c r="T81" i="48"/>
  <c r="U81" i="48"/>
  <c r="V81" i="48"/>
  <c r="W81" i="48"/>
  <c r="X81" i="48"/>
  <c r="Y81" i="48"/>
  <c r="Z81" i="48"/>
  <c r="AA81" i="48"/>
  <c r="AB81" i="48"/>
  <c r="AC81" i="48"/>
  <c r="AD81" i="48"/>
  <c r="AE81" i="48"/>
  <c r="AF81" i="48"/>
  <c r="AG81" i="48"/>
  <c r="AH81" i="48"/>
  <c r="AI81" i="48"/>
  <c r="C82" i="48"/>
  <c r="D82" i="48"/>
  <c r="E82" i="48"/>
  <c r="F82" i="48"/>
  <c r="G82" i="48"/>
  <c r="H82" i="48"/>
  <c r="I82" i="48"/>
  <c r="J82" i="48"/>
  <c r="K82" i="48"/>
  <c r="L82" i="48"/>
  <c r="M82" i="48"/>
  <c r="N82" i="48"/>
  <c r="O82" i="48"/>
  <c r="P82" i="48"/>
  <c r="Q82" i="48"/>
  <c r="R82" i="48"/>
  <c r="S82" i="48"/>
  <c r="T82" i="48"/>
  <c r="U82" i="48"/>
  <c r="V82" i="48"/>
  <c r="W82" i="48"/>
  <c r="X82" i="48"/>
  <c r="Y82" i="48"/>
  <c r="Z82" i="48"/>
  <c r="AA82" i="48"/>
  <c r="AB82" i="48"/>
  <c r="AC82" i="48"/>
  <c r="AD82" i="48"/>
  <c r="AE82" i="48"/>
  <c r="AF82" i="48"/>
  <c r="AG82" i="48"/>
  <c r="AH82" i="48"/>
  <c r="AI82" i="48"/>
  <c r="C83" i="48"/>
  <c r="D83" i="48"/>
  <c r="E83" i="48"/>
  <c r="F83" i="48"/>
  <c r="G83" i="48"/>
  <c r="H83" i="48"/>
  <c r="I83" i="48"/>
  <c r="J83" i="48"/>
  <c r="K83" i="48"/>
  <c r="L83" i="48"/>
  <c r="M83" i="48"/>
  <c r="N83" i="48"/>
  <c r="O83" i="48"/>
  <c r="P83" i="48"/>
  <c r="Q83" i="48"/>
  <c r="R83" i="48"/>
  <c r="S83" i="48"/>
  <c r="T83" i="48"/>
  <c r="U83" i="48"/>
  <c r="V83" i="48"/>
  <c r="W83" i="48"/>
  <c r="X83" i="48"/>
  <c r="Y83" i="48"/>
  <c r="Z83" i="48"/>
  <c r="AA83" i="48"/>
  <c r="AB83" i="48"/>
  <c r="AC83" i="48"/>
  <c r="AD83" i="48"/>
  <c r="AE83" i="48"/>
  <c r="AF83" i="48"/>
  <c r="AG83" i="48"/>
  <c r="AH83" i="48"/>
  <c r="AI83" i="48"/>
  <c r="C84" i="48"/>
  <c r="D84" i="48"/>
  <c r="E84" i="48"/>
  <c r="F84" i="48"/>
  <c r="G84" i="48"/>
  <c r="H84" i="48"/>
  <c r="I84" i="48"/>
  <c r="J84" i="48"/>
  <c r="K84" i="48"/>
  <c r="L84" i="48"/>
  <c r="M84" i="48"/>
  <c r="N84" i="48"/>
  <c r="O84" i="48"/>
  <c r="P84" i="48"/>
  <c r="Q84" i="48"/>
  <c r="R84" i="48"/>
  <c r="S84" i="48"/>
  <c r="T84" i="48"/>
  <c r="U84" i="48"/>
  <c r="V84" i="48"/>
  <c r="W84" i="48"/>
  <c r="X84" i="48"/>
  <c r="Y84" i="48"/>
  <c r="Z84" i="48"/>
  <c r="AA84" i="48"/>
  <c r="AB84" i="48"/>
  <c r="AC84" i="48"/>
  <c r="AD84" i="48"/>
  <c r="AE84" i="48"/>
  <c r="AF84" i="48"/>
  <c r="B85" i="48" a="1"/>
  <c r="B85" i="48" s="1"/>
  <c r="C85" i="48"/>
  <c r="D85" i="48"/>
  <c r="E85" i="48"/>
  <c r="F85" i="48"/>
  <c r="G85" i="48"/>
  <c r="H85" i="48"/>
  <c r="I85" i="48"/>
  <c r="J85" i="48"/>
  <c r="K85" i="48"/>
  <c r="L85" i="48"/>
  <c r="M85" i="48"/>
  <c r="N85" i="48"/>
  <c r="O85" i="48"/>
  <c r="P85" i="48"/>
  <c r="Q85" i="48"/>
  <c r="R85" i="48"/>
  <c r="S85" i="48"/>
  <c r="T85" i="48"/>
  <c r="U85" i="48"/>
  <c r="V85" i="48"/>
  <c r="W85" i="48"/>
  <c r="X85" i="48"/>
  <c r="Y85" i="48"/>
  <c r="Z85" i="48"/>
  <c r="AA85" i="48"/>
  <c r="AB85" i="48"/>
  <c r="AC85" i="48"/>
  <c r="AD85" i="48"/>
  <c r="AE85" i="48"/>
  <c r="AF85" i="48"/>
  <c r="AG85" i="48"/>
  <c r="AH85" i="48"/>
  <c r="AI85" i="48"/>
  <c r="C86" i="48"/>
  <c r="D86" i="48"/>
  <c r="E86" i="48"/>
  <c r="F86" i="48"/>
  <c r="G86" i="48"/>
  <c r="H86" i="48"/>
  <c r="I86" i="48"/>
  <c r="J86" i="48"/>
  <c r="K86" i="48"/>
  <c r="L86" i="48"/>
  <c r="M86" i="48"/>
  <c r="N86" i="48"/>
  <c r="O86" i="48"/>
  <c r="P86" i="48"/>
  <c r="Q86" i="48"/>
  <c r="R86" i="48"/>
  <c r="S86" i="48"/>
  <c r="T86" i="48"/>
  <c r="U86" i="48"/>
  <c r="V86" i="48"/>
  <c r="W86" i="48"/>
  <c r="X86" i="48"/>
  <c r="Y86" i="48"/>
  <c r="Z86" i="48"/>
  <c r="AA86" i="48"/>
  <c r="AB86" i="48"/>
  <c r="AC86" i="48"/>
  <c r="AD86" i="48"/>
  <c r="AE86" i="48"/>
  <c r="AF86" i="48"/>
  <c r="AG86" i="48"/>
  <c r="AH86" i="48"/>
  <c r="AI86" i="48"/>
  <c r="C87" i="48"/>
  <c r="D87" i="48"/>
  <c r="E87" i="48"/>
  <c r="F87" i="48"/>
  <c r="G87" i="48"/>
  <c r="H87" i="48"/>
  <c r="I87" i="48"/>
  <c r="J87" i="48"/>
  <c r="K87" i="48"/>
  <c r="L87" i="48"/>
  <c r="M87" i="48"/>
  <c r="N87" i="48"/>
  <c r="O87" i="48"/>
  <c r="P87" i="48"/>
  <c r="Q87" i="48"/>
  <c r="R87" i="48"/>
  <c r="S87" i="48"/>
  <c r="T87" i="48"/>
  <c r="U87" i="48"/>
  <c r="V87" i="48"/>
  <c r="W87" i="48"/>
  <c r="X87" i="48"/>
  <c r="Y87" i="48"/>
  <c r="Z87" i="48"/>
  <c r="AA87" i="48"/>
  <c r="AB87" i="48"/>
  <c r="AC87" i="48"/>
  <c r="AD87" i="48"/>
  <c r="AE87" i="48"/>
  <c r="AF87" i="48"/>
  <c r="AG87" i="48"/>
  <c r="AH87" i="48"/>
  <c r="AI87" i="48"/>
  <c r="C88" i="48"/>
  <c r="D88" i="48"/>
  <c r="E88" i="48"/>
  <c r="F88" i="48"/>
  <c r="G88" i="48"/>
  <c r="H88" i="48"/>
  <c r="I88" i="48"/>
  <c r="J88" i="48"/>
  <c r="K88" i="48"/>
  <c r="L88" i="48"/>
  <c r="M88" i="48"/>
  <c r="N88" i="48"/>
  <c r="O88" i="48"/>
  <c r="P88" i="48"/>
  <c r="Q88" i="48"/>
  <c r="R88" i="48"/>
  <c r="S88" i="48"/>
  <c r="T88" i="48"/>
  <c r="U88" i="48"/>
  <c r="V88" i="48"/>
  <c r="W88" i="48"/>
  <c r="X88" i="48"/>
  <c r="Y88" i="48"/>
  <c r="Z88" i="48"/>
  <c r="AA88" i="48"/>
  <c r="AB88" i="48"/>
  <c r="AC88" i="48"/>
  <c r="AD88" i="48"/>
  <c r="AE88" i="48"/>
  <c r="AF88" i="48"/>
  <c r="AG88" i="48"/>
  <c r="AH88" i="48"/>
  <c r="AI88" i="48"/>
  <c r="C89" i="48"/>
  <c r="D89" i="48"/>
  <c r="E89" i="48"/>
  <c r="F89" i="48"/>
  <c r="G89" i="48"/>
  <c r="H89" i="48"/>
  <c r="I89" i="48"/>
  <c r="J89" i="48"/>
  <c r="K89" i="48"/>
  <c r="L89" i="48"/>
  <c r="M89" i="48"/>
  <c r="N89" i="48"/>
  <c r="O89" i="48"/>
  <c r="P89" i="48"/>
  <c r="Q89" i="48"/>
  <c r="R89" i="48"/>
  <c r="S89" i="48"/>
  <c r="T89" i="48"/>
  <c r="U89" i="48"/>
  <c r="V89" i="48"/>
  <c r="W89" i="48"/>
  <c r="X89" i="48"/>
  <c r="Y89" i="48"/>
  <c r="Z89" i="48"/>
  <c r="AA89" i="48"/>
  <c r="AB89" i="48"/>
  <c r="AC89" i="48"/>
  <c r="AD89" i="48"/>
  <c r="AE89" i="48"/>
  <c r="AF89" i="48"/>
  <c r="AG89" i="48"/>
  <c r="AH89" i="48"/>
  <c r="AI89" i="48"/>
  <c r="C90" i="48"/>
  <c r="D90" i="48"/>
  <c r="E90" i="48"/>
  <c r="F90" i="48"/>
  <c r="G90" i="48"/>
  <c r="H90" i="48"/>
  <c r="I90" i="48"/>
  <c r="J90" i="48"/>
  <c r="K90" i="48"/>
  <c r="L90" i="48"/>
  <c r="M90" i="48"/>
  <c r="N90" i="48"/>
  <c r="O90" i="48"/>
  <c r="P90" i="48"/>
  <c r="Q90" i="48"/>
  <c r="R90" i="48"/>
  <c r="S90" i="48"/>
  <c r="T90" i="48"/>
  <c r="U90" i="48"/>
  <c r="V90" i="48"/>
  <c r="W90" i="48"/>
  <c r="X90" i="48"/>
  <c r="Y90" i="48"/>
  <c r="Z90" i="48"/>
  <c r="AA90" i="48"/>
  <c r="AB90" i="48"/>
  <c r="AC90" i="48"/>
  <c r="AD90" i="48"/>
  <c r="AE90" i="48"/>
  <c r="AF90" i="48"/>
  <c r="B91" i="48" a="1"/>
  <c r="B91" i="48" s="1"/>
  <c r="C91" i="48"/>
  <c r="D91" i="48"/>
  <c r="E91" i="48"/>
  <c r="F91" i="48"/>
  <c r="G91" i="48"/>
  <c r="H91" i="48"/>
  <c r="I91" i="48"/>
  <c r="J91" i="48"/>
  <c r="K91" i="48"/>
  <c r="L91" i="48"/>
  <c r="M91" i="48"/>
  <c r="N91" i="48"/>
  <c r="O91" i="48"/>
  <c r="P91" i="48"/>
  <c r="Q91" i="48"/>
  <c r="R91" i="48"/>
  <c r="S91" i="48"/>
  <c r="T91" i="48"/>
  <c r="U91" i="48"/>
  <c r="V91" i="48"/>
  <c r="W91" i="48"/>
  <c r="X91" i="48"/>
  <c r="Y91" i="48"/>
  <c r="Z91" i="48"/>
  <c r="AA91" i="48"/>
  <c r="AB91" i="48"/>
  <c r="AC91" i="48"/>
  <c r="AD91" i="48"/>
  <c r="AE91" i="48"/>
  <c r="AF91" i="48"/>
  <c r="AG91" i="48"/>
  <c r="AH91" i="48"/>
  <c r="AI91" i="48"/>
  <c r="C92" i="48"/>
  <c r="D92" i="48"/>
  <c r="E92" i="48"/>
  <c r="F92" i="48"/>
  <c r="G92" i="48"/>
  <c r="H92" i="48"/>
  <c r="I92" i="48"/>
  <c r="J92" i="48"/>
  <c r="K92" i="48"/>
  <c r="L92" i="48"/>
  <c r="M92" i="48"/>
  <c r="N92" i="48"/>
  <c r="O92" i="48"/>
  <c r="P92" i="48"/>
  <c r="Q92" i="48"/>
  <c r="R92" i="48"/>
  <c r="S92" i="48"/>
  <c r="T92" i="48"/>
  <c r="U92" i="48"/>
  <c r="V92" i="48"/>
  <c r="W92" i="48"/>
  <c r="X92" i="48"/>
  <c r="Y92" i="48"/>
  <c r="Z92" i="48"/>
  <c r="AA92" i="48"/>
  <c r="AB92" i="48"/>
  <c r="AC92" i="48"/>
  <c r="AD92" i="48"/>
  <c r="AE92" i="48"/>
  <c r="AF92" i="48"/>
  <c r="AG92" i="48"/>
  <c r="AH92" i="48"/>
  <c r="AI92" i="48"/>
  <c r="C93" i="48"/>
  <c r="D93" i="48"/>
  <c r="E93" i="48"/>
  <c r="F93" i="48"/>
  <c r="G93" i="48"/>
  <c r="H93" i="48"/>
  <c r="I93" i="48"/>
  <c r="J93" i="48"/>
  <c r="K93" i="48"/>
  <c r="L93" i="48"/>
  <c r="M93" i="48"/>
  <c r="N93" i="48"/>
  <c r="O93" i="48"/>
  <c r="P93" i="48"/>
  <c r="Q93" i="48"/>
  <c r="R93" i="48"/>
  <c r="S93" i="48"/>
  <c r="T93" i="48"/>
  <c r="U93" i="48"/>
  <c r="V93" i="48"/>
  <c r="W93" i="48"/>
  <c r="X93" i="48"/>
  <c r="Y93" i="48"/>
  <c r="Z93" i="48"/>
  <c r="AA93" i="48"/>
  <c r="AB93" i="48"/>
  <c r="AC93" i="48"/>
  <c r="AD93" i="48"/>
  <c r="AE93" i="48"/>
  <c r="AF93" i="48"/>
  <c r="AG93" i="48"/>
  <c r="AH93" i="48"/>
  <c r="AI93" i="48"/>
  <c r="C94" i="48"/>
  <c r="D94" i="48"/>
  <c r="E94" i="48"/>
  <c r="F94" i="48"/>
  <c r="G94" i="48"/>
  <c r="H94" i="48"/>
  <c r="I94" i="48"/>
  <c r="J94" i="48"/>
  <c r="K94" i="48"/>
  <c r="L94" i="48"/>
  <c r="M94" i="48"/>
  <c r="N94" i="48"/>
  <c r="O94" i="48"/>
  <c r="P94" i="48"/>
  <c r="Q94" i="48"/>
  <c r="R94" i="48"/>
  <c r="S94" i="48"/>
  <c r="T94" i="48"/>
  <c r="U94" i="48"/>
  <c r="V94" i="48"/>
  <c r="W94" i="48"/>
  <c r="X94" i="48"/>
  <c r="Y94" i="48"/>
  <c r="Z94" i="48"/>
  <c r="AA94" i="48"/>
  <c r="AB94" i="48"/>
  <c r="AC94" i="48"/>
  <c r="AD94" i="48"/>
  <c r="AE94" i="48"/>
  <c r="AF94" i="48"/>
  <c r="AG94" i="48"/>
  <c r="AH94" i="48"/>
  <c r="AI94" i="48"/>
  <c r="C95" i="48"/>
  <c r="D95" i="48"/>
  <c r="E95" i="48"/>
  <c r="F95" i="48"/>
  <c r="G95" i="48"/>
  <c r="H95" i="48"/>
  <c r="I95" i="48"/>
  <c r="J95" i="48"/>
  <c r="K95" i="48"/>
  <c r="L95" i="48"/>
  <c r="M95" i="48"/>
  <c r="N95" i="48"/>
  <c r="O95" i="48"/>
  <c r="P95" i="48"/>
  <c r="Q95" i="48"/>
  <c r="R95" i="48"/>
  <c r="S95" i="48"/>
  <c r="T95" i="48"/>
  <c r="U95" i="48"/>
  <c r="V95" i="48"/>
  <c r="W95" i="48"/>
  <c r="X95" i="48"/>
  <c r="Y95" i="48"/>
  <c r="Z95" i="48"/>
  <c r="AA95" i="48"/>
  <c r="AB95" i="48"/>
  <c r="AC95" i="48"/>
  <c r="AD95" i="48"/>
  <c r="AE95" i="48"/>
  <c r="AF95" i="48"/>
  <c r="AG95" i="48"/>
  <c r="AH95" i="48"/>
  <c r="AI95" i="48"/>
  <c r="C96" i="48"/>
  <c r="D96" i="48"/>
  <c r="E96" i="48"/>
  <c r="F96" i="48"/>
  <c r="G96" i="48"/>
  <c r="H96" i="48"/>
  <c r="I96" i="48"/>
  <c r="J96" i="48"/>
  <c r="K96" i="48"/>
  <c r="L96" i="48"/>
  <c r="M96" i="48"/>
  <c r="N96" i="48"/>
  <c r="O96" i="48"/>
  <c r="P96" i="48"/>
  <c r="Q96" i="48"/>
  <c r="R96" i="48"/>
  <c r="S96" i="48"/>
  <c r="T96" i="48"/>
  <c r="U96" i="48"/>
  <c r="V96" i="48"/>
  <c r="W96" i="48"/>
  <c r="X96" i="48"/>
  <c r="Y96" i="48"/>
  <c r="Z96" i="48"/>
  <c r="AA96" i="48"/>
  <c r="AB96" i="48"/>
  <c r="AC96" i="48"/>
  <c r="AD96" i="48"/>
  <c r="AE96" i="48"/>
  <c r="AF96" i="48"/>
  <c r="B97" i="48" a="1"/>
  <c r="B97" i="48" s="1"/>
  <c r="C97" i="48"/>
  <c r="D97" i="48"/>
  <c r="E97" i="48"/>
  <c r="F97" i="48"/>
  <c r="G97" i="48"/>
  <c r="H97" i="48"/>
  <c r="I97" i="48"/>
  <c r="J97" i="48"/>
  <c r="K97" i="48"/>
  <c r="L97" i="48"/>
  <c r="M97" i="48"/>
  <c r="N97" i="48"/>
  <c r="O97" i="48"/>
  <c r="P97" i="48"/>
  <c r="Q97" i="48"/>
  <c r="R97" i="48"/>
  <c r="S97" i="48"/>
  <c r="T97" i="48"/>
  <c r="U97" i="48"/>
  <c r="V97" i="48"/>
  <c r="W97" i="48"/>
  <c r="X97" i="48"/>
  <c r="Y97" i="48"/>
  <c r="Z97" i="48"/>
  <c r="AA97" i="48"/>
  <c r="AB97" i="48"/>
  <c r="AC97" i="48"/>
  <c r="AD97" i="48"/>
  <c r="AE97" i="48"/>
  <c r="AF97" i="48"/>
  <c r="AG97" i="48"/>
  <c r="AH97" i="48"/>
  <c r="AI97" i="48"/>
  <c r="C98" i="48"/>
  <c r="D98" i="48"/>
  <c r="E98" i="48"/>
  <c r="F98" i="48"/>
  <c r="G98" i="48"/>
  <c r="H98" i="48"/>
  <c r="I98" i="48"/>
  <c r="J98" i="48"/>
  <c r="K98" i="48"/>
  <c r="L98" i="48"/>
  <c r="M98" i="48"/>
  <c r="N98" i="48"/>
  <c r="O98" i="48"/>
  <c r="P98" i="48"/>
  <c r="Q98" i="48"/>
  <c r="R98" i="48"/>
  <c r="S98" i="48"/>
  <c r="T98" i="48"/>
  <c r="U98" i="48"/>
  <c r="V98" i="48"/>
  <c r="W98" i="48"/>
  <c r="X98" i="48"/>
  <c r="Y98" i="48"/>
  <c r="Z98" i="48"/>
  <c r="AA98" i="48"/>
  <c r="AB98" i="48"/>
  <c r="AC98" i="48"/>
  <c r="AD98" i="48"/>
  <c r="AE98" i="48"/>
  <c r="AF98" i="48"/>
  <c r="AG98" i="48"/>
  <c r="AH98" i="48"/>
  <c r="AI98" i="48"/>
  <c r="C99" i="48"/>
  <c r="D99" i="48"/>
  <c r="E99" i="48"/>
  <c r="F99" i="48"/>
  <c r="G99" i="48"/>
  <c r="H99" i="48"/>
  <c r="I99" i="48"/>
  <c r="J99" i="48"/>
  <c r="K99" i="48"/>
  <c r="L99" i="48"/>
  <c r="M99" i="48"/>
  <c r="N99" i="48"/>
  <c r="O99" i="48"/>
  <c r="P99" i="48"/>
  <c r="Q99" i="48"/>
  <c r="R99" i="48"/>
  <c r="S99" i="48"/>
  <c r="T99" i="48"/>
  <c r="U99" i="48"/>
  <c r="V99" i="48"/>
  <c r="W99" i="48"/>
  <c r="X99" i="48"/>
  <c r="Y99" i="48"/>
  <c r="Z99" i="48"/>
  <c r="AA99" i="48"/>
  <c r="AB99" i="48"/>
  <c r="AC99" i="48"/>
  <c r="AD99" i="48"/>
  <c r="AE99" i="48"/>
  <c r="AF99" i="48"/>
  <c r="AG99" i="48"/>
  <c r="AH99" i="48"/>
  <c r="AI99" i="48"/>
  <c r="C100" i="48"/>
  <c r="D100" i="48"/>
  <c r="E100" i="48"/>
  <c r="F100" i="48"/>
  <c r="G100" i="48"/>
  <c r="H100" i="48"/>
  <c r="I100" i="48"/>
  <c r="J100" i="48"/>
  <c r="K100" i="48"/>
  <c r="L100" i="48"/>
  <c r="M100" i="48"/>
  <c r="N100" i="48"/>
  <c r="O100" i="48"/>
  <c r="P100" i="48"/>
  <c r="Q100" i="48"/>
  <c r="R100" i="48"/>
  <c r="S100" i="48"/>
  <c r="T100" i="48"/>
  <c r="U100" i="48"/>
  <c r="V100" i="48"/>
  <c r="W100" i="48"/>
  <c r="X100" i="48"/>
  <c r="Y100" i="48"/>
  <c r="Z100" i="48"/>
  <c r="AA100" i="48"/>
  <c r="AB100" i="48"/>
  <c r="AC100" i="48"/>
  <c r="AD100" i="48"/>
  <c r="AE100" i="48"/>
  <c r="AF100" i="48"/>
  <c r="AG100" i="48"/>
  <c r="AH100" i="48"/>
  <c r="AI100" i="48"/>
  <c r="C101" i="48"/>
  <c r="D101" i="48"/>
  <c r="E101" i="48"/>
  <c r="F101" i="48"/>
  <c r="G101" i="48"/>
  <c r="H101" i="48"/>
  <c r="I101" i="48"/>
  <c r="J101" i="48"/>
  <c r="K101" i="48"/>
  <c r="L101" i="48"/>
  <c r="M101" i="48"/>
  <c r="N101" i="48"/>
  <c r="O101" i="48"/>
  <c r="P101" i="48"/>
  <c r="Q101" i="48"/>
  <c r="R101" i="48"/>
  <c r="S101" i="48"/>
  <c r="T101" i="48"/>
  <c r="U101" i="48"/>
  <c r="V101" i="48"/>
  <c r="W101" i="48"/>
  <c r="X101" i="48"/>
  <c r="Y101" i="48"/>
  <c r="Z101" i="48"/>
  <c r="AA101" i="48"/>
  <c r="AB101" i="48"/>
  <c r="AC101" i="48"/>
  <c r="AD101" i="48"/>
  <c r="AE101" i="48"/>
  <c r="AF101" i="48"/>
  <c r="AG101" i="48"/>
  <c r="AH101" i="48"/>
  <c r="AI101" i="48"/>
  <c r="C102" i="48"/>
  <c r="D102" i="48"/>
  <c r="E102" i="48"/>
  <c r="F102" i="48"/>
  <c r="G102" i="48"/>
  <c r="H102" i="48"/>
  <c r="I102" i="48"/>
  <c r="J102" i="48"/>
  <c r="K102" i="48"/>
  <c r="L102" i="48"/>
  <c r="M102" i="48"/>
  <c r="N102" i="48"/>
  <c r="O102" i="48"/>
  <c r="P102" i="48"/>
  <c r="Q102" i="48"/>
  <c r="R102" i="48"/>
  <c r="S102" i="48"/>
  <c r="T102" i="48"/>
  <c r="U102" i="48"/>
  <c r="V102" i="48"/>
  <c r="W102" i="48"/>
  <c r="X102" i="48"/>
  <c r="Y102" i="48"/>
  <c r="Z102" i="48"/>
  <c r="AA102" i="48"/>
  <c r="AB102" i="48"/>
  <c r="AC102" i="48"/>
  <c r="AD102" i="48"/>
  <c r="AE102" i="48"/>
  <c r="AF102" i="48"/>
  <c r="B103" i="48" a="1"/>
  <c r="B103" i="48" s="1"/>
  <c r="C103" i="48"/>
  <c r="D103" i="48"/>
  <c r="E103" i="48"/>
  <c r="F103" i="48"/>
  <c r="G103" i="48"/>
  <c r="H103" i="48"/>
  <c r="I103" i="48"/>
  <c r="J103" i="48"/>
  <c r="K103" i="48"/>
  <c r="L103" i="48"/>
  <c r="M103" i="48"/>
  <c r="N103" i="48"/>
  <c r="O103" i="48"/>
  <c r="P103" i="48"/>
  <c r="Q103" i="48"/>
  <c r="R103" i="48"/>
  <c r="S103" i="48"/>
  <c r="T103" i="48"/>
  <c r="U103" i="48"/>
  <c r="V103" i="48"/>
  <c r="W103" i="48"/>
  <c r="X103" i="48"/>
  <c r="Y103" i="48"/>
  <c r="Z103" i="48"/>
  <c r="AA103" i="48"/>
  <c r="AB103" i="48"/>
  <c r="AC103" i="48"/>
  <c r="AD103" i="48"/>
  <c r="AE103" i="48"/>
  <c r="AF103" i="48"/>
  <c r="AG103" i="48"/>
  <c r="AH103" i="48"/>
  <c r="AI103" i="48"/>
  <c r="C104" i="48"/>
  <c r="D104" i="48"/>
  <c r="E104" i="48"/>
  <c r="F104" i="48"/>
  <c r="G104" i="48"/>
  <c r="H104" i="48"/>
  <c r="I104" i="48"/>
  <c r="J104" i="48"/>
  <c r="K104" i="48"/>
  <c r="L104" i="48"/>
  <c r="M104" i="48"/>
  <c r="N104" i="48"/>
  <c r="O104" i="48"/>
  <c r="P104" i="48"/>
  <c r="Q104" i="48"/>
  <c r="R104" i="48"/>
  <c r="S104" i="48"/>
  <c r="T104" i="48"/>
  <c r="U104" i="48"/>
  <c r="V104" i="48"/>
  <c r="W104" i="48"/>
  <c r="X104" i="48"/>
  <c r="Y104" i="48"/>
  <c r="Z104" i="48"/>
  <c r="AA104" i="48"/>
  <c r="AB104" i="48"/>
  <c r="AC104" i="48"/>
  <c r="AD104" i="48"/>
  <c r="AE104" i="48"/>
  <c r="AF104" i="48"/>
  <c r="AG104" i="48"/>
  <c r="AH104" i="48"/>
  <c r="AI104" i="48"/>
  <c r="C105" i="48"/>
  <c r="D105" i="48"/>
  <c r="E105" i="48"/>
  <c r="F105" i="48"/>
  <c r="G105" i="48"/>
  <c r="H105" i="48"/>
  <c r="I105" i="48"/>
  <c r="J105" i="48"/>
  <c r="K105" i="48"/>
  <c r="L105" i="48"/>
  <c r="M105" i="48"/>
  <c r="N105" i="48"/>
  <c r="O105" i="48"/>
  <c r="P105" i="48"/>
  <c r="Q105" i="48"/>
  <c r="R105" i="48"/>
  <c r="S105" i="48"/>
  <c r="T105" i="48"/>
  <c r="U105" i="48"/>
  <c r="V105" i="48"/>
  <c r="W105" i="48"/>
  <c r="X105" i="48"/>
  <c r="Y105" i="48"/>
  <c r="Z105" i="48"/>
  <c r="AA105" i="48"/>
  <c r="AB105" i="48"/>
  <c r="AC105" i="48"/>
  <c r="AD105" i="48"/>
  <c r="AE105" i="48"/>
  <c r="AF105" i="48"/>
  <c r="AG105" i="48"/>
  <c r="AH105" i="48"/>
  <c r="AI105" i="48"/>
  <c r="C106" i="48"/>
  <c r="D106" i="48"/>
  <c r="E106" i="48"/>
  <c r="F106" i="48"/>
  <c r="G106" i="48"/>
  <c r="H106" i="48"/>
  <c r="I106" i="48"/>
  <c r="J106" i="48"/>
  <c r="K106" i="48"/>
  <c r="L106" i="48"/>
  <c r="M106" i="48"/>
  <c r="N106" i="48"/>
  <c r="O106" i="48"/>
  <c r="P106" i="48"/>
  <c r="Q106" i="48"/>
  <c r="R106" i="48"/>
  <c r="S106" i="48"/>
  <c r="T106" i="48"/>
  <c r="U106" i="48"/>
  <c r="V106" i="48"/>
  <c r="W106" i="48"/>
  <c r="X106" i="48"/>
  <c r="Y106" i="48"/>
  <c r="Z106" i="48"/>
  <c r="AA106" i="48"/>
  <c r="AB106" i="48"/>
  <c r="AC106" i="48"/>
  <c r="AD106" i="48"/>
  <c r="AE106" i="48"/>
  <c r="AF106" i="48"/>
  <c r="AG106" i="48"/>
  <c r="AH106" i="48"/>
  <c r="AI106" i="48"/>
  <c r="C107" i="48"/>
  <c r="D107" i="48"/>
  <c r="E107" i="48"/>
  <c r="F107" i="48"/>
  <c r="G107" i="48"/>
  <c r="H107" i="48"/>
  <c r="I107" i="48"/>
  <c r="J107" i="48"/>
  <c r="K107" i="48"/>
  <c r="L107" i="48"/>
  <c r="M107" i="48"/>
  <c r="N107" i="48"/>
  <c r="O107" i="48"/>
  <c r="P107" i="48"/>
  <c r="Q107" i="48"/>
  <c r="R107" i="48"/>
  <c r="S107" i="48"/>
  <c r="T107" i="48"/>
  <c r="U107" i="48"/>
  <c r="V107" i="48"/>
  <c r="W107" i="48"/>
  <c r="X107" i="48"/>
  <c r="Y107" i="48"/>
  <c r="Z107" i="48"/>
  <c r="AA107" i="48"/>
  <c r="AB107" i="48"/>
  <c r="AC107" i="48"/>
  <c r="AD107" i="48"/>
  <c r="AE107" i="48"/>
  <c r="AF107" i="48"/>
  <c r="AG107" i="48"/>
  <c r="AH107" i="48"/>
  <c r="AI107" i="48"/>
  <c r="C108" i="48"/>
  <c r="D108" i="48"/>
  <c r="E108" i="48"/>
  <c r="F108" i="48"/>
  <c r="G108" i="48"/>
  <c r="H108" i="48"/>
  <c r="I108" i="48"/>
  <c r="J108" i="48"/>
  <c r="K108" i="48"/>
  <c r="L108" i="48"/>
  <c r="M108" i="48"/>
  <c r="N108" i="48"/>
  <c r="O108" i="48"/>
  <c r="P108" i="48"/>
  <c r="Q108" i="48"/>
  <c r="R108" i="48"/>
  <c r="S108" i="48"/>
  <c r="T108" i="48"/>
  <c r="U108" i="48"/>
  <c r="V108" i="48"/>
  <c r="W108" i="48"/>
  <c r="X108" i="48"/>
  <c r="Y108" i="48"/>
  <c r="Z108" i="48"/>
  <c r="AA108" i="48"/>
  <c r="AB108" i="48"/>
  <c r="AC108" i="48"/>
  <c r="AD108" i="48"/>
  <c r="AE108" i="48"/>
  <c r="AF108" i="48"/>
  <c r="AG108" i="48"/>
  <c r="AH108" i="48"/>
  <c r="AI108" i="48"/>
  <c r="B109" i="48" a="1"/>
  <c r="B109" i="48" s="1"/>
  <c r="C109" i="48"/>
  <c r="D109" i="48"/>
  <c r="E109" i="48"/>
  <c r="F109" i="48"/>
  <c r="G109" i="48"/>
  <c r="H109" i="48"/>
  <c r="I109" i="48"/>
  <c r="J109" i="48"/>
  <c r="K109" i="48"/>
  <c r="L109" i="48"/>
  <c r="M109" i="48"/>
  <c r="N109" i="48"/>
  <c r="O109" i="48"/>
  <c r="P109" i="48"/>
  <c r="Q109" i="48"/>
  <c r="R109" i="48"/>
  <c r="S109" i="48"/>
  <c r="T109" i="48"/>
  <c r="U109" i="48"/>
  <c r="V109" i="48"/>
  <c r="W109" i="48"/>
  <c r="X109" i="48"/>
  <c r="Y109" i="48"/>
  <c r="Z109" i="48"/>
  <c r="AA109" i="48"/>
  <c r="AB109" i="48"/>
  <c r="AC109" i="48"/>
  <c r="AD109" i="48"/>
  <c r="AE109" i="48"/>
  <c r="AF109" i="48"/>
  <c r="AG109" i="48"/>
  <c r="AH109" i="48"/>
  <c r="AI109" i="48"/>
  <c r="C110" i="48"/>
  <c r="D110" i="48"/>
  <c r="E110" i="48"/>
  <c r="F110" i="48"/>
  <c r="G110" i="48"/>
  <c r="H110" i="48"/>
  <c r="I110" i="48"/>
  <c r="J110" i="48"/>
  <c r="K110" i="48"/>
  <c r="L110" i="48"/>
  <c r="M110" i="48"/>
  <c r="N110" i="48"/>
  <c r="O110" i="48"/>
  <c r="P110" i="48"/>
  <c r="Q110" i="48"/>
  <c r="R110" i="48"/>
  <c r="S110" i="48"/>
  <c r="T110" i="48"/>
  <c r="U110" i="48"/>
  <c r="V110" i="48"/>
  <c r="W110" i="48"/>
  <c r="X110" i="48"/>
  <c r="Y110" i="48"/>
  <c r="Z110" i="48"/>
  <c r="AA110" i="48"/>
  <c r="AB110" i="48"/>
  <c r="AC110" i="48"/>
  <c r="AD110" i="48"/>
  <c r="AE110" i="48"/>
  <c r="AF110" i="48"/>
  <c r="AG110" i="48"/>
  <c r="AH110" i="48"/>
  <c r="AI110" i="48"/>
  <c r="C111" i="48"/>
  <c r="D111" i="48"/>
  <c r="E111" i="48"/>
  <c r="F111" i="48"/>
  <c r="G111" i="48"/>
  <c r="H111" i="48"/>
  <c r="I111" i="48"/>
  <c r="J111" i="48"/>
  <c r="K111" i="48"/>
  <c r="L111" i="48"/>
  <c r="M111" i="48"/>
  <c r="N111" i="48"/>
  <c r="O111" i="48"/>
  <c r="P111" i="48"/>
  <c r="Q111" i="48"/>
  <c r="R111" i="48"/>
  <c r="S111" i="48"/>
  <c r="T111" i="48"/>
  <c r="U111" i="48"/>
  <c r="V111" i="48"/>
  <c r="W111" i="48"/>
  <c r="X111" i="48"/>
  <c r="Y111" i="48"/>
  <c r="Z111" i="48"/>
  <c r="AA111" i="48"/>
  <c r="AB111" i="48"/>
  <c r="AC111" i="48"/>
  <c r="AD111" i="48"/>
  <c r="AE111" i="48"/>
  <c r="AF111" i="48"/>
  <c r="AG111" i="48"/>
  <c r="AH111" i="48"/>
  <c r="AI111" i="48"/>
  <c r="C112" i="48"/>
  <c r="D112" i="48"/>
  <c r="E112" i="48"/>
  <c r="F112" i="48"/>
  <c r="G112" i="48"/>
  <c r="H112" i="48"/>
  <c r="I112" i="48"/>
  <c r="J112" i="48"/>
  <c r="K112" i="48"/>
  <c r="L112" i="48"/>
  <c r="M112" i="48"/>
  <c r="N112" i="48"/>
  <c r="O112" i="48"/>
  <c r="P112" i="48"/>
  <c r="Q112" i="48"/>
  <c r="R112" i="48"/>
  <c r="S112" i="48"/>
  <c r="T112" i="48"/>
  <c r="U112" i="48"/>
  <c r="V112" i="48"/>
  <c r="W112" i="48"/>
  <c r="X112" i="48"/>
  <c r="Y112" i="48"/>
  <c r="Z112" i="48"/>
  <c r="AA112" i="48"/>
  <c r="AB112" i="48"/>
  <c r="AC112" i="48"/>
  <c r="AD112" i="48"/>
  <c r="AE112" i="48"/>
  <c r="AF112" i="48"/>
  <c r="AG112" i="48"/>
  <c r="AH112" i="48"/>
  <c r="AI112" i="48"/>
  <c r="C113" i="48"/>
  <c r="D113" i="48"/>
  <c r="E113" i="48"/>
  <c r="F113" i="48"/>
  <c r="G113" i="48"/>
  <c r="H113" i="48"/>
  <c r="I113" i="48"/>
  <c r="J113" i="48"/>
  <c r="K113" i="48"/>
  <c r="L113" i="48"/>
  <c r="M113" i="48"/>
  <c r="N113" i="48"/>
  <c r="O113" i="48"/>
  <c r="P113" i="48"/>
  <c r="Q113" i="48"/>
  <c r="R113" i="48"/>
  <c r="S113" i="48"/>
  <c r="T113" i="48"/>
  <c r="U113" i="48"/>
  <c r="V113" i="48"/>
  <c r="W113" i="48"/>
  <c r="X113" i="48"/>
  <c r="Y113" i="48"/>
  <c r="Z113" i="48"/>
  <c r="AA113" i="48"/>
  <c r="AB113" i="48"/>
  <c r="AC113" i="48"/>
  <c r="AD113" i="48"/>
  <c r="AE113" i="48"/>
  <c r="AF113" i="48"/>
  <c r="AG113" i="48"/>
  <c r="AH113" i="48"/>
  <c r="AI113" i="48"/>
  <c r="C114" i="48"/>
  <c r="D114" i="48"/>
  <c r="E114" i="48"/>
  <c r="F114" i="48"/>
  <c r="G114" i="48"/>
  <c r="H114" i="48"/>
  <c r="I114" i="48"/>
  <c r="J114" i="48"/>
  <c r="K114" i="48"/>
  <c r="L114" i="48"/>
  <c r="M114" i="48"/>
  <c r="N114" i="48"/>
  <c r="O114" i="48"/>
  <c r="P114" i="48"/>
  <c r="Q114" i="48"/>
  <c r="R114" i="48"/>
  <c r="S114" i="48"/>
  <c r="T114" i="48"/>
  <c r="U114" i="48"/>
  <c r="V114" i="48"/>
  <c r="W114" i="48"/>
  <c r="X114" i="48"/>
  <c r="Y114" i="48"/>
  <c r="Z114" i="48"/>
  <c r="AA114" i="48"/>
  <c r="AB114" i="48"/>
  <c r="AC114" i="48"/>
  <c r="AD114" i="48"/>
  <c r="AE114" i="48"/>
  <c r="AF114" i="48"/>
  <c r="AG114" i="48"/>
  <c r="AH114" i="48"/>
  <c r="AI114" i="48"/>
  <c r="B115" i="48" a="1"/>
  <c r="B115" i="48" s="1"/>
  <c r="C115" i="48"/>
  <c r="D115" i="48"/>
  <c r="E115" i="48"/>
  <c r="F115" i="48"/>
  <c r="G115" i="48"/>
  <c r="H115" i="48"/>
  <c r="I115" i="48"/>
  <c r="J115" i="48"/>
  <c r="K115" i="48"/>
  <c r="L115" i="48"/>
  <c r="M115" i="48"/>
  <c r="N115" i="48"/>
  <c r="O115" i="48"/>
  <c r="P115" i="48"/>
  <c r="Q115" i="48"/>
  <c r="R115" i="48"/>
  <c r="S115" i="48"/>
  <c r="T115" i="48"/>
  <c r="U115" i="48"/>
  <c r="V115" i="48"/>
  <c r="W115" i="48"/>
  <c r="X115" i="48"/>
  <c r="Y115" i="48"/>
  <c r="Z115" i="48"/>
  <c r="AA115" i="48"/>
  <c r="AB115" i="48"/>
  <c r="AC115" i="48"/>
  <c r="AD115" i="48"/>
  <c r="AE115" i="48"/>
  <c r="AF115" i="48"/>
  <c r="AG115" i="48"/>
  <c r="AH115" i="48"/>
  <c r="AI115" i="48"/>
  <c r="C116" i="48"/>
  <c r="D116" i="48"/>
  <c r="E116" i="48"/>
  <c r="F116" i="48"/>
  <c r="G116" i="48"/>
  <c r="H116" i="48"/>
  <c r="I116" i="48"/>
  <c r="J116" i="48"/>
  <c r="K116" i="48"/>
  <c r="L116" i="48"/>
  <c r="M116" i="48"/>
  <c r="N116" i="48"/>
  <c r="O116" i="48"/>
  <c r="P116" i="48"/>
  <c r="Q116" i="48"/>
  <c r="R116" i="48"/>
  <c r="S116" i="48"/>
  <c r="T116" i="48"/>
  <c r="U116" i="48"/>
  <c r="V116" i="48"/>
  <c r="W116" i="48"/>
  <c r="X116" i="48"/>
  <c r="Y116" i="48"/>
  <c r="Z116" i="48"/>
  <c r="AA116" i="48"/>
  <c r="AB116" i="48"/>
  <c r="AC116" i="48"/>
  <c r="AD116" i="48"/>
  <c r="AE116" i="48"/>
  <c r="AF116" i="48"/>
  <c r="AG116" i="48"/>
  <c r="AH116" i="48"/>
  <c r="AI116" i="48"/>
  <c r="C117" i="48"/>
  <c r="D117" i="48"/>
  <c r="E117" i="48"/>
  <c r="F117" i="48"/>
  <c r="G117" i="48"/>
  <c r="H117" i="48"/>
  <c r="I117" i="48"/>
  <c r="J117" i="48"/>
  <c r="K117" i="48"/>
  <c r="L117" i="48"/>
  <c r="M117" i="48"/>
  <c r="N117" i="48"/>
  <c r="O117" i="48"/>
  <c r="P117" i="48"/>
  <c r="Q117" i="48"/>
  <c r="R117" i="48"/>
  <c r="S117" i="48"/>
  <c r="T117" i="48"/>
  <c r="U117" i="48"/>
  <c r="V117" i="48"/>
  <c r="W117" i="48"/>
  <c r="X117" i="48"/>
  <c r="Y117" i="48"/>
  <c r="Z117" i="48"/>
  <c r="AA117" i="48"/>
  <c r="AB117" i="48"/>
  <c r="AC117" i="48"/>
  <c r="AD117" i="48"/>
  <c r="AE117" i="48"/>
  <c r="AF117" i="48"/>
  <c r="AG117" i="48"/>
  <c r="AH117" i="48"/>
  <c r="AI117" i="48"/>
  <c r="C118" i="48"/>
  <c r="D118" i="48"/>
  <c r="E118" i="48"/>
  <c r="F118" i="48"/>
  <c r="G118" i="48"/>
  <c r="H118" i="48"/>
  <c r="I118" i="48"/>
  <c r="J118" i="48"/>
  <c r="K118" i="48"/>
  <c r="L118" i="48"/>
  <c r="M118" i="48"/>
  <c r="N118" i="48"/>
  <c r="O118" i="48"/>
  <c r="P118" i="48"/>
  <c r="Q118" i="48"/>
  <c r="R118" i="48"/>
  <c r="S118" i="48"/>
  <c r="T118" i="48"/>
  <c r="U118" i="48"/>
  <c r="V118" i="48"/>
  <c r="W118" i="48"/>
  <c r="X118" i="48"/>
  <c r="Y118" i="48"/>
  <c r="Z118" i="48"/>
  <c r="AA118" i="48"/>
  <c r="AB118" i="48"/>
  <c r="AC118" i="48"/>
  <c r="AD118" i="48"/>
  <c r="AE118" i="48"/>
  <c r="AF118" i="48"/>
  <c r="AG118" i="48"/>
  <c r="AH118" i="48"/>
  <c r="AI118" i="48"/>
  <c r="C119" i="48"/>
  <c r="D119" i="48"/>
  <c r="E119" i="48"/>
  <c r="F119" i="48"/>
  <c r="G119" i="48"/>
  <c r="H119" i="48"/>
  <c r="I119" i="48"/>
  <c r="J119" i="48"/>
  <c r="K119" i="48"/>
  <c r="L119" i="48"/>
  <c r="M119" i="48"/>
  <c r="N119" i="48"/>
  <c r="O119" i="48"/>
  <c r="P119" i="48"/>
  <c r="Q119" i="48"/>
  <c r="R119" i="48"/>
  <c r="S119" i="48"/>
  <c r="T119" i="48"/>
  <c r="U119" i="48"/>
  <c r="V119" i="48"/>
  <c r="W119" i="48"/>
  <c r="X119" i="48"/>
  <c r="Y119" i="48"/>
  <c r="Z119" i="48"/>
  <c r="AA119" i="48"/>
  <c r="AB119" i="48"/>
  <c r="AC119" i="48"/>
  <c r="AD119" i="48"/>
  <c r="AE119" i="48"/>
  <c r="AF119" i="48"/>
  <c r="AG119" i="48"/>
  <c r="AH119" i="48"/>
  <c r="AI119" i="48"/>
  <c r="C120" i="48"/>
  <c r="D120" i="48"/>
  <c r="E120" i="48"/>
  <c r="F120" i="48"/>
  <c r="G120" i="48"/>
  <c r="H120" i="48"/>
  <c r="I120" i="48"/>
  <c r="J120" i="48"/>
  <c r="K120" i="48"/>
  <c r="L120" i="48"/>
  <c r="M120" i="48"/>
  <c r="N120" i="48"/>
  <c r="O120" i="48"/>
  <c r="P120" i="48"/>
  <c r="Q120" i="48"/>
  <c r="R120" i="48"/>
  <c r="S120" i="48"/>
  <c r="T120" i="48"/>
  <c r="U120" i="48"/>
  <c r="V120" i="48"/>
  <c r="W120" i="48"/>
  <c r="X120" i="48"/>
  <c r="Y120" i="48"/>
  <c r="Z120" i="48"/>
  <c r="AA120" i="48"/>
  <c r="AB120" i="48"/>
  <c r="AC120" i="48"/>
  <c r="AD120" i="48"/>
  <c r="AE120" i="48"/>
  <c r="AF120" i="48"/>
  <c r="AG120" i="48"/>
  <c r="AH120" i="48"/>
  <c r="AI120" i="48"/>
  <c r="B121" i="48" a="1"/>
  <c r="B121" i="48" s="1"/>
  <c r="B121" i="47" a="1"/>
  <c r="B115" i="47" a="1"/>
  <c r="B115" i="47" s="1"/>
  <c r="B109" i="47" a="1"/>
  <c r="B109" i="47" s="1"/>
  <c r="B103" i="47" a="1"/>
  <c r="B103" i="47" s="1"/>
  <c r="B97" i="47" a="1"/>
  <c r="B97" i="47" s="1"/>
  <c r="B91" i="47" a="1"/>
  <c r="B91" i="47" s="1"/>
  <c r="B85" i="47" a="1"/>
  <c r="B85" i="47" s="1"/>
  <c r="B79" i="47" a="1"/>
  <c r="B79" i="47" s="1"/>
  <c r="B73" i="47" a="1"/>
  <c r="B73" i="47" s="1"/>
  <c r="B67" i="47" a="1"/>
  <c r="B67" i="47" s="1"/>
  <c r="B61" i="47" a="1"/>
  <c r="B61" i="47" s="1"/>
  <c r="B55" i="47" a="1"/>
  <c r="B55" i="47" s="1"/>
  <c r="B49" i="47" a="1"/>
  <c r="B49" i="47" s="1"/>
  <c r="B43" i="47" a="1"/>
  <c r="B43" i="47" s="1"/>
  <c r="B37" i="47" a="1"/>
  <c r="B37" i="47" s="1"/>
  <c r="B31" i="47" a="1"/>
  <c r="B31" i="47" s="1"/>
  <c r="B25" i="47" a="1"/>
  <c r="B25" i="47" s="1"/>
  <c r="B19" i="47" a="1"/>
  <c r="B19" i="47" s="1"/>
  <c r="B13" i="47" a="1"/>
  <c r="B13" i="47" s="1"/>
  <c r="AH102" i="47" l="1"/>
  <c r="AH102" i="48" s="1"/>
  <c r="AG84" i="47"/>
  <c r="AG84" i="48" s="1"/>
  <c r="AH84" i="47"/>
  <c r="AH84" i="48" s="1"/>
  <c r="AG72" i="47"/>
  <c r="AG72" i="48" s="1"/>
  <c r="AI42" i="47"/>
  <c r="AI42" i="48" s="1"/>
  <c r="AH72" i="47"/>
  <c r="AH72" i="48" s="1"/>
  <c r="AH90" i="47"/>
  <c r="AH90" i="48" s="1"/>
  <c r="AI72" i="47"/>
  <c r="AI72" i="48" s="1"/>
  <c r="AI84" i="47"/>
  <c r="AI84" i="48" s="1"/>
  <c r="AG90" i="47"/>
  <c r="AG90" i="48" s="1"/>
  <c r="AG78" i="47"/>
  <c r="AG78" i="48" s="1"/>
  <c r="AG102" i="47"/>
  <c r="AG102" i="48" s="1"/>
  <c r="AI90" i="47"/>
  <c r="AI90" i="48" s="1"/>
  <c r="E36" i="48"/>
  <c r="AI102" i="47"/>
  <c r="AI102" i="48" s="1"/>
  <c r="AI96" i="47"/>
  <c r="AI96" i="48" s="1"/>
  <c r="AG96" i="47"/>
  <c r="AG96" i="48" s="1"/>
  <c r="AG66" i="47"/>
  <c r="AG66" i="48" s="1"/>
  <c r="AH66" i="47"/>
  <c r="AH66" i="48" s="1"/>
  <c r="AH48" i="47"/>
  <c r="AH48" i="48" s="1"/>
  <c r="AH96" i="47"/>
  <c r="AH96" i="48" s="1"/>
  <c r="AH36" i="47"/>
  <c r="AH36" i="48" s="1"/>
  <c r="AI60" i="47"/>
  <c r="AI60" i="48" s="1"/>
  <c r="AI6" i="47"/>
  <c r="AI6" i="48" s="1"/>
  <c r="E24" i="48"/>
  <c r="AI66" i="47"/>
  <c r="AI66" i="48" s="1"/>
  <c r="AG42" i="47"/>
  <c r="AG42" i="48" s="1"/>
  <c r="AH24" i="47"/>
  <c r="AH24" i="48" s="1"/>
  <c r="AG36" i="47"/>
  <c r="AG36" i="48" s="1"/>
  <c r="AH60" i="47"/>
  <c r="AH60" i="48" s="1"/>
  <c r="AH12" i="47"/>
  <c r="AH12" i="48" s="1"/>
  <c r="AG54" i="47"/>
  <c r="AG54" i="48" s="1"/>
  <c r="AH54" i="47"/>
  <c r="AH54" i="48" s="1"/>
  <c r="AI48" i="47"/>
  <c r="AI48" i="48" s="1"/>
  <c r="AI54" i="47"/>
  <c r="AI54" i="48" s="1"/>
  <c r="AH13" i="48"/>
  <c r="E12" i="48"/>
  <c r="E6" i="48"/>
  <c r="AH7" i="48"/>
  <c r="AH6" i="47"/>
  <c r="AH6" i="48" s="1"/>
  <c r="AH25" i="48"/>
  <c r="AH42" i="47"/>
  <c r="AH42" i="48" s="1"/>
  <c r="AG60" i="47"/>
  <c r="AG60" i="48" s="1"/>
  <c r="AH18" i="47"/>
  <c r="AH18" i="48" s="1"/>
  <c r="AG30" i="47"/>
  <c r="AG30" i="48" s="1"/>
  <c r="AI30" i="47"/>
  <c r="AI30" i="48" s="1"/>
  <c r="E18" i="48"/>
  <c r="AH30" i="47"/>
  <c r="AH30" i="48" s="1"/>
  <c r="AH78" i="47"/>
  <c r="AH78" i="48" s="1"/>
  <c r="AG48" i="47"/>
  <c r="AG48" i="48" s="1"/>
  <c r="AI78" i="47"/>
  <c r="AI78" i="48" s="1"/>
  <c r="AI12" i="47"/>
  <c r="AI12" i="48" s="1"/>
  <c r="AI18" i="47"/>
  <c r="AI18" i="48" s="1"/>
  <c r="AI24" i="47"/>
  <c r="AI24" i="48" s="1"/>
  <c r="AG6" i="47"/>
  <c r="AG6" i="48" s="1"/>
  <c r="AG12" i="47"/>
  <c r="AG12" i="48" s="1"/>
  <c r="AG18" i="47"/>
  <c r="AG18" i="48" s="1"/>
  <c r="AG24" i="47"/>
  <c r="AG24" i="48" s="1"/>
  <c r="AI125" i="47" a="1"/>
  <c r="AI125" i="47" s="1"/>
  <c r="AH125" i="47" a="1"/>
  <c r="AH125" i="47" s="1"/>
  <c r="AH125" i="48" s="1"/>
  <c r="AG125" i="47" a="1"/>
  <c r="AG125" i="47" s="1"/>
  <c r="AG125" i="48" s="1"/>
  <c r="AF125" i="47" a="1"/>
  <c r="AF125" i="47" s="1"/>
  <c r="AE125" i="47" a="1"/>
  <c r="AE125" i="47" s="1"/>
  <c r="AE125" i="48" s="1"/>
  <c r="AD125" i="47" a="1"/>
  <c r="AD125" i="47" s="1"/>
  <c r="AD125" i="48" s="1"/>
  <c r="AC125" i="47" a="1"/>
  <c r="AC125" i="47" s="1"/>
  <c r="AB125" i="47" a="1"/>
  <c r="AB125" i="47" s="1"/>
  <c r="AB125" i="48" s="1"/>
  <c r="AA125" i="47" a="1"/>
  <c r="AA125" i="47" s="1"/>
  <c r="AA125" i="48" s="1"/>
  <c r="Z125" i="47" a="1"/>
  <c r="Z125" i="47" s="1"/>
  <c r="Y125" i="47" a="1"/>
  <c r="Y125" i="47" s="1"/>
  <c r="Y125" i="48" s="1"/>
  <c r="X125" i="47" a="1"/>
  <c r="X125" i="47" s="1"/>
  <c r="X125" i="48" s="1"/>
  <c r="W125" i="47" a="1"/>
  <c r="W125" i="47" s="1"/>
  <c r="V125" i="47" a="1"/>
  <c r="V125" i="47" s="1"/>
  <c r="V125" i="48" s="1"/>
  <c r="U125" i="47" a="1"/>
  <c r="U125" i="47" s="1"/>
  <c r="U125" i="48" s="1"/>
  <c r="T125" i="47" a="1"/>
  <c r="T125" i="47" s="1"/>
  <c r="S125" i="47" a="1"/>
  <c r="S125" i="47" s="1"/>
  <c r="S125" i="48" s="1"/>
  <c r="R125" i="47" a="1"/>
  <c r="R125" i="47" s="1"/>
  <c r="R125" i="48" s="1"/>
  <c r="Q125" i="47" a="1"/>
  <c r="Q125" i="47" s="1"/>
  <c r="P125" i="47" a="1"/>
  <c r="P125" i="47" s="1"/>
  <c r="P125" i="48" s="1"/>
  <c r="O125" i="47" a="1"/>
  <c r="O125" i="47" s="1"/>
  <c r="O125" i="48" s="1"/>
  <c r="N125" i="47" a="1"/>
  <c r="N125" i="47" s="1"/>
  <c r="M125" i="47" a="1"/>
  <c r="M125" i="47" s="1"/>
  <c r="M125" i="48" s="1"/>
  <c r="L125" i="47" a="1"/>
  <c r="L125" i="47" s="1"/>
  <c r="L125" i="48" s="1"/>
  <c r="K125" i="47" a="1"/>
  <c r="K125" i="47" s="1"/>
  <c r="J125" i="47" a="1"/>
  <c r="J125" i="47" s="1"/>
  <c r="J125" i="48" s="1"/>
  <c r="I125" i="47" a="1"/>
  <c r="I125" i="47" s="1"/>
  <c r="I125" i="48" s="1"/>
  <c r="H125" i="47" a="1"/>
  <c r="H125" i="47" s="1"/>
  <c r="H125" i="48" s="1"/>
  <c r="G125" i="47" a="1"/>
  <c r="G125" i="47" s="1"/>
  <c r="G125" i="48" s="1"/>
  <c r="F125" i="47" a="1"/>
  <c r="F125" i="47" s="1"/>
  <c r="F125" i="48" s="1"/>
  <c r="E125" i="47" a="1"/>
  <c r="E125" i="47" s="1"/>
  <c r="D125" i="47" a="1"/>
  <c r="D125" i="47" s="1"/>
  <c r="D125" i="48" s="1"/>
  <c r="C125" i="47" a="1"/>
  <c r="C125" i="47" s="1"/>
  <c r="C125" i="48" s="1"/>
  <c r="AH124" i="47" a="1"/>
  <c r="AH124" i="47" s="1"/>
  <c r="AH124" i="48" s="1"/>
  <c r="AG124" i="47" a="1"/>
  <c r="AG124" i="47" s="1"/>
  <c r="AG124" i="48" s="1"/>
  <c r="AF124" i="47" a="1"/>
  <c r="AF124" i="47" s="1"/>
  <c r="AE124" i="47" a="1"/>
  <c r="AE124" i="47" s="1"/>
  <c r="AE124" i="48" s="1"/>
  <c r="AD124" i="47" a="1"/>
  <c r="AD124" i="47" s="1"/>
  <c r="AD124" i="48" s="1"/>
  <c r="AC124" i="47" a="1"/>
  <c r="AC124" i="47" s="1"/>
  <c r="AB124" i="47" a="1"/>
  <c r="AB124" i="47" s="1"/>
  <c r="AB124" i="48" s="1"/>
  <c r="AA124" i="47" a="1"/>
  <c r="AA124" i="47" s="1"/>
  <c r="AA124" i="48" s="1"/>
  <c r="Z124" i="47" a="1"/>
  <c r="Z124" i="47" s="1"/>
  <c r="Y124" i="47" a="1"/>
  <c r="Y124" i="47" s="1"/>
  <c r="Y124" i="48" s="1"/>
  <c r="X124" i="47" a="1"/>
  <c r="X124" i="47" s="1"/>
  <c r="X124" i="48" s="1"/>
  <c r="W124" i="47" a="1"/>
  <c r="W124" i="47" s="1"/>
  <c r="V124" i="47" a="1"/>
  <c r="V124" i="47" s="1"/>
  <c r="V124" i="48" s="1"/>
  <c r="U124" i="47" a="1"/>
  <c r="U124" i="47" s="1"/>
  <c r="U124" i="48" s="1"/>
  <c r="T124" i="47" a="1"/>
  <c r="T124" i="47" s="1"/>
  <c r="S124" i="47" a="1"/>
  <c r="S124" i="47" s="1"/>
  <c r="S124" i="48" s="1"/>
  <c r="R124" i="47" a="1"/>
  <c r="R124" i="47" s="1"/>
  <c r="R124" i="48" s="1"/>
  <c r="Q124" i="47" a="1"/>
  <c r="Q124" i="47" s="1"/>
  <c r="P124" i="47" a="1"/>
  <c r="P124" i="47" s="1"/>
  <c r="P124" i="48" s="1"/>
  <c r="O124" i="47" a="1"/>
  <c r="O124" i="47" s="1"/>
  <c r="O124" i="48" s="1"/>
  <c r="N124" i="47" a="1"/>
  <c r="N124" i="47" s="1"/>
  <c r="M124" i="47" a="1"/>
  <c r="M124" i="47" s="1"/>
  <c r="M124" i="48" s="1"/>
  <c r="L124" i="47" a="1"/>
  <c r="L124" i="47" s="1"/>
  <c r="L124" i="48" s="1"/>
  <c r="K124" i="47" a="1"/>
  <c r="K124" i="47" s="1"/>
  <c r="J124" i="47" a="1"/>
  <c r="J124" i="47" s="1"/>
  <c r="J124" i="48" s="1"/>
  <c r="I124" i="47" a="1"/>
  <c r="I124" i="47" s="1"/>
  <c r="I124" i="48" s="1"/>
  <c r="H124" i="47" a="1"/>
  <c r="H124" i="47" s="1"/>
  <c r="H124" i="48" s="1"/>
  <c r="G124" i="47" a="1"/>
  <c r="G124" i="47" s="1"/>
  <c r="G124" i="48" s="1"/>
  <c r="F124" i="47" a="1"/>
  <c r="F124" i="47" s="1"/>
  <c r="F124" i="48" s="1"/>
  <c r="E124" i="47" a="1"/>
  <c r="E124" i="47" s="1"/>
  <c r="D124" i="47" a="1"/>
  <c r="D124" i="47" s="1"/>
  <c r="D124" i="48" s="1"/>
  <c r="C124" i="47" a="1"/>
  <c r="C124" i="47" s="1"/>
  <c r="C124" i="48" s="1"/>
  <c r="AI123" i="47" a="1"/>
  <c r="AI123" i="47" s="1"/>
  <c r="AH123" i="47" a="1"/>
  <c r="AH123" i="47" s="1"/>
  <c r="AH123" i="48" s="1"/>
  <c r="AG123" i="47" a="1"/>
  <c r="AG123" i="47" s="1"/>
  <c r="AG123" i="48" s="1"/>
  <c r="AF123" i="47" a="1"/>
  <c r="AF123" i="47" s="1"/>
  <c r="AE123" i="47" a="1"/>
  <c r="AE123" i="47" s="1"/>
  <c r="AE123" i="48" s="1"/>
  <c r="AD123" i="47" a="1"/>
  <c r="AD123" i="47" s="1"/>
  <c r="AD123" i="48" s="1"/>
  <c r="AC123" i="47" a="1"/>
  <c r="AC123" i="47" s="1"/>
  <c r="AB123" i="47" a="1"/>
  <c r="AB123" i="47" s="1"/>
  <c r="AB123" i="48" s="1"/>
  <c r="AA123" i="47" a="1"/>
  <c r="AA123" i="47" s="1"/>
  <c r="AA123" i="48" s="1"/>
  <c r="Z123" i="47" a="1"/>
  <c r="Z123" i="47" s="1"/>
  <c r="Y123" i="47" a="1"/>
  <c r="Y123" i="47" s="1"/>
  <c r="Y123" i="48" s="1"/>
  <c r="X123" i="47" a="1"/>
  <c r="X123" i="47" s="1"/>
  <c r="X123" i="48" s="1"/>
  <c r="W123" i="47" a="1"/>
  <c r="W123" i="47" s="1"/>
  <c r="V123" i="47" a="1"/>
  <c r="V123" i="47" s="1"/>
  <c r="V123" i="48" s="1"/>
  <c r="U123" i="47" a="1"/>
  <c r="U123" i="47" s="1"/>
  <c r="U123" i="48" s="1"/>
  <c r="T123" i="47" a="1"/>
  <c r="T123" i="47" s="1"/>
  <c r="S123" i="47" a="1"/>
  <c r="S123" i="47" s="1"/>
  <c r="S123" i="48" s="1"/>
  <c r="R123" i="47" a="1"/>
  <c r="R123" i="47" s="1"/>
  <c r="R123" i="48" s="1"/>
  <c r="Q123" i="47" a="1"/>
  <c r="Q123" i="47" s="1"/>
  <c r="P123" i="47" a="1"/>
  <c r="P123" i="47" s="1"/>
  <c r="P123" i="48" s="1"/>
  <c r="O123" i="47" a="1"/>
  <c r="O123" i="47" s="1"/>
  <c r="O123" i="48" s="1"/>
  <c r="N123" i="47" a="1"/>
  <c r="N123" i="47" s="1"/>
  <c r="M123" i="47" a="1"/>
  <c r="M123" i="47" s="1"/>
  <c r="M123" i="48" s="1"/>
  <c r="L123" i="47" a="1"/>
  <c r="L123" i="47" s="1"/>
  <c r="L123" i="48" s="1"/>
  <c r="K123" i="47" a="1"/>
  <c r="K123" i="47" s="1"/>
  <c r="J123" i="47" a="1"/>
  <c r="J123" i="47" s="1"/>
  <c r="J123" i="48" s="1"/>
  <c r="I123" i="47" a="1"/>
  <c r="I123" i="47" s="1"/>
  <c r="I123" i="48" s="1"/>
  <c r="H123" i="47" a="1"/>
  <c r="H123" i="47" s="1"/>
  <c r="H123" i="48" s="1"/>
  <c r="G123" i="47" a="1"/>
  <c r="G123" i="47" s="1"/>
  <c r="G123" i="48" s="1"/>
  <c r="F123" i="47" a="1"/>
  <c r="F123" i="47" s="1"/>
  <c r="F123" i="48" s="1"/>
  <c r="E123" i="47" a="1"/>
  <c r="E123" i="47" s="1"/>
  <c r="D123" i="47" a="1"/>
  <c r="D123" i="47" s="1"/>
  <c r="D123" i="48" s="1"/>
  <c r="C123" i="47" a="1"/>
  <c r="C123" i="47" s="1"/>
  <c r="C123" i="48" s="1"/>
  <c r="AI122" i="47" a="1"/>
  <c r="AI122" i="47" s="1"/>
  <c r="AH122" i="47" a="1"/>
  <c r="AH122" i="47" s="1"/>
  <c r="AH122" i="48" s="1"/>
  <c r="AG122" i="47" a="1"/>
  <c r="AG122" i="47" s="1"/>
  <c r="AG122" i="48" s="1"/>
  <c r="AF122" i="47" a="1"/>
  <c r="AF122" i="47" s="1"/>
  <c r="AE122" i="47" a="1"/>
  <c r="AE122" i="47" s="1"/>
  <c r="AE122" i="48" s="1"/>
  <c r="AD122" i="47" a="1"/>
  <c r="AD122" i="47" s="1"/>
  <c r="AD122" i="48" s="1"/>
  <c r="AC122" i="47" a="1"/>
  <c r="AC122" i="47" s="1"/>
  <c r="AB122" i="47" a="1"/>
  <c r="AB122" i="47" s="1"/>
  <c r="AB122" i="48" s="1"/>
  <c r="AA122" i="47" a="1"/>
  <c r="AA122" i="47" s="1"/>
  <c r="AA122" i="48" s="1"/>
  <c r="Z122" i="47" a="1"/>
  <c r="Z122" i="47" s="1"/>
  <c r="Y122" i="47" a="1"/>
  <c r="Y122" i="47" s="1"/>
  <c r="Y122" i="48" s="1"/>
  <c r="X122" i="47" a="1"/>
  <c r="X122" i="47" s="1"/>
  <c r="X122" i="48" s="1"/>
  <c r="W122" i="47" a="1"/>
  <c r="W122" i="47" s="1"/>
  <c r="V122" i="47" a="1"/>
  <c r="V122" i="47" s="1"/>
  <c r="V122" i="48" s="1"/>
  <c r="U122" i="47" a="1"/>
  <c r="U122" i="47" s="1"/>
  <c r="U122" i="48" s="1"/>
  <c r="T122" i="47" a="1"/>
  <c r="T122" i="47" s="1"/>
  <c r="S122" i="47" a="1"/>
  <c r="S122" i="47" s="1"/>
  <c r="S122" i="48" s="1"/>
  <c r="R122" i="47" a="1"/>
  <c r="R122" i="47" s="1"/>
  <c r="R122" i="48" s="1"/>
  <c r="Q122" i="47" a="1"/>
  <c r="Q122" i="47" s="1"/>
  <c r="P122" i="47" a="1"/>
  <c r="P122" i="47" s="1"/>
  <c r="P122" i="48" s="1"/>
  <c r="O122" i="47" a="1"/>
  <c r="O122" i="47" s="1"/>
  <c r="O122" i="48" s="1"/>
  <c r="N122" i="47" a="1"/>
  <c r="N122" i="47" s="1"/>
  <c r="M122" i="47" a="1"/>
  <c r="M122" i="47" s="1"/>
  <c r="M122" i="48" s="1"/>
  <c r="L122" i="47" a="1"/>
  <c r="L122" i="47" s="1"/>
  <c r="L122" i="48" s="1"/>
  <c r="K122" i="47" a="1"/>
  <c r="K122" i="47" s="1"/>
  <c r="J122" i="47" a="1"/>
  <c r="J122" i="47" s="1"/>
  <c r="J122" i="48" s="1"/>
  <c r="I122" i="47" a="1"/>
  <c r="I122" i="47" s="1"/>
  <c r="I122" i="48" s="1"/>
  <c r="H122" i="47" a="1"/>
  <c r="H122" i="47" s="1"/>
  <c r="H122" i="48" s="1"/>
  <c r="G122" i="47" a="1"/>
  <c r="G122" i="47" s="1"/>
  <c r="G122" i="48" s="1"/>
  <c r="F122" i="47" a="1"/>
  <c r="F122" i="47" s="1"/>
  <c r="F122" i="48" s="1"/>
  <c r="E122" i="47" a="1"/>
  <c r="E122" i="47" s="1"/>
  <c r="D122" i="47" a="1"/>
  <c r="D122" i="47" s="1"/>
  <c r="D122" i="48" s="1"/>
  <c r="C122" i="47" a="1"/>
  <c r="C122" i="47" s="1"/>
  <c r="C122" i="48" s="1"/>
  <c r="B121" i="47"/>
  <c r="AI40" i="47" a="1"/>
  <c r="AI40" i="47" s="1"/>
  <c r="B124" i="46" a="1"/>
  <c r="B124" i="46" s="1"/>
  <c r="B118" i="46" a="1"/>
  <c r="B118" i="46" s="1"/>
  <c r="B112" i="46" a="1"/>
  <c r="B112" i="46" s="1"/>
  <c r="B106" i="46" a="1"/>
  <c r="B106" i="46" s="1"/>
  <c r="B100" i="46" a="1"/>
  <c r="B100" i="46" s="1"/>
  <c r="B94" i="46" a="1"/>
  <c r="B94" i="46" s="1"/>
  <c r="B88" i="46" a="1"/>
  <c r="B88" i="46" s="1"/>
  <c r="B82" i="46" a="1"/>
  <c r="B82" i="46" s="1"/>
  <c r="B76" i="46" a="1"/>
  <c r="B76" i="46" s="1"/>
  <c r="B70" i="46" a="1"/>
  <c r="B70" i="46" s="1"/>
  <c r="B64" i="46" a="1"/>
  <c r="B64" i="46" s="1"/>
  <c r="B58" i="46" a="1"/>
  <c r="B58" i="46" s="1"/>
  <c r="B52" i="46" a="1"/>
  <c r="B52" i="46" s="1"/>
  <c r="B46" i="46" a="1"/>
  <c r="B46" i="46" s="1"/>
  <c r="B40" i="46" a="1"/>
  <c r="B40" i="46" s="1"/>
  <c r="B34" i="46" a="1"/>
  <c r="B34" i="46" s="1"/>
  <c r="B28" i="46" a="1"/>
  <c r="B28" i="46" s="1"/>
  <c r="B22" i="46" a="1"/>
  <c r="B22" i="46" s="1"/>
  <c r="B16" i="46" a="1"/>
  <c r="B16" i="46" s="1"/>
  <c r="AF14" i="46"/>
  <c r="AI36" i="47" l="1"/>
  <c r="AI40" i="48"/>
  <c r="AI124" i="47" a="1"/>
  <c r="AI124" i="47" s="1"/>
  <c r="AI121" i="47" a="1"/>
  <c r="AI121" i="47" s="1"/>
  <c r="AH121" i="47" a="1"/>
  <c r="AH121" i="47" s="1"/>
  <c r="AG121" i="47" a="1"/>
  <c r="AG121" i="47" s="1"/>
  <c r="AF121" i="47" a="1"/>
  <c r="AF121" i="47" s="1"/>
  <c r="AE121" i="47" a="1"/>
  <c r="AE121" i="47" s="1"/>
  <c r="AD121" i="47" a="1"/>
  <c r="AD121" i="47" s="1"/>
  <c r="AC121" i="47" a="1"/>
  <c r="AC121" i="47" s="1"/>
  <c r="AB121" i="47" a="1"/>
  <c r="AB121" i="47" s="1"/>
  <c r="AA121" i="47" a="1"/>
  <c r="AA121" i="47" s="1"/>
  <c r="Z121" i="47" a="1"/>
  <c r="Z121" i="47" s="1"/>
  <c r="Y121" i="47" a="1"/>
  <c r="Y121" i="47" s="1"/>
  <c r="X121" i="47" a="1"/>
  <c r="X121" i="47" s="1"/>
  <c r="W121" i="47" a="1"/>
  <c r="W121" i="47" s="1"/>
  <c r="V121" i="47" a="1"/>
  <c r="V121" i="47" s="1"/>
  <c r="U121" i="47" a="1"/>
  <c r="U121" i="47" s="1"/>
  <c r="T121" i="47" a="1"/>
  <c r="T121" i="47" s="1"/>
  <c r="S121" i="47" a="1"/>
  <c r="S121" i="47" s="1"/>
  <c r="R121" i="47" a="1"/>
  <c r="R121" i="47" s="1"/>
  <c r="Q121" i="47" a="1"/>
  <c r="Q121" i="47" s="1"/>
  <c r="P121" i="47" a="1"/>
  <c r="P121" i="47" s="1"/>
  <c r="O121" i="47" a="1"/>
  <c r="O121" i="47" s="1"/>
  <c r="N121" i="47" a="1"/>
  <c r="N121" i="47" s="1"/>
  <c r="M121" i="47" a="1"/>
  <c r="M121" i="47" s="1"/>
  <c r="L121" i="47" a="1"/>
  <c r="L121" i="47" s="1"/>
  <c r="K121" i="47" a="1"/>
  <c r="K121" i="47" s="1"/>
  <c r="J121" i="47" a="1"/>
  <c r="J121" i="47" s="1"/>
  <c r="I121" i="47" a="1"/>
  <c r="I121" i="47" s="1"/>
  <c r="H121" i="47" a="1"/>
  <c r="H121" i="47" s="1"/>
  <c r="G121" i="47" a="1"/>
  <c r="G121" i="47" s="1"/>
  <c r="G121" i="48" s="1"/>
  <c r="F121" i="47" a="1"/>
  <c r="F121" i="47" s="1"/>
  <c r="E121" i="47" a="1"/>
  <c r="E121" i="47" s="1"/>
  <c r="D121" i="47" a="1"/>
  <c r="D121" i="47" s="1"/>
  <c r="C121" i="47" a="1"/>
  <c r="C121" i="47" s="1"/>
  <c r="E122" i="48"/>
  <c r="K122" i="48"/>
  <c r="N122" i="48"/>
  <c r="Q122" i="48"/>
  <c r="T122" i="48"/>
  <c r="W122" i="48"/>
  <c r="Z122" i="48"/>
  <c r="AC122" i="48"/>
  <c r="AF122" i="48"/>
  <c r="AI122" i="48"/>
  <c r="E123" i="48"/>
  <c r="K123" i="48"/>
  <c r="N123" i="48"/>
  <c r="Q123" i="48"/>
  <c r="T123" i="48"/>
  <c r="W123" i="48"/>
  <c r="Z123" i="48"/>
  <c r="AC123" i="48"/>
  <c r="AF123" i="48"/>
  <c r="AI123" i="48"/>
  <c r="E124" i="48"/>
  <c r="K124" i="48"/>
  <c r="N124" i="48"/>
  <c r="Q124" i="48"/>
  <c r="T124" i="48"/>
  <c r="W124" i="48"/>
  <c r="Z124" i="48"/>
  <c r="AC124" i="48"/>
  <c r="AF124" i="48"/>
  <c r="E125" i="48"/>
  <c r="K125" i="48"/>
  <c r="N125" i="48"/>
  <c r="Q125" i="48"/>
  <c r="T125" i="48"/>
  <c r="W125" i="48"/>
  <c r="Z125" i="48"/>
  <c r="AC125" i="48"/>
  <c r="AF125" i="48"/>
  <c r="AI125" i="48"/>
  <c r="BM7" i="43"/>
  <c r="BM6" i="43"/>
  <c r="BM7" i="46"/>
  <c r="BM6" i="46"/>
  <c r="I5" i="46"/>
  <c r="O5" i="46" s="1"/>
  <c r="U5" i="46" s="1"/>
  <c r="AA5" i="46" s="1"/>
  <c r="AG5" i="46" s="1"/>
  <c r="AM5" i="46" s="1"/>
  <c r="AS5" i="46" s="1"/>
  <c r="AY5" i="46" s="1"/>
  <c r="BE5" i="46" s="1"/>
  <c r="BK5" i="46" s="1"/>
  <c r="N8" i="46"/>
  <c r="T8" i="46" s="1"/>
  <c r="Z8" i="46" s="1"/>
  <c r="AF8" i="46" s="1"/>
  <c r="AL8" i="46" s="1"/>
  <c r="AR8" i="46" s="1"/>
  <c r="AX8" i="46" s="1"/>
  <c r="BD8" i="46" s="1"/>
  <c r="BJ8" i="46" s="1"/>
  <c r="BP8" i="46" s="1"/>
  <c r="M8" i="46"/>
  <c r="S8" i="46" s="1"/>
  <c r="Y8" i="46" s="1"/>
  <c r="AE8" i="46" s="1"/>
  <c r="AK8" i="46" s="1"/>
  <c r="AQ8" i="46" s="1"/>
  <c r="AW8" i="46" s="1"/>
  <c r="BC8" i="46" s="1"/>
  <c r="BI8" i="46" s="1"/>
  <c r="BO8" i="46" s="1"/>
  <c r="L8" i="46"/>
  <c r="R8" i="46" s="1"/>
  <c r="X8" i="46" s="1"/>
  <c r="AD8" i="46" s="1"/>
  <c r="AJ8" i="46" s="1"/>
  <c r="AP8" i="46" s="1"/>
  <c r="AV8" i="46" s="1"/>
  <c r="BB8" i="46" s="1"/>
  <c r="BH8" i="46" s="1"/>
  <c r="BN8" i="46" s="1"/>
  <c r="K8" i="46"/>
  <c r="Q8" i="46" s="1"/>
  <c r="W8" i="46" s="1"/>
  <c r="AC8" i="46" s="1"/>
  <c r="AI8" i="46" s="1"/>
  <c r="AO8" i="46" s="1"/>
  <c r="AU8" i="46" s="1"/>
  <c r="BA8" i="46" s="1"/>
  <c r="BG8" i="46" s="1"/>
  <c r="BM8" i="46" s="1"/>
  <c r="J8" i="46"/>
  <c r="P8" i="46" s="1"/>
  <c r="V8" i="46" s="1"/>
  <c r="AB8" i="46" s="1"/>
  <c r="AH8" i="46" s="1"/>
  <c r="AN8" i="46" s="1"/>
  <c r="AT8" i="46" s="1"/>
  <c r="AZ8" i="46" s="1"/>
  <c r="BF8" i="46" s="1"/>
  <c r="BL8" i="46" s="1"/>
  <c r="I8" i="46"/>
  <c r="O8" i="46" s="1"/>
  <c r="U8" i="46" s="1"/>
  <c r="AA8" i="46" s="1"/>
  <c r="AG8" i="46" s="1"/>
  <c r="AM8" i="46" s="1"/>
  <c r="AS8" i="46" s="1"/>
  <c r="AY8" i="46" s="1"/>
  <c r="BE8" i="46" s="1"/>
  <c r="BK8" i="46" s="1"/>
  <c r="C126" i="47" l="1"/>
  <c r="C121" i="48"/>
  <c r="C126" i="48" s="1"/>
  <c r="D126" i="47"/>
  <c r="D121" i="48"/>
  <c r="D126" i="48" s="1"/>
  <c r="E126" i="47"/>
  <c r="E121" i="48"/>
  <c r="E126" i="48" s="1"/>
  <c r="F126" i="47"/>
  <c r="F121" i="48"/>
  <c r="F126" i="48" s="1"/>
  <c r="H126" i="47"/>
  <c r="H121" i="48"/>
  <c r="H126" i="48" s="1"/>
  <c r="I126" i="47"/>
  <c r="I121" i="48"/>
  <c r="I126" i="48" s="1"/>
  <c r="J126" i="47"/>
  <c r="J121" i="48"/>
  <c r="J126" i="48" s="1"/>
  <c r="K126" i="47"/>
  <c r="K121" i="48"/>
  <c r="K126" i="48" s="1"/>
  <c r="L126" i="47"/>
  <c r="L121" i="48"/>
  <c r="L126" i="48" s="1"/>
  <c r="M126" i="47"/>
  <c r="M121" i="48"/>
  <c r="M126" i="48" s="1"/>
  <c r="N126" i="47"/>
  <c r="N121" i="48"/>
  <c r="N126" i="48" s="1"/>
  <c r="O126" i="47"/>
  <c r="O121" i="48"/>
  <c r="O126" i="48" s="1"/>
  <c r="P126" i="47"/>
  <c r="P121" i="48"/>
  <c r="P126" i="48" s="1"/>
  <c r="Q126" i="47"/>
  <c r="Q121" i="48"/>
  <c r="Q126" i="48" s="1"/>
  <c r="R126" i="47"/>
  <c r="R121" i="48"/>
  <c r="R126" i="48" s="1"/>
  <c r="S126" i="47"/>
  <c r="S121" i="48"/>
  <c r="S126" i="48" s="1"/>
  <c r="T126" i="47"/>
  <c r="T121" i="48"/>
  <c r="T126" i="48" s="1"/>
  <c r="U126" i="47"/>
  <c r="U121" i="48"/>
  <c r="U126" i="48" s="1"/>
  <c r="V126" i="47"/>
  <c r="V121" i="48"/>
  <c r="V126" i="48" s="1"/>
  <c r="W126" i="47"/>
  <c r="W121" i="48"/>
  <c r="W126" i="48" s="1"/>
  <c r="X126" i="47"/>
  <c r="X121" i="48"/>
  <c r="X126" i="48" s="1"/>
  <c r="Y126" i="47"/>
  <c r="Y121" i="48"/>
  <c r="Y126" i="48" s="1"/>
  <c r="Z126" i="47"/>
  <c r="Z121" i="48"/>
  <c r="Z126" i="48" s="1"/>
  <c r="AA126" i="47"/>
  <c r="AA121" i="48"/>
  <c r="AA126" i="48" s="1"/>
  <c r="AB126" i="47"/>
  <c r="AB121" i="48"/>
  <c r="AB126" i="48" s="1"/>
  <c r="AC126" i="47"/>
  <c r="AC121" i="48"/>
  <c r="AC126" i="48" s="1"/>
  <c r="AD126" i="47"/>
  <c r="AD121" i="48"/>
  <c r="AD126" i="48" s="1"/>
  <c r="AE126" i="47"/>
  <c r="AE121" i="48"/>
  <c r="AE126" i="48" s="1"/>
  <c r="AF126" i="47"/>
  <c r="AF121" i="48"/>
  <c r="AF126" i="48" s="1"/>
  <c r="AG126" i="47"/>
  <c r="AG121" i="48"/>
  <c r="AG126" i="48" s="1"/>
  <c r="AH126" i="47"/>
  <c r="AH121" i="48"/>
  <c r="AH126" i="48" s="1"/>
  <c r="AI126" i="47"/>
  <c r="AI121" i="48"/>
  <c r="AI124" i="48"/>
  <c r="AI36" i="48"/>
  <c r="BI128" i="46" a="1"/>
  <c r="BI128" i="46" s="1"/>
  <c r="BG128" i="46" a="1"/>
  <c r="BG128" i="46" s="1"/>
  <c r="BF128" i="46" a="1"/>
  <c r="BF128" i="46" s="1"/>
  <c r="BE128" i="46" a="1"/>
  <c r="BE128" i="46" s="1"/>
  <c r="BC128" i="46" a="1"/>
  <c r="BC128" i="46" s="1"/>
  <c r="BA128" i="46" a="1"/>
  <c r="BA128" i="46" s="1"/>
  <c r="AZ128" i="46" a="1"/>
  <c r="AZ128" i="46" s="1"/>
  <c r="AY128" i="46" a="1"/>
  <c r="AY128" i="46" s="1"/>
  <c r="AW128" i="46" a="1"/>
  <c r="AW128" i="46" s="1"/>
  <c r="AU128" i="46" a="1"/>
  <c r="AU128" i="46" s="1"/>
  <c r="AT128" i="46" a="1"/>
  <c r="AT128" i="46" s="1"/>
  <c r="AS128" i="46" a="1"/>
  <c r="AS128" i="46" s="1"/>
  <c r="AQ128" i="46" a="1"/>
  <c r="AQ128" i="46" s="1"/>
  <c r="AO128" i="46" a="1"/>
  <c r="AO128" i="46" s="1"/>
  <c r="AN128" i="46" a="1"/>
  <c r="AN128" i="46" s="1"/>
  <c r="AM128" i="46" a="1"/>
  <c r="AM128" i="46" s="1"/>
  <c r="AK128" i="46" a="1"/>
  <c r="AK128" i="46" s="1"/>
  <c r="AI128" i="46" a="1"/>
  <c r="AI128" i="46" s="1"/>
  <c r="AH128" i="46" a="1"/>
  <c r="AH128" i="46" s="1"/>
  <c r="AG128" i="46" a="1"/>
  <c r="AG128" i="46" s="1"/>
  <c r="AE128" i="46" a="1"/>
  <c r="AE128" i="46" s="1"/>
  <c r="AC128" i="46" a="1"/>
  <c r="AC128" i="46" s="1"/>
  <c r="AB128" i="46" a="1"/>
  <c r="AB128" i="46" s="1"/>
  <c r="AA128" i="46" a="1"/>
  <c r="AA128" i="46" s="1"/>
  <c r="Y128" i="46" a="1"/>
  <c r="Y128" i="46" s="1"/>
  <c r="W128" i="46" a="1"/>
  <c r="W128" i="46" s="1"/>
  <c r="V128" i="46" a="1"/>
  <c r="V128" i="46" s="1"/>
  <c r="U128" i="46" a="1"/>
  <c r="U128" i="46" s="1"/>
  <c r="S128" i="46" a="1"/>
  <c r="S128" i="46" s="1"/>
  <c r="Q128" i="46" a="1"/>
  <c r="Q128" i="46" s="1"/>
  <c r="P128" i="46" a="1"/>
  <c r="P128" i="46" s="1"/>
  <c r="O128" i="46" a="1"/>
  <c r="O128" i="46" s="1"/>
  <c r="M128" i="46" a="1"/>
  <c r="M128" i="46" s="1"/>
  <c r="K128" i="46" a="1"/>
  <c r="K128" i="46" s="1"/>
  <c r="J128" i="46" a="1"/>
  <c r="J128" i="46" s="1"/>
  <c r="I128" i="46" a="1"/>
  <c r="I128" i="46" s="1"/>
  <c r="G128" i="46" a="1"/>
  <c r="G128" i="46" s="1"/>
  <c r="E128" i="46" a="1"/>
  <c r="E128" i="46" s="1"/>
  <c r="D128" i="46" a="1"/>
  <c r="D128" i="46" s="1"/>
  <c r="C128" i="46" a="1"/>
  <c r="C128" i="46" s="1"/>
  <c r="BI127" i="46" a="1"/>
  <c r="BI127" i="46" s="1"/>
  <c r="BG127" i="46" a="1"/>
  <c r="BG127" i="46" s="1"/>
  <c r="BF127" i="46" a="1"/>
  <c r="BF127" i="46" s="1"/>
  <c r="BE127" i="46" a="1"/>
  <c r="BE127" i="46" s="1"/>
  <c r="BC127" i="46" a="1"/>
  <c r="BC127" i="46" s="1"/>
  <c r="BA127" i="46" a="1"/>
  <c r="BA127" i="46" s="1"/>
  <c r="AZ127" i="46" a="1"/>
  <c r="AZ127" i="46" s="1"/>
  <c r="AY127" i="46" a="1"/>
  <c r="AY127" i="46" s="1"/>
  <c r="AW127" i="46" a="1"/>
  <c r="AW127" i="46" s="1"/>
  <c r="AU127" i="46" a="1"/>
  <c r="AU127" i="46" s="1"/>
  <c r="AT127" i="46" a="1"/>
  <c r="AT127" i="46" s="1"/>
  <c r="AS127" i="46" a="1"/>
  <c r="AS127" i="46" s="1"/>
  <c r="AQ127" i="46" a="1"/>
  <c r="AQ127" i="46" s="1"/>
  <c r="AO127" i="46" a="1"/>
  <c r="AO127" i="46" s="1"/>
  <c r="AN127" i="46" a="1"/>
  <c r="AN127" i="46" s="1"/>
  <c r="AM127" i="46" a="1"/>
  <c r="AM127" i="46" s="1"/>
  <c r="AK127" i="46" a="1"/>
  <c r="AK127" i="46" s="1"/>
  <c r="AI127" i="46" a="1"/>
  <c r="AI127" i="46" s="1"/>
  <c r="AH127" i="46" a="1"/>
  <c r="AH127" i="46" s="1"/>
  <c r="AG127" i="46" a="1"/>
  <c r="AG127" i="46" s="1"/>
  <c r="AE127" i="46" a="1"/>
  <c r="AE127" i="46" s="1"/>
  <c r="AC127" i="46" a="1"/>
  <c r="AC127" i="46" s="1"/>
  <c r="AB127" i="46" a="1"/>
  <c r="AB127" i="46" s="1"/>
  <c r="AA127" i="46" a="1"/>
  <c r="AA127" i="46" s="1"/>
  <c r="V127" i="46" a="1"/>
  <c r="V127" i="46" s="1"/>
  <c r="U127" i="46" a="1"/>
  <c r="U127" i="46" s="1"/>
  <c r="S127" i="46" a="1"/>
  <c r="S127" i="46" s="1"/>
  <c r="Q127" i="46" a="1"/>
  <c r="Q127" i="46" s="1"/>
  <c r="P127" i="46" a="1"/>
  <c r="P127" i="46" s="1"/>
  <c r="O127" i="46" a="1"/>
  <c r="O127" i="46" s="1"/>
  <c r="M127" i="46" a="1"/>
  <c r="M127" i="46" s="1"/>
  <c r="K127" i="46" a="1"/>
  <c r="K127" i="46" s="1"/>
  <c r="J127" i="46" a="1"/>
  <c r="J127" i="46" s="1"/>
  <c r="I127" i="46" a="1"/>
  <c r="I127" i="46" s="1"/>
  <c r="G127" i="46" a="1"/>
  <c r="G127" i="46" s="1"/>
  <c r="E127" i="46" a="1"/>
  <c r="E127" i="46" s="1"/>
  <c r="D127" i="46" a="1"/>
  <c r="D127" i="46" s="1"/>
  <c r="C127" i="46" a="1"/>
  <c r="C127" i="46" s="1"/>
  <c r="BI125" i="46" a="1"/>
  <c r="BI125" i="46" s="1"/>
  <c r="BG125" i="46" a="1"/>
  <c r="BG125" i="46" s="1"/>
  <c r="BF125" i="46" a="1"/>
  <c r="BF125" i="46" s="1"/>
  <c r="BE125" i="46" a="1"/>
  <c r="BE125" i="46" s="1"/>
  <c r="BC125" i="46" a="1"/>
  <c r="BC125" i="46" s="1"/>
  <c r="BA125" i="46" a="1"/>
  <c r="BA125" i="46" s="1"/>
  <c r="AZ125" i="46" a="1"/>
  <c r="AZ125" i="46" s="1"/>
  <c r="AY125" i="46" a="1"/>
  <c r="AY125" i="46" s="1"/>
  <c r="AW125" i="46" a="1"/>
  <c r="AW125" i="46" s="1"/>
  <c r="AU125" i="46" a="1"/>
  <c r="AU125" i="46" s="1"/>
  <c r="AT125" i="46" a="1"/>
  <c r="AT125" i="46" s="1"/>
  <c r="AS125" i="46" a="1"/>
  <c r="AS125" i="46" s="1"/>
  <c r="AQ125" i="46" a="1"/>
  <c r="AQ125" i="46" s="1"/>
  <c r="AO125" i="46" a="1"/>
  <c r="AO125" i="46" s="1"/>
  <c r="AN125" i="46" a="1"/>
  <c r="AN125" i="46" s="1"/>
  <c r="AM125" i="46" a="1"/>
  <c r="AM125" i="46" s="1"/>
  <c r="AK125" i="46" a="1"/>
  <c r="AK125" i="46" s="1"/>
  <c r="AI125" i="46" a="1"/>
  <c r="AI125" i="46" s="1"/>
  <c r="AH125" i="46" a="1"/>
  <c r="AH125" i="46" s="1"/>
  <c r="AG125" i="46" a="1"/>
  <c r="AG125" i="46" s="1"/>
  <c r="AE125" i="46" a="1"/>
  <c r="AE125" i="46" s="1"/>
  <c r="AC125" i="46" a="1"/>
  <c r="AC125" i="46" s="1"/>
  <c r="AB125" i="46" a="1"/>
  <c r="AB125" i="46" s="1"/>
  <c r="AA125" i="46" a="1"/>
  <c r="AA125" i="46" s="1"/>
  <c r="Y125" i="46" a="1"/>
  <c r="Y125" i="46" s="1"/>
  <c r="W125" i="46" a="1"/>
  <c r="W125" i="46" s="1"/>
  <c r="V125" i="46" a="1"/>
  <c r="V125" i="46" s="1"/>
  <c r="U125" i="46" a="1"/>
  <c r="U125" i="46" s="1"/>
  <c r="S125" i="46" a="1"/>
  <c r="S125" i="46" s="1"/>
  <c r="Q125" i="46" a="1"/>
  <c r="Q125" i="46" s="1"/>
  <c r="P125" i="46" a="1"/>
  <c r="P125" i="46" s="1"/>
  <c r="O125" i="46" a="1"/>
  <c r="O125" i="46" s="1"/>
  <c r="M125" i="46" a="1"/>
  <c r="M125" i="46" s="1"/>
  <c r="K125" i="46" a="1"/>
  <c r="K125" i="46" s="1"/>
  <c r="J125" i="46" a="1"/>
  <c r="J125" i="46" s="1"/>
  <c r="I125" i="46" a="1"/>
  <c r="I125" i="46" s="1"/>
  <c r="G125" i="46" a="1"/>
  <c r="G125" i="46" s="1"/>
  <c r="E125" i="46" a="1"/>
  <c r="E125" i="46" s="1"/>
  <c r="D125" i="46" a="1"/>
  <c r="D125" i="46" s="1"/>
  <c r="C125" i="46" a="1"/>
  <c r="C125" i="46" s="1"/>
  <c r="BI124" i="46" a="1"/>
  <c r="BI124" i="46" s="1"/>
  <c r="BG124" i="46" a="1"/>
  <c r="BG124" i="46" s="1"/>
  <c r="BF124" i="46" a="1"/>
  <c r="BF124" i="46" s="1"/>
  <c r="BE124" i="46" a="1"/>
  <c r="BE124" i="46" s="1"/>
  <c r="BC124" i="46" a="1"/>
  <c r="BC124" i="46" s="1"/>
  <c r="BA124" i="46" a="1"/>
  <c r="BA124" i="46" s="1"/>
  <c r="AZ124" i="46" a="1"/>
  <c r="AZ124" i="46" s="1"/>
  <c r="AY124" i="46" a="1"/>
  <c r="AY124" i="46" s="1"/>
  <c r="AW124" i="46" a="1"/>
  <c r="AW124" i="46" s="1"/>
  <c r="AU124" i="46" a="1"/>
  <c r="AU124" i="46" s="1"/>
  <c r="AT124" i="46" a="1"/>
  <c r="AT124" i="46" s="1"/>
  <c r="AS124" i="46" a="1"/>
  <c r="AS124" i="46" s="1"/>
  <c r="AQ124" i="46" a="1"/>
  <c r="AQ124" i="46" s="1"/>
  <c r="AO124" i="46" a="1"/>
  <c r="AO124" i="46" s="1"/>
  <c r="AN124" i="46" a="1"/>
  <c r="AN124" i="46" s="1"/>
  <c r="AM124" i="46" a="1"/>
  <c r="AM124" i="46" s="1"/>
  <c r="AK124" i="46" a="1"/>
  <c r="AK124" i="46" s="1"/>
  <c r="AI124" i="46" a="1"/>
  <c r="AI124" i="46" s="1"/>
  <c r="AH124" i="46" a="1"/>
  <c r="AH124" i="46" s="1"/>
  <c r="AG124" i="46" a="1"/>
  <c r="AG124" i="46" s="1"/>
  <c r="AE124" i="46" a="1"/>
  <c r="AE124" i="46" s="1"/>
  <c r="AC124" i="46" a="1"/>
  <c r="AC124" i="46" s="1"/>
  <c r="AB124" i="46" a="1"/>
  <c r="AB124" i="46" s="1"/>
  <c r="AA124" i="46" a="1"/>
  <c r="AA124" i="46" s="1"/>
  <c r="Y124" i="46" a="1"/>
  <c r="Y124" i="46" s="1"/>
  <c r="W124" i="46" a="1"/>
  <c r="W124" i="46" s="1"/>
  <c r="V124" i="46" a="1"/>
  <c r="V124" i="46" s="1"/>
  <c r="U124" i="46" a="1"/>
  <c r="U124" i="46" s="1"/>
  <c r="S124" i="46" a="1"/>
  <c r="S124" i="46" s="1"/>
  <c r="Q124" i="46" a="1"/>
  <c r="Q124" i="46" s="1"/>
  <c r="P124" i="46" a="1"/>
  <c r="P124" i="46" s="1"/>
  <c r="O124" i="46" a="1"/>
  <c r="O124" i="46" s="1"/>
  <c r="M124" i="46" a="1"/>
  <c r="M124" i="46" s="1"/>
  <c r="K124" i="46" a="1"/>
  <c r="K124" i="46" s="1"/>
  <c r="J124" i="46" a="1"/>
  <c r="J124" i="46" s="1"/>
  <c r="I124" i="46" a="1"/>
  <c r="I124" i="46" s="1"/>
  <c r="G124" i="46" a="1"/>
  <c r="G124" i="46" s="1"/>
  <c r="E124" i="46" a="1"/>
  <c r="E124" i="46" s="1"/>
  <c r="D124" i="46" a="1"/>
  <c r="D124" i="46" s="1"/>
  <c r="C124" i="46" a="1"/>
  <c r="C124" i="46" s="1"/>
  <c r="BP122" i="46"/>
  <c r="BN122" i="46"/>
  <c r="BJ122" i="46"/>
  <c r="BH122" i="46"/>
  <c r="BD122" i="46"/>
  <c r="BB122" i="46"/>
  <c r="AX122" i="46"/>
  <c r="AV122" i="46"/>
  <c r="AR122" i="46"/>
  <c r="AP122" i="46"/>
  <c r="AL122" i="46"/>
  <c r="AJ122" i="46"/>
  <c r="AF122" i="46"/>
  <c r="AD122" i="46"/>
  <c r="Z122" i="46"/>
  <c r="X122" i="46"/>
  <c r="N122" i="46"/>
  <c r="L122" i="46"/>
  <c r="H122" i="46"/>
  <c r="F122" i="46"/>
  <c r="BP121" i="46"/>
  <c r="BN121" i="46"/>
  <c r="BJ121" i="46"/>
  <c r="BH121" i="46"/>
  <c r="BD121" i="46"/>
  <c r="BB121" i="46"/>
  <c r="AX121" i="46"/>
  <c r="AV121" i="46"/>
  <c r="AR121" i="46"/>
  <c r="AP121" i="46"/>
  <c r="AL121" i="46"/>
  <c r="AJ121" i="46"/>
  <c r="AF121" i="46"/>
  <c r="AD121" i="46"/>
  <c r="Z121" i="46"/>
  <c r="X121" i="46"/>
  <c r="N121" i="46"/>
  <c r="L121" i="46"/>
  <c r="H121" i="46"/>
  <c r="F121" i="46"/>
  <c r="BP120" i="46"/>
  <c r="BN120" i="46"/>
  <c r="BJ120" i="46"/>
  <c r="BH120" i="46"/>
  <c r="BD120" i="46"/>
  <c r="BB120" i="46"/>
  <c r="AX120" i="46"/>
  <c r="AV120" i="46"/>
  <c r="AR120" i="46"/>
  <c r="AP120" i="46"/>
  <c r="AL120" i="46"/>
  <c r="AJ120" i="46"/>
  <c r="AF120" i="46"/>
  <c r="AD120" i="46"/>
  <c r="Z120" i="46"/>
  <c r="X120" i="46"/>
  <c r="N120" i="46"/>
  <c r="L120" i="46"/>
  <c r="H120" i="46"/>
  <c r="F120" i="46"/>
  <c r="BP119" i="46"/>
  <c r="BN119" i="46"/>
  <c r="BJ119" i="46"/>
  <c r="BH119" i="46"/>
  <c r="BD119" i="46"/>
  <c r="BB119" i="46"/>
  <c r="AX119" i="46"/>
  <c r="AV119" i="46"/>
  <c r="AR119" i="46"/>
  <c r="AP119" i="46"/>
  <c r="AL119" i="46"/>
  <c r="AJ119" i="46"/>
  <c r="AF119" i="46"/>
  <c r="AD119" i="46"/>
  <c r="Z119" i="46"/>
  <c r="X119" i="46"/>
  <c r="N119" i="46"/>
  <c r="L119" i="46"/>
  <c r="H119" i="46"/>
  <c r="F119" i="46"/>
  <c r="BP118" i="46"/>
  <c r="BN118" i="46"/>
  <c r="BJ118" i="46"/>
  <c r="BH118" i="46"/>
  <c r="BD118" i="46"/>
  <c r="BB118" i="46"/>
  <c r="AX118" i="46"/>
  <c r="AV118" i="46"/>
  <c r="AR118" i="46"/>
  <c r="AP118" i="46"/>
  <c r="AL118" i="46"/>
  <c r="AJ118" i="46"/>
  <c r="AF118" i="46"/>
  <c r="AD118" i="46"/>
  <c r="Z118" i="46"/>
  <c r="X118" i="46"/>
  <c r="N118" i="46"/>
  <c r="L118" i="46"/>
  <c r="H118" i="46"/>
  <c r="F118" i="46"/>
  <c r="BO117" i="46"/>
  <c r="BM117" i="46"/>
  <c r="BL117" i="46"/>
  <c r="BK117" i="46"/>
  <c r="BI117" i="46"/>
  <c r="BG117" i="46"/>
  <c r="BF117" i="46"/>
  <c r="BE117" i="46"/>
  <c r="BC117" i="46"/>
  <c r="BA117" i="46"/>
  <c r="AZ117" i="46"/>
  <c r="AY117" i="46"/>
  <c r="AW117" i="46"/>
  <c r="AU117" i="46"/>
  <c r="AT117" i="46"/>
  <c r="AS117" i="46"/>
  <c r="AQ117" i="46"/>
  <c r="AO117" i="46"/>
  <c r="AN117" i="46"/>
  <c r="AM117" i="46"/>
  <c r="AK117" i="46"/>
  <c r="AI117" i="46"/>
  <c r="AH117" i="46"/>
  <c r="AG117" i="46"/>
  <c r="AE117" i="46"/>
  <c r="AC117" i="46"/>
  <c r="AB117" i="46"/>
  <c r="AA117" i="46"/>
  <c r="Y117" i="46"/>
  <c r="W117" i="46"/>
  <c r="V117" i="46"/>
  <c r="U117" i="46"/>
  <c r="S117" i="46"/>
  <c r="Q117" i="46"/>
  <c r="P117" i="46"/>
  <c r="O117" i="46"/>
  <c r="M117" i="46"/>
  <c r="K117" i="46"/>
  <c r="J117" i="46"/>
  <c r="I117" i="46"/>
  <c r="G117" i="46"/>
  <c r="E117" i="46"/>
  <c r="D117" i="46"/>
  <c r="C117" i="46"/>
  <c r="BP116" i="46"/>
  <c r="BN116" i="46"/>
  <c r="BJ116" i="46"/>
  <c r="BH116" i="46"/>
  <c r="BD116" i="46"/>
  <c r="BB116" i="46"/>
  <c r="AX116" i="46"/>
  <c r="AV116" i="46"/>
  <c r="AR116" i="46"/>
  <c r="AP116" i="46"/>
  <c r="AL116" i="46"/>
  <c r="AJ116" i="46"/>
  <c r="AF116" i="46"/>
  <c r="AD116" i="46"/>
  <c r="Z116" i="46"/>
  <c r="X116" i="46"/>
  <c r="N116" i="46"/>
  <c r="L116" i="46"/>
  <c r="H116" i="46"/>
  <c r="F116" i="46"/>
  <c r="BP115" i="46"/>
  <c r="BN115" i="46"/>
  <c r="BJ115" i="46"/>
  <c r="BH115" i="46"/>
  <c r="BD115" i="46"/>
  <c r="BB115" i="46"/>
  <c r="AX115" i="46"/>
  <c r="AV115" i="46"/>
  <c r="AR115" i="46"/>
  <c r="AP115" i="46"/>
  <c r="AL115" i="46"/>
  <c r="AJ115" i="46"/>
  <c r="AF115" i="46"/>
  <c r="AD115" i="46"/>
  <c r="Z115" i="46"/>
  <c r="X115" i="46"/>
  <c r="N115" i="46"/>
  <c r="L115" i="46"/>
  <c r="H115" i="46"/>
  <c r="F115" i="46"/>
  <c r="BP114" i="46"/>
  <c r="BN114" i="46"/>
  <c r="BJ114" i="46"/>
  <c r="BH114" i="46"/>
  <c r="BD114" i="46"/>
  <c r="BB114" i="46"/>
  <c r="AX114" i="46"/>
  <c r="AV114" i="46"/>
  <c r="AR114" i="46"/>
  <c r="AP114" i="46"/>
  <c r="AL114" i="46"/>
  <c r="AJ114" i="46"/>
  <c r="AF114" i="46"/>
  <c r="AD114" i="46"/>
  <c r="Z114" i="46"/>
  <c r="X114" i="46"/>
  <c r="N114" i="46"/>
  <c r="L114" i="46"/>
  <c r="H114" i="46"/>
  <c r="F114" i="46"/>
  <c r="BP113" i="46"/>
  <c r="BN113" i="46"/>
  <c r="BJ113" i="46"/>
  <c r="BH113" i="46"/>
  <c r="BD113" i="46"/>
  <c r="BB113" i="46"/>
  <c r="AX113" i="46"/>
  <c r="AV113" i="46"/>
  <c r="AR113" i="46"/>
  <c r="AP113" i="46"/>
  <c r="AL113" i="46"/>
  <c r="AJ113" i="46"/>
  <c r="AF113" i="46"/>
  <c r="AD113" i="46"/>
  <c r="Z113" i="46"/>
  <c r="X113" i="46"/>
  <c r="N113" i="46"/>
  <c r="L113" i="46"/>
  <c r="H113" i="46"/>
  <c r="F113" i="46"/>
  <c r="BP112" i="46"/>
  <c r="BN112" i="46"/>
  <c r="BJ112" i="46"/>
  <c r="BH112" i="46"/>
  <c r="BD112" i="46"/>
  <c r="BB112" i="46"/>
  <c r="AX112" i="46"/>
  <c r="AV112" i="46"/>
  <c r="AR112" i="46"/>
  <c r="AP112" i="46"/>
  <c r="AL112" i="46"/>
  <c r="AJ112" i="46"/>
  <c r="AF112" i="46"/>
  <c r="AD112" i="46"/>
  <c r="Z112" i="46"/>
  <c r="X112" i="46"/>
  <c r="N112" i="46"/>
  <c r="L112" i="46"/>
  <c r="H112" i="46"/>
  <c r="F112" i="46"/>
  <c r="BO111" i="46"/>
  <c r="BM111" i="46"/>
  <c r="BL111" i="46"/>
  <c r="BK111" i="46"/>
  <c r="BI111" i="46"/>
  <c r="BG111" i="46"/>
  <c r="BF111" i="46"/>
  <c r="BE111" i="46"/>
  <c r="BC111" i="46"/>
  <c r="BA111" i="46"/>
  <c r="AZ111" i="46"/>
  <c r="AY111" i="46"/>
  <c r="AW111" i="46"/>
  <c r="AU111" i="46"/>
  <c r="AT111" i="46"/>
  <c r="AS111" i="46"/>
  <c r="AQ111" i="46"/>
  <c r="AO111" i="46"/>
  <c r="AN111" i="46"/>
  <c r="AM111" i="46"/>
  <c r="AK111" i="46"/>
  <c r="AI111" i="46"/>
  <c r="AH111" i="46"/>
  <c r="AG111" i="46"/>
  <c r="AE111" i="46"/>
  <c r="AC111" i="46"/>
  <c r="AB111" i="46"/>
  <c r="AA111" i="46"/>
  <c r="Y111" i="46"/>
  <c r="W111" i="46"/>
  <c r="V111" i="46"/>
  <c r="U111" i="46"/>
  <c r="S111" i="46"/>
  <c r="Q111" i="46"/>
  <c r="P111" i="46"/>
  <c r="O111" i="46"/>
  <c r="M111" i="46"/>
  <c r="K111" i="46"/>
  <c r="J111" i="46"/>
  <c r="I111" i="46"/>
  <c r="G111" i="46"/>
  <c r="E111" i="46"/>
  <c r="D111" i="46"/>
  <c r="C111" i="46"/>
  <c r="BO110" i="46" a="1"/>
  <c r="BO110" i="46" s="1"/>
  <c r="BM110" i="46" a="1"/>
  <c r="BM110" i="46" s="1"/>
  <c r="BL110" i="46" a="1"/>
  <c r="BL110" i="46" s="1"/>
  <c r="BK110" i="46" a="1"/>
  <c r="BK110" i="46" s="1"/>
  <c r="BJ110" i="46"/>
  <c r="BH110" i="46"/>
  <c r="BD110" i="46"/>
  <c r="BB110" i="46"/>
  <c r="AX110" i="46"/>
  <c r="AV110" i="46"/>
  <c r="AR110" i="46"/>
  <c r="AP110" i="46"/>
  <c r="AL110" i="46"/>
  <c r="AJ110" i="46"/>
  <c r="AF110" i="46"/>
  <c r="AD110" i="46"/>
  <c r="Z110" i="46"/>
  <c r="X110" i="46"/>
  <c r="T110" i="46"/>
  <c r="R110" i="46"/>
  <c r="N110" i="46"/>
  <c r="L110" i="46"/>
  <c r="H110" i="46"/>
  <c r="F110" i="46"/>
  <c r="BO109" i="46" a="1"/>
  <c r="BO109" i="46" s="1"/>
  <c r="BM109" i="46" a="1"/>
  <c r="BM109" i="46" s="1"/>
  <c r="BL109" i="46" a="1"/>
  <c r="BL109" i="46" s="1"/>
  <c r="BK109" i="46" a="1"/>
  <c r="BK109" i="46" s="1"/>
  <c r="BJ109" i="46"/>
  <c r="BH109" i="46"/>
  <c r="BD109" i="46"/>
  <c r="BB109" i="46"/>
  <c r="AX109" i="46"/>
  <c r="AV109" i="46"/>
  <c r="AR109" i="46"/>
  <c r="AP109" i="46"/>
  <c r="AL109" i="46"/>
  <c r="AJ109" i="46"/>
  <c r="AF109" i="46"/>
  <c r="AD109" i="46"/>
  <c r="Z109" i="46"/>
  <c r="X109" i="46"/>
  <c r="T109" i="46"/>
  <c r="R109" i="46"/>
  <c r="N109" i="46"/>
  <c r="L109" i="46"/>
  <c r="H109" i="46"/>
  <c r="F109" i="46"/>
  <c r="BO108" i="46" a="1"/>
  <c r="BO108" i="46" s="1"/>
  <c r="BM108" i="46" a="1"/>
  <c r="BM108" i="46" s="1"/>
  <c r="BL108" i="46" a="1"/>
  <c r="BL108" i="46" s="1"/>
  <c r="BK108" i="46" a="1"/>
  <c r="BK108" i="46" s="1"/>
  <c r="BJ108" i="46"/>
  <c r="BH108" i="46"/>
  <c r="BD108" i="46"/>
  <c r="BB108" i="46"/>
  <c r="AX108" i="46"/>
  <c r="AV108" i="46"/>
  <c r="AR108" i="46"/>
  <c r="AP108" i="46"/>
  <c r="AL108" i="46"/>
  <c r="AJ108" i="46"/>
  <c r="AF108" i="46"/>
  <c r="AD108" i="46"/>
  <c r="Z108" i="46"/>
  <c r="X108" i="46"/>
  <c r="T108" i="46"/>
  <c r="R108" i="46"/>
  <c r="N108" i="46"/>
  <c r="L108" i="46"/>
  <c r="H108" i="46"/>
  <c r="F108" i="46"/>
  <c r="BO107" i="46" a="1"/>
  <c r="BO107" i="46" s="1"/>
  <c r="BM107" i="46" a="1"/>
  <c r="BM107" i="46" s="1"/>
  <c r="BL107" i="46" a="1"/>
  <c r="BL107" i="46" s="1"/>
  <c r="BK107" i="46" a="1"/>
  <c r="BK107" i="46" s="1"/>
  <c r="BJ107" i="46"/>
  <c r="BH107" i="46"/>
  <c r="BD107" i="46"/>
  <c r="BB107" i="46"/>
  <c r="AX107" i="46"/>
  <c r="AV107" i="46"/>
  <c r="AR107" i="46"/>
  <c r="AP107" i="46"/>
  <c r="AL107" i="46"/>
  <c r="AJ107" i="46"/>
  <c r="AF107" i="46"/>
  <c r="AD107" i="46"/>
  <c r="Z107" i="46"/>
  <c r="X107" i="46"/>
  <c r="T107" i="46"/>
  <c r="R107" i="46"/>
  <c r="N107" i="46"/>
  <c r="L107" i="46"/>
  <c r="H107" i="46"/>
  <c r="F107" i="46"/>
  <c r="BO106" i="46" a="1"/>
  <c r="BO106" i="46" s="1"/>
  <c r="BM106" i="46" a="1"/>
  <c r="BM106" i="46" s="1"/>
  <c r="BL106" i="46" a="1"/>
  <c r="BL106" i="46" s="1"/>
  <c r="BK106" i="46" a="1"/>
  <c r="BK106" i="46" s="1"/>
  <c r="BJ106" i="46"/>
  <c r="BH106" i="46"/>
  <c r="BD106" i="46"/>
  <c r="BB106" i="46"/>
  <c r="AX106" i="46"/>
  <c r="AV106" i="46"/>
  <c r="AR106" i="46"/>
  <c r="AP106" i="46"/>
  <c r="AL106" i="46"/>
  <c r="AJ106" i="46"/>
  <c r="AF106" i="46"/>
  <c r="AD106" i="46"/>
  <c r="Z106" i="46"/>
  <c r="X106" i="46"/>
  <c r="T106" i="46"/>
  <c r="R106" i="46"/>
  <c r="N106" i="46"/>
  <c r="L106" i="46"/>
  <c r="H106" i="46"/>
  <c r="F106" i="46"/>
  <c r="BI105" i="46"/>
  <c r="BG105" i="46"/>
  <c r="BF105" i="46"/>
  <c r="BE105" i="46"/>
  <c r="BC105" i="46"/>
  <c r="BA105" i="46"/>
  <c r="AZ105" i="46"/>
  <c r="AY105" i="46"/>
  <c r="AW105" i="46"/>
  <c r="AU105" i="46"/>
  <c r="AT105" i="46"/>
  <c r="AS105" i="46"/>
  <c r="AQ105" i="46"/>
  <c r="AO105" i="46"/>
  <c r="AN105" i="46"/>
  <c r="AM105" i="46"/>
  <c r="AK105" i="46"/>
  <c r="AI105" i="46"/>
  <c r="AH105" i="46"/>
  <c r="AG105" i="46"/>
  <c r="AE105" i="46"/>
  <c r="AC105" i="46"/>
  <c r="AB105" i="46"/>
  <c r="AA105" i="46"/>
  <c r="Y105" i="46"/>
  <c r="W105" i="46"/>
  <c r="V105" i="46"/>
  <c r="U105" i="46"/>
  <c r="S105" i="46"/>
  <c r="Q105" i="46"/>
  <c r="P105" i="46"/>
  <c r="O105" i="46"/>
  <c r="M105" i="46"/>
  <c r="K105" i="46"/>
  <c r="J105" i="46"/>
  <c r="I105" i="46"/>
  <c r="G105" i="46"/>
  <c r="E105" i="46"/>
  <c r="D105" i="46"/>
  <c r="C105" i="46"/>
  <c r="BO104" i="46" a="1"/>
  <c r="BO104" i="46" s="1"/>
  <c r="BM104" i="46" a="1"/>
  <c r="BM104" i="46" s="1"/>
  <c r="BL104" i="46" a="1"/>
  <c r="BL104" i="46" s="1"/>
  <c r="BK104" i="46" a="1"/>
  <c r="BK104" i="46" s="1"/>
  <c r="BJ104" i="46"/>
  <c r="BH104" i="46"/>
  <c r="BD104" i="46"/>
  <c r="BB104" i="46"/>
  <c r="AX104" i="46"/>
  <c r="AV104" i="46"/>
  <c r="AR104" i="46"/>
  <c r="AP104" i="46"/>
  <c r="AL104" i="46"/>
  <c r="AJ104" i="46"/>
  <c r="AF104" i="46"/>
  <c r="AD104" i="46"/>
  <c r="Z104" i="46"/>
  <c r="X104" i="46"/>
  <c r="N104" i="46"/>
  <c r="L104" i="46"/>
  <c r="H104" i="46"/>
  <c r="F104" i="46"/>
  <c r="BO103" i="46" a="1"/>
  <c r="BO103" i="46" s="1"/>
  <c r="BM103" i="46" a="1"/>
  <c r="BM103" i="46" s="1"/>
  <c r="BL103" i="46" a="1"/>
  <c r="BL103" i="46" s="1"/>
  <c r="BK103" i="46" a="1"/>
  <c r="BK103" i="46" s="1"/>
  <c r="BJ103" i="46"/>
  <c r="BH103" i="46"/>
  <c r="BD103" i="46"/>
  <c r="BB103" i="46"/>
  <c r="AX103" i="46"/>
  <c r="AV103" i="46"/>
  <c r="AR103" i="46"/>
  <c r="AP103" i="46"/>
  <c r="AL103" i="46"/>
  <c r="AJ103" i="46"/>
  <c r="AF103" i="46"/>
  <c r="AD103" i="46"/>
  <c r="Z103" i="46"/>
  <c r="X103" i="46"/>
  <c r="N103" i="46"/>
  <c r="L103" i="46"/>
  <c r="H103" i="46"/>
  <c r="F103" i="46"/>
  <c r="BO102" i="46" a="1"/>
  <c r="BO102" i="46" s="1"/>
  <c r="BM102" i="46" a="1"/>
  <c r="BM102" i="46" s="1"/>
  <c r="BL102" i="46" a="1"/>
  <c r="BL102" i="46" s="1"/>
  <c r="BK102" i="46" a="1"/>
  <c r="BK102" i="46" s="1"/>
  <c r="BJ102" i="46"/>
  <c r="BH102" i="46"/>
  <c r="BD102" i="46"/>
  <c r="BB102" i="46"/>
  <c r="AX102" i="46"/>
  <c r="AV102" i="46"/>
  <c r="AR102" i="46"/>
  <c r="AP102" i="46"/>
  <c r="AL102" i="46"/>
  <c r="AJ102" i="46"/>
  <c r="AF102" i="46"/>
  <c r="AD102" i="46"/>
  <c r="Z102" i="46"/>
  <c r="X102" i="46"/>
  <c r="N102" i="46"/>
  <c r="L102" i="46"/>
  <c r="H102" i="46"/>
  <c r="F102" i="46"/>
  <c r="BO101" i="46" a="1"/>
  <c r="BO101" i="46" s="1"/>
  <c r="BM101" i="46" a="1"/>
  <c r="BM101" i="46" s="1"/>
  <c r="BL101" i="46" a="1"/>
  <c r="BL101" i="46" s="1"/>
  <c r="BK101" i="46" a="1"/>
  <c r="BK101" i="46" s="1"/>
  <c r="BJ101" i="46"/>
  <c r="BH101" i="46"/>
  <c r="BD101" i="46"/>
  <c r="BB101" i="46"/>
  <c r="AX101" i="46"/>
  <c r="AV101" i="46"/>
  <c r="AR101" i="46"/>
  <c r="AP101" i="46"/>
  <c r="AL101" i="46"/>
  <c r="AJ101" i="46"/>
  <c r="AF101" i="46"/>
  <c r="AD101" i="46"/>
  <c r="Z101" i="46"/>
  <c r="X101" i="46"/>
  <c r="N101" i="46"/>
  <c r="L101" i="46"/>
  <c r="H101" i="46"/>
  <c r="F101" i="46"/>
  <c r="BO100" i="46" a="1"/>
  <c r="BO100" i="46" s="1"/>
  <c r="BM100" i="46" a="1"/>
  <c r="BM100" i="46" s="1"/>
  <c r="BL100" i="46" a="1"/>
  <c r="BL100" i="46" s="1"/>
  <c r="BK100" i="46" a="1"/>
  <c r="BK100" i="46" s="1"/>
  <c r="BJ100" i="46"/>
  <c r="BH100" i="46"/>
  <c r="BD100" i="46"/>
  <c r="BB100" i="46"/>
  <c r="AX100" i="46"/>
  <c r="AV100" i="46"/>
  <c r="AR100" i="46"/>
  <c r="AP100" i="46"/>
  <c r="AL100" i="46"/>
  <c r="AJ100" i="46"/>
  <c r="AF100" i="46"/>
  <c r="AD100" i="46"/>
  <c r="Z100" i="46"/>
  <c r="X100" i="46"/>
  <c r="N100" i="46"/>
  <c r="L100" i="46"/>
  <c r="H100" i="46"/>
  <c r="F100" i="46"/>
  <c r="BI99" i="46"/>
  <c r="BG99" i="46"/>
  <c r="BF99" i="46"/>
  <c r="BE99" i="46"/>
  <c r="BC99" i="46"/>
  <c r="BA99" i="46"/>
  <c r="AZ99" i="46"/>
  <c r="AY99" i="46"/>
  <c r="AW99" i="46"/>
  <c r="AU99" i="46"/>
  <c r="AT99" i="46"/>
  <c r="AS99" i="46"/>
  <c r="AQ99" i="46"/>
  <c r="AO99" i="46"/>
  <c r="AN99" i="46"/>
  <c r="AM99" i="46"/>
  <c r="AK99" i="46"/>
  <c r="AI99" i="46"/>
  <c r="AH99" i="46"/>
  <c r="AG99" i="46"/>
  <c r="AE99" i="46"/>
  <c r="AC99" i="46"/>
  <c r="AB99" i="46"/>
  <c r="AA99" i="46"/>
  <c r="Y99" i="46"/>
  <c r="W99" i="46"/>
  <c r="V99" i="46"/>
  <c r="U99" i="46"/>
  <c r="S99" i="46"/>
  <c r="Q99" i="46"/>
  <c r="P99" i="46"/>
  <c r="O99" i="46"/>
  <c r="M99" i="46"/>
  <c r="K99" i="46"/>
  <c r="J99" i="46"/>
  <c r="I99" i="46"/>
  <c r="G99" i="46"/>
  <c r="E99" i="46"/>
  <c r="D99" i="46"/>
  <c r="C99" i="46"/>
  <c r="BO98" i="46" a="1"/>
  <c r="BO98" i="46" s="1"/>
  <c r="BM98" i="46" a="1"/>
  <c r="BM98" i="46" s="1"/>
  <c r="BL98" i="46" a="1"/>
  <c r="BL98" i="46" s="1"/>
  <c r="BK98" i="46" a="1"/>
  <c r="BK98" i="46" s="1"/>
  <c r="BJ98" i="46"/>
  <c r="BH98" i="46"/>
  <c r="BD98" i="46"/>
  <c r="BB98" i="46"/>
  <c r="AX98" i="46"/>
  <c r="AV98" i="46"/>
  <c r="AR98" i="46"/>
  <c r="AP98" i="46"/>
  <c r="AL98" i="46"/>
  <c r="AJ98" i="46"/>
  <c r="AF98" i="46"/>
  <c r="AD98" i="46"/>
  <c r="Z98" i="46"/>
  <c r="X98" i="46"/>
  <c r="T98" i="46"/>
  <c r="R98" i="46"/>
  <c r="N98" i="46"/>
  <c r="L98" i="46"/>
  <c r="H98" i="46"/>
  <c r="F98" i="46"/>
  <c r="BO97" i="46" a="1"/>
  <c r="BO97" i="46" s="1"/>
  <c r="BM97" i="46" a="1"/>
  <c r="BM97" i="46" s="1"/>
  <c r="BL97" i="46" a="1"/>
  <c r="BL97" i="46" s="1"/>
  <c r="BK97" i="46" a="1"/>
  <c r="BK97" i="46" s="1"/>
  <c r="BJ97" i="46"/>
  <c r="BH97" i="46"/>
  <c r="BD97" i="46"/>
  <c r="BB97" i="46"/>
  <c r="AX97" i="46"/>
  <c r="AV97" i="46"/>
  <c r="AR97" i="46"/>
  <c r="AP97" i="46"/>
  <c r="AL97" i="46"/>
  <c r="AJ97" i="46"/>
  <c r="AF97" i="46"/>
  <c r="AD97" i="46"/>
  <c r="Z97" i="46"/>
  <c r="X97" i="46"/>
  <c r="T97" i="46"/>
  <c r="R97" i="46"/>
  <c r="N97" i="46"/>
  <c r="L97" i="46"/>
  <c r="H97" i="46"/>
  <c r="F97" i="46"/>
  <c r="BO96" i="46" a="1"/>
  <c r="BO96" i="46" s="1"/>
  <c r="BM96" i="46" a="1"/>
  <c r="BM96" i="46" s="1"/>
  <c r="BL96" i="46" a="1"/>
  <c r="BL96" i="46" s="1"/>
  <c r="BK96" i="46" a="1"/>
  <c r="BK96" i="46" s="1"/>
  <c r="BJ96" i="46"/>
  <c r="BH96" i="46"/>
  <c r="BD96" i="46"/>
  <c r="BB96" i="46"/>
  <c r="AX96" i="46"/>
  <c r="AV96" i="46"/>
  <c r="AR96" i="46"/>
  <c r="AP96" i="46"/>
  <c r="AL96" i="46"/>
  <c r="AJ96" i="46"/>
  <c r="AF96" i="46"/>
  <c r="AD96" i="46"/>
  <c r="Z96" i="46"/>
  <c r="X96" i="46"/>
  <c r="T96" i="46"/>
  <c r="R96" i="46"/>
  <c r="N96" i="46"/>
  <c r="L96" i="46"/>
  <c r="H96" i="46"/>
  <c r="F96" i="46"/>
  <c r="BO95" i="46" a="1"/>
  <c r="BO95" i="46" s="1"/>
  <c r="BM95" i="46" a="1"/>
  <c r="BM95" i="46" s="1"/>
  <c r="BL95" i="46" a="1"/>
  <c r="BL95" i="46" s="1"/>
  <c r="BK95" i="46" a="1"/>
  <c r="BK95" i="46" s="1"/>
  <c r="BJ95" i="46"/>
  <c r="BH95" i="46"/>
  <c r="BD95" i="46"/>
  <c r="BB95" i="46"/>
  <c r="AX95" i="46"/>
  <c r="AV95" i="46"/>
  <c r="AR95" i="46"/>
  <c r="AP95" i="46"/>
  <c r="AL95" i="46"/>
  <c r="AJ95" i="46"/>
  <c r="AF95" i="46"/>
  <c r="AD95" i="46"/>
  <c r="Z95" i="46"/>
  <c r="X95" i="46"/>
  <c r="T95" i="46"/>
  <c r="R95" i="46"/>
  <c r="N95" i="46"/>
  <c r="L95" i="46"/>
  <c r="H95" i="46"/>
  <c r="F95" i="46"/>
  <c r="BO94" i="46" a="1"/>
  <c r="BO94" i="46" s="1"/>
  <c r="BM94" i="46" a="1"/>
  <c r="BM94" i="46" s="1"/>
  <c r="BL94" i="46" a="1"/>
  <c r="BL94" i="46" s="1"/>
  <c r="BK94" i="46" a="1"/>
  <c r="BK94" i="46" s="1"/>
  <c r="BJ94" i="46"/>
  <c r="BH94" i="46"/>
  <c r="BD94" i="46"/>
  <c r="BB94" i="46"/>
  <c r="AX94" i="46"/>
  <c r="AV94" i="46"/>
  <c r="AR94" i="46"/>
  <c r="AP94" i="46"/>
  <c r="AL94" i="46"/>
  <c r="AJ94" i="46"/>
  <c r="AF94" i="46"/>
  <c r="AD94" i="46"/>
  <c r="Z94" i="46"/>
  <c r="X94" i="46"/>
  <c r="T94" i="46"/>
  <c r="R94" i="46"/>
  <c r="N94" i="46"/>
  <c r="L94" i="46"/>
  <c r="H94" i="46"/>
  <c r="F94" i="46"/>
  <c r="BI93" i="46"/>
  <c r="BG93" i="46"/>
  <c r="BF93" i="46"/>
  <c r="BE93" i="46"/>
  <c r="BC93" i="46"/>
  <c r="BA93" i="46"/>
  <c r="AZ93" i="46"/>
  <c r="AY93" i="46"/>
  <c r="AW93" i="46"/>
  <c r="AU93" i="46"/>
  <c r="AT93" i="46"/>
  <c r="AS93" i="46"/>
  <c r="AQ93" i="46"/>
  <c r="AO93" i="46"/>
  <c r="AN93" i="46"/>
  <c r="AM93" i="46"/>
  <c r="AK93" i="46"/>
  <c r="AI93" i="46"/>
  <c r="AH93" i="46"/>
  <c r="AG93" i="46"/>
  <c r="AE93" i="46"/>
  <c r="AC93" i="46"/>
  <c r="AB93" i="46"/>
  <c r="AA93" i="46"/>
  <c r="Y93" i="46"/>
  <c r="W93" i="46"/>
  <c r="V93" i="46"/>
  <c r="U93" i="46"/>
  <c r="S93" i="46"/>
  <c r="Q93" i="46"/>
  <c r="P93" i="46"/>
  <c r="O93" i="46"/>
  <c r="M93" i="46"/>
  <c r="K93" i="46"/>
  <c r="J93" i="46"/>
  <c r="I93" i="46"/>
  <c r="G93" i="46"/>
  <c r="E93" i="46"/>
  <c r="D93" i="46"/>
  <c r="C93" i="46"/>
  <c r="BO92" i="46" a="1"/>
  <c r="BO92" i="46" s="1"/>
  <c r="BM92" i="46" a="1"/>
  <c r="BM92" i="46" s="1"/>
  <c r="BL92" i="46" a="1"/>
  <c r="BL92" i="46" s="1"/>
  <c r="BK92" i="46" a="1"/>
  <c r="BK92" i="46" s="1"/>
  <c r="BJ92" i="46"/>
  <c r="BH92" i="46"/>
  <c r="BD92" i="46"/>
  <c r="BB92" i="46"/>
  <c r="AX92" i="46"/>
  <c r="AV92" i="46"/>
  <c r="AR92" i="46"/>
  <c r="AP92" i="46"/>
  <c r="AL92" i="46"/>
  <c r="AJ92" i="46"/>
  <c r="AF92" i="46"/>
  <c r="AD92" i="46"/>
  <c r="Z92" i="46"/>
  <c r="X92" i="46"/>
  <c r="T92" i="46"/>
  <c r="R92" i="46"/>
  <c r="N92" i="46"/>
  <c r="L92" i="46"/>
  <c r="H92" i="46"/>
  <c r="F92" i="46"/>
  <c r="BO91" i="46" a="1"/>
  <c r="BO91" i="46" s="1"/>
  <c r="BM91" i="46" a="1"/>
  <c r="BM91" i="46" s="1"/>
  <c r="BL91" i="46" a="1"/>
  <c r="BL91" i="46" s="1"/>
  <c r="BK91" i="46" a="1"/>
  <c r="BK91" i="46" s="1"/>
  <c r="BJ91" i="46"/>
  <c r="BH91" i="46"/>
  <c r="BD91" i="46"/>
  <c r="BB91" i="46"/>
  <c r="AX91" i="46"/>
  <c r="AV91" i="46"/>
  <c r="AR91" i="46"/>
  <c r="AP91" i="46"/>
  <c r="AL91" i="46"/>
  <c r="AJ91" i="46"/>
  <c r="AF91" i="46"/>
  <c r="AD91" i="46"/>
  <c r="Z91" i="46"/>
  <c r="X91" i="46"/>
  <c r="T91" i="46"/>
  <c r="R91" i="46"/>
  <c r="N91" i="46"/>
  <c r="L91" i="46"/>
  <c r="H91" i="46"/>
  <c r="F91" i="46"/>
  <c r="BO90" i="46" a="1"/>
  <c r="BO90" i="46" s="1"/>
  <c r="BM90" i="46" a="1"/>
  <c r="BM90" i="46" s="1"/>
  <c r="BL90" i="46" a="1"/>
  <c r="BL90" i="46" s="1"/>
  <c r="BK90" i="46" a="1"/>
  <c r="BK90" i="46" s="1"/>
  <c r="BJ90" i="46"/>
  <c r="BH90" i="46"/>
  <c r="BD90" i="46"/>
  <c r="BB90" i="46"/>
  <c r="AX90" i="46"/>
  <c r="AV90" i="46"/>
  <c r="AR90" i="46"/>
  <c r="AP90" i="46"/>
  <c r="AL90" i="46"/>
  <c r="AJ90" i="46"/>
  <c r="AF90" i="46"/>
  <c r="AD90" i="46"/>
  <c r="Z90" i="46"/>
  <c r="X90" i="46"/>
  <c r="T90" i="46"/>
  <c r="R90" i="46"/>
  <c r="N90" i="46"/>
  <c r="L90" i="46"/>
  <c r="H90" i="46"/>
  <c r="F90" i="46"/>
  <c r="BO89" i="46" a="1"/>
  <c r="BO89" i="46" s="1"/>
  <c r="BM89" i="46" a="1"/>
  <c r="BM89" i="46" s="1"/>
  <c r="BL89" i="46" a="1"/>
  <c r="BL89" i="46" s="1"/>
  <c r="BK89" i="46" a="1"/>
  <c r="BK89" i="46" s="1"/>
  <c r="BJ89" i="46"/>
  <c r="BH89" i="46"/>
  <c r="BD89" i="46"/>
  <c r="BB89" i="46"/>
  <c r="AX89" i="46"/>
  <c r="AV89" i="46"/>
  <c r="AR89" i="46"/>
  <c r="AP89" i="46"/>
  <c r="AL89" i="46"/>
  <c r="AJ89" i="46"/>
  <c r="AF89" i="46"/>
  <c r="AD89" i="46"/>
  <c r="Z89" i="46"/>
  <c r="X89" i="46"/>
  <c r="T89" i="46"/>
  <c r="R89" i="46"/>
  <c r="N89" i="46"/>
  <c r="L89" i="46"/>
  <c r="H89" i="46"/>
  <c r="F89" i="46"/>
  <c r="BO88" i="46" a="1"/>
  <c r="BO88" i="46" s="1"/>
  <c r="BM88" i="46" a="1"/>
  <c r="BM88" i="46" s="1"/>
  <c r="BM87" i="46" s="1"/>
  <c r="BL88" i="46" a="1"/>
  <c r="BL88" i="46" s="1"/>
  <c r="BK88" i="46" a="1"/>
  <c r="BK88" i="46" s="1"/>
  <c r="BJ88" i="46"/>
  <c r="BH88" i="46"/>
  <c r="BD88" i="46"/>
  <c r="BB88" i="46"/>
  <c r="AX88" i="46"/>
  <c r="AV88" i="46"/>
  <c r="AR88" i="46"/>
  <c r="AP88" i="46"/>
  <c r="AL88" i="46"/>
  <c r="AJ88" i="46"/>
  <c r="AF88" i="46"/>
  <c r="AD88" i="46"/>
  <c r="Z88" i="46"/>
  <c r="X88" i="46"/>
  <c r="T88" i="46"/>
  <c r="R88" i="46"/>
  <c r="N88" i="46"/>
  <c r="L88" i="46"/>
  <c r="H88" i="46"/>
  <c r="F88" i="46"/>
  <c r="BI87" i="46"/>
  <c r="BG87" i="46"/>
  <c r="BF87" i="46"/>
  <c r="BE87" i="46"/>
  <c r="BC87" i="46"/>
  <c r="BA87" i="46"/>
  <c r="AZ87" i="46"/>
  <c r="AY87" i="46"/>
  <c r="AW87" i="46"/>
  <c r="AU87" i="46"/>
  <c r="AT87" i="46"/>
  <c r="AS87" i="46"/>
  <c r="AQ87" i="46"/>
  <c r="AO87" i="46"/>
  <c r="AN87" i="46"/>
  <c r="AM87" i="46"/>
  <c r="AK87" i="46"/>
  <c r="AI87" i="46"/>
  <c r="AH87" i="46"/>
  <c r="AG87" i="46"/>
  <c r="AE87" i="46"/>
  <c r="AC87" i="46"/>
  <c r="AB87" i="46"/>
  <c r="AA87" i="46"/>
  <c r="Y87" i="46"/>
  <c r="W87" i="46"/>
  <c r="V87" i="46"/>
  <c r="U87" i="46"/>
  <c r="S87" i="46"/>
  <c r="Q87" i="46"/>
  <c r="P87" i="46"/>
  <c r="O87" i="46"/>
  <c r="M87" i="46"/>
  <c r="K87" i="46"/>
  <c r="J87" i="46"/>
  <c r="I87" i="46"/>
  <c r="G87" i="46"/>
  <c r="E87" i="46"/>
  <c r="D87" i="46"/>
  <c r="C87" i="46"/>
  <c r="BO86" i="46" a="1"/>
  <c r="BO86" i="46" s="1"/>
  <c r="BM86" i="46" a="1"/>
  <c r="BM86" i="46" s="1"/>
  <c r="BL86" i="46" a="1"/>
  <c r="BL86" i="46" s="1"/>
  <c r="BK86" i="46" a="1"/>
  <c r="BK86" i="46" s="1"/>
  <c r="BJ86" i="46"/>
  <c r="BH86" i="46"/>
  <c r="BD86" i="46"/>
  <c r="BB86" i="46"/>
  <c r="AX86" i="46"/>
  <c r="AV86" i="46"/>
  <c r="AR86" i="46"/>
  <c r="AP86" i="46"/>
  <c r="AL86" i="46"/>
  <c r="AJ86" i="46"/>
  <c r="AF86" i="46"/>
  <c r="AD86" i="46"/>
  <c r="Z86" i="46"/>
  <c r="X86" i="46"/>
  <c r="N86" i="46"/>
  <c r="L86" i="46"/>
  <c r="H86" i="46"/>
  <c r="F86" i="46"/>
  <c r="BO85" i="46" a="1"/>
  <c r="BO85" i="46" s="1"/>
  <c r="BM85" i="46" a="1"/>
  <c r="BM85" i="46" s="1"/>
  <c r="BL85" i="46" a="1"/>
  <c r="BL85" i="46" s="1"/>
  <c r="BK85" i="46" a="1"/>
  <c r="BK85" i="46" s="1"/>
  <c r="BJ85" i="46"/>
  <c r="BH85" i="46"/>
  <c r="BD85" i="46"/>
  <c r="BB85" i="46"/>
  <c r="AX85" i="46"/>
  <c r="AV85" i="46"/>
  <c r="AR85" i="46"/>
  <c r="AP85" i="46"/>
  <c r="AL85" i="46"/>
  <c r="AJ85" i="46"/>
  <c r="AF85" i="46"/>
  <c r="AD85" i="46"/>
  <c r="Z85" i="46"/>
  <c r="X85" i="46"/>
  <c r="N85" i="46"/>
  <c r="L85" i="46"/>
  <c r="H85" i="46"/>
  <c r="F85" i="46"/>
  <c r="BO84" i="46" a="1"/>
  <c r="BO84" i="46" s="1"/>
  <c r="BM84" i="46" a="1"/>
  <c r="BM84" i="46" s="1"/>
  <c r="BL84" i="46" a="1"/>
  <c r="BL84" i="46" s="1"/>
  <c r="BK84" i="46" a="1"/>
  <c r="BK84" i="46" s="1"/>
  <c r="BJ84" i="46"/>
  <c r="BH84" i="46"/>
  <c r="BD84" i="46"/>
  <c r="BB84" i="46"/>
  <c r="AX84" i="46"/>
  <c r="AV84" i="46"/>
  <c r="AR84" i="46"/>
  <c r="AP84" i="46"/>
  <c r="AL84" i="46"/>
  <c r="AJ84" i="46"/>
  <c r="AF84" i="46"/>
  <c r="AD84" i="46"/>
  <c r="Z84" i="46"/>
  <c r="X84" i="46"/>
  <c r="N84" i="46"/>
  <c r="L84" i="46"/>
  <c r="H84" i="46"/>
  <c r="F84" i="46"/>
  <c r="BO83" i="46" a="1"/>
  <c r="BO83" i="46" s="1"/>
  <c r="BM83" i="46" a="1"/>
  <c r="BM83" i="46" s="1"/>
  <c r="BL83" i="46" a="1"/>
  <c r="BL83" i="46" s="1"/>
  <c r="BK83" i="46" a="1"/>
  <c r="BK83" i="46" s="1"/>
  <c r="BJ83" i="46"/>
  <c r="BH83" i="46"/>
  <c r="BD83" i="46"/>
  <c r="BB83" i="46"/>
  <c r="AX83" i="46"/>
  <c r="AV83" i="46"/>
  <c r="AR83" i="46"/>
  <c r="AP83" i="46"/>
  <c r="AL83" i="46"/>
  <c r="AJ83" i="46"/>
  <c r="AF83" i="46"/>
  <c r="AD83" i="46"/>
  <c r="Z83" i="46"/>
  <c r="X83" i="46"/>
  <c r="N83" i="46"/>
  <c r="L83" i="46"/>
  <c r="H83" i="46"/>
  <c r="F83" i="46"/>
  <c r="BO82" i="46" a="1"/>
  <c r="BO82" i="46" s="1"/>
  <c r="BM82" i="46" a="1"/>
  <c r="BM82" i="46" s="1"/>
  <c r="BL82" i="46" a="1"/>
  <c r="BL82" i="46" s="1"/>
  <c r="BK82" i="46" a="1"/>
  <c r="BK82" i="46" s="1"/>
  <c r="BJ82" i="46"/>
  <c r="BH82" i="46"/>
  <c r="BD82" i="46"/>
  <c r="BB82" i="46"/>
  <c r="AX82" i="46"/>
  <c r="AV82" i="46"/>
  <c r="AR82" i="46"/>
  <c r="AP82" i="46"/>
  <c r="AL82" i="46"/>
  <c r="AJ82" i="46"/>
  <c r="AF82" i="46"/>
  <c r="AD82" i="46"/>
  <c r="Z82" i="46"/>
  <c r="X82" i="46"/>
  <c r="N82" i="46"/>
  <c r="L82" i="46"/>
  <c r="H82" i="46"/>
  <c r="F82" i="46"/>
  <c r="BI81" i="46"/>
  <c r="BG81" i="46"/>
  <c r="BF81" i="46"/>
  <c r="BE81" i="46"/>
  <c r="BC81" i="46"/>
  <c r="BA81" i="46"/>
  <c r="AZ81" i="46"/>
  <c r="AY81" i="46"/>
  <c r="AW81" i="46"/>
  <c r="AU81" i="46"/>
  <c r="AT81" i="46"/>
  <c r="AS81" i="46"/>
  <c r="AQ81" i="46"/>
  <c r="AO81" i="46"/>
  <c r="AN81" i="46"/>
  <c r="AM81" i="46"/>
  <c r="AK81" i="46"/>
  <c r="AI81" i="46"/>
  <c r="AH81" i="46"/>
  <c r="AG81" i="46"/>
  <c r="AE81" i="46"/>
  <c r="AC81" i="46"/>
  <c r="AB81" i="46"/>
  <c r="AA81" i="46"/>
  <c r="Y81" i="46"/>
  <c r="W81" i="46"/>
  <c r="V81" i="46"/>
  <c r="U81" i="46"/>
  <c r="S81" i="46"/>
  <c r="Q81" i="46"/>
  <c r="P81" i="46"/>
  <c r="O81" i="46"/>
  <c r="M81" i="46"/>
  <c r="K81" i="46"/>
  <c r="J81" i="46"/>
  <c r="I81" i="46"/>
  <c r="G81" i="46"/>
  <c r="E81" i="46"/>
  <c r="D81" i="46"/>
  <c r="C81" i="46"/>
  <c r="BO80" i="46" a="1"/>
  <c r="BO80" i="46" s="1"/>
  <c r="BM80" i="46" a="1"/>
  <c r="BM80" i="46" s="1"/>
  <c r="BL80" i="46" a="1"/>
  <c r="BL80" i="46" s="1"/>
  <c r="BK80" i="46" a="1"/>
  <c r="BK80" i="46" s="1"/>
  <c r="BJ80" i="46"/>
  <c r="BH80" i="46"/>
  <c r="BD80" i="46"/>
  <c r="BB80" i="46"/>
  <c r="AX80" i="46"/>
  <c r="AV80" i="46"/>
  <c r="AR80" i="46"/>
  <c r="AP80" i="46"/>
  <c r="AL80" i="46"/>
  <c r="AJ80" i="46"/>
  <c r="AF80" i="46"/>
  <c r="AD80" i="46"/>
  <c r="Z80" i="46"/>
  <c r="X80" i="46"/>
  <c r="T80" i="46"/>
  <c r="R80" i="46"/>
  <c r="N80" i="46"/>
  <c r="L80" i="46"/>
  <c r="H80" i="46"/>
  <c r="F80" i="46"/>
  <c r="BO79" i="46" a="1"/>
  <c r="BO79" i="46" s="1"/>
  <c r="BM79" i="46" a="1"/>
  <c r="BM79" i="46" s="1"/>
  <c r="BL79" i="46" a="1"/>
  <c r="BL79" i="46" s="1"/>
  <c r="BK79" i="46" a="1"/>
  <c r="BK79" i="46" s="1"/>
  <c r="BJ79" i="46"/>
  <c r="BH79" i="46"/>
  <c r="BD79" i="46"/>
  <c r="BB79" i="46"/>
  <c r="AX79" i="46"/>
  <c r="AV79" i="46"/>
  <c r="AR79" i="46"/>
  <c r="AP79" i="46"/>
  <c r="AL79" i="46"/>
  <c r="AJ79" i="46"/>
  <c r="AF79" i="46"/>
  <c r="AD79" i="46"/>
  <c r="Z79" i="46"/>
  <c r="X79" i="46"/>
  <c r="T79" i="46"/>
  <c r="R79" i="46"/>
  <c r="N79" i="46"/>
  <c r="L79" i="46"/>
  <c r="H79" i="46"/>
  <c r="F79" i="46"/>
  <c r="BO78" i="46" a="1"/>
  <c r="BO78" i="46" s="1"/>
  <c r="BM78" i="46" a="1"/>
  <c r="BM78" i="46" s="1"/>
  <c r="BL78" i="46" a="1"/>
  <c r="BL78" i="46" s="1"/>
  <c r="BK78" i="46" a="1"/>
  <c r="BK78" i="46" s="1"/>
  <c r="BJ78" i="46"/>
  <c r="BH78" i="46"/>
  <c r="BD78" i="46"/>
  <c r="BB78" i="46"/>
  <c r="AX78" i="46"/>
  <c r="AV78" i="46"/>
  <c r="AR78" i="46"/>
  <c r="AP78" i="46"/>
  <c r="AL78" i="46"/>
  <c r="AJ78" i="46"/>
  <c r="AF78" i="46"/>
  <c r="AD78" i="46"/>
  <c r="Z78" i="46"/>
  <c r="X78" i="46"/>
  <c r="T78" i="46"/>
  <c r="R78" i="46"/>
  <c r="N78" i="46"/>
  <c r="L78" i="46"/>
  <c r="H78" i="46"/>
  <c r="F78" i="46"/>
  <c r="BO77" i="46" a="1"/>
  <c r="BO77" i="46" s="1"/>
  <c r="BM77" i="46" a="1"/>
  <c r="BM77" i="46" s="1"/>
  <c r="BL77" i="46" a="1"/>
  <c r="BL77" i="46" s="1"/>
  <c r="BK77" i="46" a="1"/>
  <c r="BK77" i="46" s="1"/>
  <c r="BJ77" i="46"/>
  <c r="BH77" i="46"/>
  <c r="BD77" i="46"/>
  <c r="BB77" i="46"/>
  <c r="AX77" i="46"/>
  <c r="AV77" i="46"/>
  <c r="AR77" i="46"/>
  <c r="AP77" i="46"/>
  <c r="AL77" i="46"/>
  <c r="AJ77" i="46"/>
  <c r="AF77" i="46"/>
  <c r="AD77" i="46"/>
  <c r="Z77" i="46"/>
  <c r="X77" i="46"/>
  <c r="T77" i="46"/>
  <c r="R77" i="46"/>
  <c r="N77" i="46"/>
  <c r="L77" i="46"/>
  <c r="H77" i="46"/>
  <c r="F77" i="46"/>
  <c r="BO76" i="46" a="1"/>
  <c r="BO76" i="46" s="1"/>
  <c r="BM76" i="46" a="1"/>
  <c r="BM76" i="46" s="1"/>
  <c r="BL76" i="46" a="1"/>
  <c r="BL76" i="46" s="1"/>
  <c r="BK76" i="46" a="1"/>
  <c r="BK76" i="46" s="1"/>
  <c r="BJ76" i="46"/>
  <c r="BH76" i="46"/>
  <c r="BD76" i="46"/>
  <c r="BB76" i="46"/>
  <c r="AX76" i="46"/>
  <c r="AV76" i="46"/>
  <c r="AR76" i="46"/>
  <c r="AP76" i="46"/>
  <c r="AL76" i="46"/>
  <c r="AJ76" i="46"/>
  <c r="AF76" i="46"/>
  <c r="AD76" i="46"/>
  <c r="Z76" i="46"/>
  <c r="X76" i="46"/>
  <c r="T76" i="46"/>
  <c r="R76" i="46"/>
  <c r="N76" i="46"/>
  <c r="L76" i="46"/>
  <c r="H76" i="46"/>
  <c r="F76" i="46"/>
  <c r="BI75" i="46"/>
  <c r="BG75" i="46"/>
  <c r="BF75" i="46"/>
  <c r="BE75" i="46"/>
  <c r="BC75" i="46"/>
  <c r="BA75" i="46"/>
  <c r="AZ75" i="46"/>
  <c r="AY75" i="46"/>
  <c r="AW75" i="46"/>
  <c r="AU75" i="46"/>
  <c r="AT75" i="46"/>
  <c r="AS75" i="46"/>
  <c r="AQ75" i="46"/>
  <c r="AO75" i="46"/>
  <c r="AN75" i="46"/>
  <c r="AM75" i="46"/>
  <c r="AK75" i="46"/>
  <c r="AI75" i="46"/>
  <c r="AH75" i="46"/>
  <c r="AG75" i="46"/>
  <c r="AE75" i="46"/>
  <c r="AC75" i="46"/>
  <c r="AB75" i="46"/>
  <c r="AA75" i="46"/>
  <c r="Y75" i="46"/>
  <c r="W75" i="46"/>
  <c r="V75" i="46"/>
  <c r="U75" i="46"/>
  <c r="S75" i="46"/>
  <c r="Q75" i="46"/>
  <c r="P75" i="46"/>
  <c r="O75" i="46"/>
  <c r="M75" i="46"/>
  <c r="K75" i="46"/>
  <c r="J75" i="46"/>
  <c r="I75" i="46"/>
  <c r="G75" i="46"/>
  <c r="E75" i="46"/>
  <c r="D75" i="46"/>
  <c r="C75" i="46"/>
  <c r="BO74" i="46" a="1"/>
  <c r="BO74" i="46" s="1"/>
  <c r="BM74" i="46" a="1"/>
  <c r="BM74" i="46" s="1"/>
  <c r="BL74" i="46" a="1"/>
  <c r="BL74" i="46" s="1"/>
  <c r="BK74" i="46" a="1"/>
  <c r="BK74" i="46" s="1"/>
  <c r="BJ74" i="46"/>
  <c r="BH74" i="46"/>
  <c r="BD74" i="46"/>
  <c r="BB74" i="46"/>
  <c r="AX74" i="46"/>
  <c r="AV74" i="46"/>
  <c r="AR74" i="46"/>
  <c r="AP74" i="46"/>
  <c r="AL74" i="46"/>
  <c r="AJ74" i="46"/>
  <c r="AF74" i="46"/>
  <c r="AD74" i="46"/>
  <c r="Z74" i="46"/>
  <c r="X74" i="46"/>
  <c r="N74" i="46"/>
  <c r="L74" i="46"/>
  <c r="H74" i="46"/>
  <c r="F74" i="46"/>
  <c r="BO73" i="46" a="1"/>
  <c r="BO73" i="46" s="1"/>
  <c r="BM73" i="46" a="1"/>
  <c r="BM73" i="46" s="1"/>
  <c r="BL73" i="46" a="1"/>
  <c r="BL73" i="46" s="1"/>
  <c r="BK73" i="46" a="1"/>
  <c r="BK73" i="46" s="1"/>
  <c r="BJ73" i="46"/>
  <c r="BH73" i="46"/>
  <c r="BD73" i="46"/>
  <c r="BB73" i="46"/>
  <c r="AX73" i="46"/>
  <c r="AV73" i="46"/>
  <c r="AR73" i="46"/>
  <c r="AP73" i="46"/>
  <c r="AL73" i="46"/>
  <c r="AJ73" i="46"/>
  <c r="AF73" i="46"/>
  <c r="AD73" i="46"/>
  <c r="Z73" i="46"/>
  <c r="X73" i="46"/>
  <c r="N73" i="46"/>
  <c r="L73" i="46"/>
  <c r="H73" i="46"/>
  <c r="F73" i="46"/>
  <c r="BO72" i="46" a="1"/>
  <c r="BO72" i="46" s="1"/>
  <c r="BM72" i="46" a="1"/>
  <c r="BM72" i="46" s="1"/>
  <c r="BL72" i="46" a="1"/>
  <c r="BL72" i="46" s="1"/>
  <c r="BK72" i="46" a="1"/>
  <c r="BK72" i="46" s="1"/>
  <c r="BJ72" i="46"/>
  <c r="BH72" i="46"/>
  <c r="BD72" i="46"/>
  <c r="BB72" i="46"/>
  <c r="AX72" i="46"/>
  <c r="AV72" i="46"/>
  <c r="AR72" i="46"/>
  <c r="AP72" i="46"/>
  <c r="AL72" i="46"/>
  <c r="AJ72" i="46"/>
  <c r="AF72" i="46"/>
  <c r="AD72" i="46"/>
  <c r="Z72" i="46"/>
  <c r="X72" i="46"/>
  <c r="N72" i="46"/>
  <c r="L72" i="46"/>
  <c r="H72" i="46"/>
  <c r="F72" i="46"/>
  <c r="BO71" i="46" a="1"/>
  <c r="BO71" i="46" s="1"/>
  <c r="BM71" i="46" a="1"/>
  <c r="BM71" i="46" s="1"/>
  <c r="BL71" i="46" a="1"/>
  <c r="BL71" i="46" s="1"/>
  <c r="BK71" i="46" a="1"/>
  <c r="BK71" i="46" s="1"/>
  <c r="BJ71" i="46"/>
  <c r="BH71" i="46"/>
  <c r="BD71" i="46"/>
  <c r="BB71" i="46"/>
  <c r="AX71" i="46"/>
  <c r="AV71" i="46"/>
  <c r="AR71" i="46"/>
  <c r="AP71" i="46"/>
  <c r="AL71" i="46"/>
  <c r="AJ71" i="46"/>
  <c r="AF71" i="46"/>
  <c r="AD71" i="46"/>
  <c r="Z71" i="46"/>
  <c r="X71" i="46"/>
  <c r="N71" i="46"/>
  <c r="L71" i="46"/>
  <c r="H71" i="46"/>
  <c r="F71" i="46"/>
  <c r="BO70" i="46" a="1"/>
  <c r="BO70" i="46" s="1"/>
  <c r="BM70" i="46" a="1"/>
  <c r="BM70" i="46" s="1"/>
  <c r="BL70" i="46" a="1"/>
  <c r="BL70" i="46" s="1"/>
  <c r="BK70" i="46" a="1"/>
  <c r="BK70" i="46" s="1"/>
  <c r="BJ70" i="46"/>
  <c r="BH70" i="46"/>
  <c r="BD70" i="46"/>
  <c r="BB70" i="46"/>
  <c r="AX70" i="46"/>
  <c r="AV70" i="46"/>
  <c r="AR70" i="46"/>
  <c r="AP70" i="46"/>
  <c r="AL70" i="46"/>
  <c r="AJ70" i="46"/>
  <c r="AF70" i="46"/>
  <c r="AD70" i="46"/>
  <c r="Z70" i="46"/>
  <c r="X70" i="46"/>
  <c r="N70" i="46"/>
  <c r="L70" i="46"/>
  <c r="H70" i="46"/>
  <c r="F70" i="46"/>
  <c r="BI69" i="46"/>
  <c r="BG69" i="46"/>
  <c r="BF69" i="46"/>
  <c r="BE69" i="46"/>
  <c r="BC69" i="46"/>
  <c r="BA69" i="46"/>
  <c r="AZ69" i="46"/>
  <c r="AY69" i="46"/>
  <c r="AW69" i="46"/>
  <c r="AU69" i="46"/>
  <c r="AT69" i="46"/>
  <c r="AS69" i="46"/>
  <c r="AQ69" i="46"/>
  <c r="AO69" i="46"/>
  <c r="AN69" i="46"/>
  <c r="AM69" i="46"/>
  <c r="AK69" i="46"/>
  <c r="AI69" i="46"/>
  <c r="AH69" i="46"/>
  <c r="AG69" i="46"/>
  <c r="AE69" i="46"/>
  <c r="AC69" i="46"/>
  <c r="AB69" i="46"/>
  <c r="AA69" i="46"/>
  <c r="Y69" i="46"/>
  <c r="W69" i="46"/>
  <c r="V69" i="46"/>
  <c r="U69" i="46"/>
  <c r="S69" i="46"/>
  <c r="Q69" i="46"/>
  <c r="P69" i="46"/>
  <c r="O69" i="46"/>
  <c r="M69" i="46"/>
  <c r="K69" i="46"/>
  <c r="J69" i="46"/>
  <c r="I69" i="46"/>
  <c r="G69" i="46"/>
  <c r="E69" i="46"/>
  <c r="D69" i="46"/>
  <c r="C69" i="46"/>
  <c r="BO68" i="46" a="1"/>
  <c r="BO68" i="46" s="1"/>
  <c r="BM68" i="46" a="1"/>
  <c r="BM68" i="46" s="1"/>
  <c r="BL68" i="46" a="1"/>
  <c r="BL68" i="46" s="1"/>
  <c r="BK68" i="46" a="1"/>
  <c r="BK68" i="46" s="1"/>
  <c r="BJ68" i="46"/>
  <c r="BH68" i="46"/>
  <c r="BD68" i="46"/>
  <c r="BB68" i="46"/>
  <c r="AX68" i="46"/>
  <c r="AV68" i="46"/>
  <c r="AR68" i="46"/>
  <c r="AP68" i="46"/>
  <c r="AL68" i="46"/>
  <c r="AJ68" i="46"/>
  <c r="AF68" i="46"/>
  <c r="AD68" i="46"/>
  <c r="Z68" i="46"/>
  <c r="X68" i="46"/>
  <c r="N68" i="46"/>
  <c r="L68" i="46"/>
  <c r="H68" i="46"/>
  <c r="F68" i="46"/>
  <c r="BO67" i="46" a="1"/>
  <c r="BO67" i="46" s="1"/>
  <c r="BM67" i="46" a="1"/>
  <c r="BM67" i="46" s="1"/>
  <c r="BL67" i="46" a="1"/>
  <c r="BL67" i="46" s="1"/>
  <c r="BK67" i="46" a="1"/>
  <c r="BK67" i="46" s="1"/>
  <c r="BJ67" i="46"/>
  <c r="BH67" i="46"/>
  <c r="BD67" i="46"/>
  <c r="BB67" i="46"/>
  <c r="AX67" i="46"/>
  <c r="AV67" i="46"/>
  <c r="AR67" i="46"/>
  <c r="AP67" i="46"/>
  <c r="AL67" i="46"/>
  <c r="AJ67" i="46"/>
  <c r="AF67" i="46"/>
  <c r="AD67" i="46"/>
  <c r="Z67" i="46"/>
  <c r="X67" i="46"/>
  <c r="N67" i="46"/>
  <c r="L67" i="46"/>
  <c r="H67" i="46"/>
  <c r="F67" i="46"/>
  <c r="BO66" i="46" a="1"/>
  <c r="BO66" i="46" s="1"/>
  <c r="BM66" i="46" a="1"/>
  <c r="BM66" i="46" s="1"/>
  <c r="BL66" i="46" a="1"/>
  <c r="BL66" i="46" s="1"/>
  <c r="BK66" i="46" a="1"/>
  <c r="BK66" i="46" s="1"/>
  <c r="BJ66" i="46"/>
  <c r="BH66" i="46"/>
  <c r="BD66" i="46"/>
  <c r="BB66" i="46"/>
  <c r="AX66" i="46"/>
  <c r="AV66" i="46"/>
  <c r="AR66" i="46"/>
  <c r="AP66" i="46"/>
  <c r="AL66" i="46"/>
  <c r="AJ66" i="46"/>
  <c r="AF66" i="46"/>
  <c r="AD66" i="46"/>
  <c r="Z66" i="46"/>
  <c r="X66" i="46"/>
  <c r="N66" i="46"/>
  <c r="L66" i="46"/>
  <c r="H66" i="46"/>
  <c r="F66" i="46"/>
  <c r="BO65" i="46" a="1"/>
  <c r="BO65" i="46" s="1"/>
  <c r="BM65" i="46" a="1"/>
  <c r="BM65" i="46" s="1"/>
  <c r="BL65" i="46" a="1"/>
  <c r="BL65" i="46" s="1"/>
  <c r="BK65" i="46" a="1"/>
  <c r="BK65" i="46" s="1"/>
  <c r="BJ65" i="46"/>
  <c r="BH65" i="46"/>
  <c r="BD65" i="46"/>
  <c r="BB65" i="46"/>
  <c r="AX65" i="46"/>
  <c r="AV65" i="46"/>
  <c r="AR65" i="46"/>
  <c r="AP65" i="46"/>
  <c r="AL65" i="46"/>
  <c r="AJ65" i="46"/>
  <c r="AF65" i="46"/>
  <c r="AD65" i="46"/>
  <c r="Z65" i="46"/>
  <c r="X65" i="46"/>
  <c r="N65" i="46"/>
  <c r="L65" i="46"/>
  <c r="H65" i="46"/>
  <c r="F65" i="46"/>
  <c r="BO64" i="46" a="1"/>
  <c r="BO64" i="46" s="1"/>
  <c r="BM64" i="46" a="1"/>
  <c r="BM64" i="46" s="1"/>
  <c r="BL64" i="46" a="1"/>
  <c r="BL64" i="46" s="1"/>
  <c r="BK64" i="46" a="1"/>
  <c r="BK64" i="46" s="1"/>
  <c r="BJ64" i="46"/>
  <c r="BH64" i="46"/>
  <c r="BD64" i="46"/>
  <c r="BB64" i="46"/>
  <c r="AX64" i="46"/>
  <c r="AV64" i="46"/>
  <c r="AR64" i="46"/>
  <c r="AP64" i="46"/>
  <c r="AL64" i="46"/>
  <c r="AJ64" i="46"/>
  <c r="AF64" i="46"/>
  <c r="AD64" i="46"/>
  <c r="Z64" i="46"/>
  <c r="X64" i="46"/>
  <c r="N64" i="46"/>
  <c r="L64" i="46"/>
  <c r="H64" i="46"/>
  <c r="F64" i="46"/>
  <c r="BI63" i="46"/>
  <c r="BG63" i="46"/>
  <c r="BF63" i="46"/>
  <c r="BE63" i="46"/>
  <c r="BC63" i="46"/>
  <c r="BA63" i="46"/>
  <c r="AZ63" i="46"/>
  <c r="AY63" i="46"/>
  <c r="AW63" i="46"/>
  <c r="AU63" i="46"/>
  <c r="AT63" i="46"/>
  <c r="AS63" i="46"/>
  <c r="AQ63" i="46"/>
  <c r="AO63" i="46"/>
  <c r="AN63" i="46"/>
  <c r="AM63" i="46"/>
  <c r="AK63" i="46"/>
  <c r="AI63" i="46"/>
  <c r="AH63" i="46"/>
  <c r="AG63" i="46"/>
  <c r="AE63" i="46"/>
  <c r="AC63" i="46"/>
  <c r="AB63" i="46"/>
  <c r="AA63" i="46"/>
  <c r="Y63" i="46"/>
  <c r="W63" i="46"/>
  <c r="V63" i="46"/>
  <c r="U63" i="46"/>
  <c r="S63" i="46"/>
  <c r="Q63" i="46"/>
  <c r="P63" i="46"/>
  <c r="O63" i="46"/>
  <c r="M63" i="46"/>
  <c r="K63" i="46"/>
  <c r="J63" i="46"/>
  <c r="I63" i="46"/>
  <c r="G63" i="46"/>
  <c r="E63" i="46"/>
  <c r="D63" i="46"/>
  <c r="C63" i="46"/>
  <c r="BO62" i="46" a="1"/>
  <c r="BO62" i="46" s="1"/>
  <c r="BM62" i="46" a="1"/>
  <c r="BM62" i="46" s="1"/>
  <c r="BL62" i="46" a="1"/>
  <c r="BL62" i="46" s="1"/>
  <c r="BK62" i="46" a="1"/>
  <c r="BK62" i="46" s="1"/>
  <c r="BJ62" i="46"/>
  <c r="BH62" i="46"/>
  <c r="BD62" i="46"/>
  <c r="BB62" i="46"/>
  <c r="AX62" i="46"/>
  <c r="AV62" i="46"/>
  <c r="AR62" i="46"/>
  <c r="AP62" i="46"/>
  <c r="AL62" i="46"/>
  <c r="AJ62" i="46"/>
  <c r="AF62" i="46"/>
  <c r="AD62" i="46"/>
  <c r="Z62" i="46"/>
  <c r="X62" i="46"/>
  <c r="N62" i="46"/>
  <c r="L62" i="46"/>
  <c r="H62" i="46"/>
  <c r="F62" i="46"/>
  <c r="BO61" i="46" a="1"/>
  <c r="BO61" i="46" s="1"/>
  <c r="BM61" i="46" a="1"/>
  <c r="BM61" i="46" s="1"/>
  <c r="BL61" i="46" a="1"/>
  <c r="BL61" i="46" s="1"/>
  <c r="BK61" i="46" a="1"/>
  <c r="BK61" i="46" s="1"/>
  <c r="BJ61" i="46"/>
  <c r="BH61" i="46"/>
  <c r="BD61" i="46"/>
  <c r="BB61" i="46"/>
  <c r="AX61" i="46"/>
  <c r="AV61" i="46"/>
  <c r="AR61" i="46"/>
  <c r="AP61" i="46"/>
  <c r="AL61" i="46"/>
  <c r="AJ61" i="46"/>
  <c r="AF61" i="46"/>
  <c r="AD61" i="46"/>
  <c r="Z61" i="46"/>
  <c r="X61" i="46"/>
  <c r="N61" i="46"/>
  <c r="L61" i="46"/>
  <c r="H61" i="46"/>
  <c r="F61" i="46"/>
  <c r="BO60" i="46" a="1"/>
  <c r="BO60" i="46" s="1"/>
  <c r="BM60" i="46" a="1"/>
  <c r="BM60" i="46" s="1"/>
  <c r="BL60" i="46" a="1"/>
  <c r="BL60" i="46" s="1"/>
  <c r="BK60" i="46" a="1"/>
  <c r="BK60" i="46" s="1"/>
  <c r="BJ60" i="46"/>
  <c r="BH60" i="46"/>
  <c r="BD60" i="46"/>
  <c r="BB60" i="46"/>
  <c r="AX60" i="46"/>
  <c r="AV60" i="46"/>
  <c r="AR60" i="46"/>
  <c r="AP60" i="46"/>
  <c r="AL60" i="46"/>
  <c r="AJ60" i="46"/>
  <c r="AF60" i="46"/>
  <c r="AD60" i="46"/>
  <c r="Z60" i="46"/>
  <c r="X60" i="46"/>
  <c r="N60" i="46"/>
  <c r="L60" i="46"/>
  <c r="H60" i="46"/>
  <c r="F60" i="46"/>
  <c r="BO59" i="46" a="1"/>
  <c r="BO59" i="46" s="1"/>
  <c r="BM59" i="46" a="1"/>
  <c r="BM59" i="46" s="1"/>
  <c r="BL59" i="46" a="1"/>
  <c r="BL59" i="46" s="1"/>
  <c r="BK59" i="46" a="1"/>
  <c r="BK59" i="46" s="1"/>
  <c r="BJ59" i="46"/>
  <c r="BH59" i="46"/>
  <c r="BD59" i="46"/>
  <c r="BB59" i="46"/>
  <c r="AX59" i="46"/>
  <c r="AV59" i="46"/>
  <c r="AR59" i="46"/>
  <c r="AP59" i="46"/>
  <c r="AL59" i="46"/>
  <c r="AJ59" i="46"/>
  <c r="AF59" i="46"/>
  <c r="AD59" i="46"/>
  <c r="Z59" i="46"/>
  <c r="X59" i="46"/>
  <c r="N59" i="46"/>
  <c r="L59" i="46"/>
  <c r="H59" i="46"/>
  <c r="F59" i="46"/>
  <c r="BO58" i="46" a="1"/>
  <c r="BO58" i="46" s="1"/>
  <c r="BM58" i="46" a="1"/>
  <c r="BM58" i="46" s="1"/>
  <c r="BL58" i="46" a="1"/>
  <c r="BL58" i="46" s="1"/>
  <c r="BK58" i="46" a="1"/>
  <c r="BK58" i="46" s="1"/>
  <c r="BJ58" i="46"/>
  <c r="BH58" i="46"/>
  <c r="BD58" i="46"/>
  <c r="BB58" i="46"/>
  <c r="AX58" i="46"/>
  <c r="AV58" i="46"/>
  <c r="AR58" i="46"/>
  <c r="AP58" i="46"/>
  <c r="AL58" i="46"/>
  <c r="AJ58" i="46"/>
  <c r="AF58" i="46"/>
  <c r="AD58" i="46"/>
  <c r="Z58" i="46"/>
  <c r="X58" i="46"/>
  <c r="N58" i="46"/>
  <c r="L58" i="46"/>
  <c r="H58" i="46"/>
  <c r="F58" i="46"/>
  <c r="BI57" i="46"/>
  <c r="BG57" i="46"/>
  <c r="BF57" i="46"/>
  <c r="BE57" i="46"/>
  <c r="BC57" i="46"/>
  <c r="BA57" i="46"/>
  <c r="AZ57" i="46"/>
  <c r="AY57" i="46"/>
  <c r="AW57" i="46"/>
  <c r="AU57" i="46"/>
  <c r="AT57" i="46"/>
  <c r="AS57" i="46"/>
  <c r="AQ57" i="46"/>
  <c r="AO57" i="46"/>
  <c r="AN57" i="46"/>
  <c r="AM57" i="46"/>
  <c r="AK57" i="46"/>
  <c r="AI57" i="46"/>
  <c r="AH57" i="46"/>
  <c r="AG57" i="46"/>
  <c r="AE57" i="46"/>
  <c r="AC57" i="46"/>
  <c r="AB57" i="46"/>
  <c r="AA57" i="46"/>
  <c r="Y57" i="46"/>
  <c r="W57" i="46"/>
  <c r="V57" i="46"/>
  <c r="U57" i="46"/>
  <c r="S57" i="46"/>
  <c r="Q57" i="46"/>
  <c r="P57" i="46"/>
  <c r="O57" i="46"/>
  <c r="M57" i="46"/>
  <c r="K57" i="46"/>
  <c r="J57" i="46"/>
  <c r="I57" i="46"/>
  <c r="G57" i="46"/>
  <c r="E57" i="46"/>
  <c r="D57" i="46"/>
  <c r="C57" i="46"/>
  <c r="BO56" i="46" a="1"/>
  <c r="BO56" i="46" s="1"/>
  <c r="BM56" i="46" a="1"/>
  <c r="BM56" i="46" s="1"/>
  <c r="BL56" i="46" a="1"/>
  <c r="BL56" i="46" s="1"/>
  <c r="BK56" i="46" a="1"/>
  <c r="BK56" i="46" s="1"/>
  <c r="BJ56" i="46"/>
  <c r="BH56" i="46"/>
  <c r="BD56" i="46"/>
  <c r="BB56" i="46"/>
  <c r="AX56" i="46"/>
  <c r="AV56" i="46"/>
  <c r="AR56" i="46"/>
  <c r="AP56" i="46"/>
  <c r="AL56" i="46"/>
  <c r="AJ56" i="46"/>
  <c r="AF56" i="46"/>
  <c r="AD56" i="46"/>
  <c r="Z56" i="46"/>
  <c r="X56" i="46"/>
  <c r="N56" i="46"/>
  <c r="L56" i="46"/>
  <c r="H56" i="46"/>
  <c r="F56" i="46"/>
  <c r="BO55" i="46" a="1"/>
  <c r="BO55" i="46" s="1"/>
  <c r="BM55" i="46" a="1"/>
  <c r="BM55" i="46" s="1"/>
  <c r="BL55" i="46" a="1"/>
  <c r="BL55" i="46" s="1"/>
  <c r="BK55" i="46" a="1"/>
  <c r="BK55" i="46" s="1"/>
  <c r="BJ55" i="46"/>
  <c r="BH55" i="46"/>
  <c r="BD55" i="46"/>
  <c r="BB55" i="46"/>
  <c r="AX55" i="46"/>
  <c r="AV55" i="46"/>
  <c r="AR55" i="46"/>
  <c r="AP55" i="46"/>
  <c r="AL55" i="46"/>
  <c r="AJ55" i="46"/>
  <c r="AF55" i="46"/>
  <c r="AD55" i="46"/>
  <c r="Z55" i="46"/>
  <c r="X55" i="46"/>
  <c r="N55" i="46"/>
  <c r="L55" i="46"/>
  <c r="H55" i="46"/>
  <c r="F55" i="46"/>
  <c r="BO54" i="46" a="1"/>
  <c r="BO54" i="46" s="1"/>
  <c r="BM54" i="46" a="1"/>
  <c r="BM54" i="46" s="1"/>
  <c r="BL54" i="46" a="1"/>
  <c r="BL54" i="46" s="1"/>
  <c r="BK54" i="46" a="1"/>
  <c r="BK54" i="46" s="1"/>
  <c r="BJ54" i="46"/>
  <c r="BH54" i="46"/>
  <c r="BD54" i="46"/>
  <c r="BB54" i="46"/>
  <c r="AX54" i="46"/>
  <c r="AV54" i="46"/>
  <c r="AR54" i="46"/>
  <c r="AP54" i="46"/>
  <c r="AL54" i="46"/>
  <c r="AJ54" i="46"/>
  <c r="AF54" i="46"/>
  <c r="AD54" i="46"/>
  <c r="Z54" i="46"/>
  <c r="X54" i="46"/>
  <c r="N54" i="46"/>
  <c r="L54" i="46"/>
  <c r="H54" i="46"/>
  <c r="F54" i="46"/>
  <c r="BO53" i="46" a="1"/>
  <c r="BO53" i="46" s="1"/>
  <c r="BM53" i="46" a="1"/>
  <c r="BM53" i="46" s="1"/>
  <c r="BL53" i="46" a="1"/>
  <c r="BL53" i="46" s="1"/>
  <c r="BK53" i="46" a="1"/>
  <c r="BK53" i="46" s="1"/>
  <c r="BJ53" i="46"/>
  <c r="BH53" i="46"/>
  <c r="BD53" i="46"/>
  <c r="BB53" i="46"/>
  <c r="AX53" i="46"/>
  <c r="AV53" i="46"/>
  <c r="AR53" i="46"/>
  <c r="AP53" i="46"/>
  <c r="AL53" i="46"/>
  <c r="AJ53" i="46"/>
  <c r="AF53" i="46"/>
  <c r="AD53" i="46"/>
  <c r="Z53" i="46"/>
  <c r="X53" i="46"/>
  <c r="N53" i="46"/>
  <c r="L53" i="46"/>
  <c r="H53" i="46"/>
  <c r="F53" i="46"/>
  <c r="BO52" i="46" a="1"/>
  <c r="BO52" i="46" s="1"/>
  <c r="BM52" i="46" a="1"/>
  <c r="BM52" i="46" s="1"/>
  <c r="BL52" i="46" a="1"/>
  <c r="BL52" i="46" s="1"/>
  <c r="BK52" i="46" a="1"/>
  <c r="BK52" i="46" s="1"/>
  <c r="BJ52" i="46"/>
  <c r="BH52" i="46"/>
  <c r="BD52" i="46"/>
  <c r="BB52" i="46"/>
  <c r="AX52" i="46"/>
  <c r="AV52" i="46"/>
  <c r="AR52" i="46"/>
  <c r="AP52" i="46"/>
  <c r="AL52" i="46"/>
  <c r="AJ52" i="46"/>
  <c r="AF52" i="46"/>
  <c r="AD52" i="46"/>
  <c r="Z52" i="46"/>
  <c r="X52" i="46"/>
  <c r="N52" i="46"/>
  <c r="L52" i="46"/>
  <c r="H52" i="46"/>
  <c r="F52" i="46"/>
  <c r="BI51" i="46"/>
  <c r="BG51" i="46"/>
  <c r="BF51" i="46"/>
  <c r="BE51" i="46"/>
  <c r="BC51" i="46"/>
  <c r="BA51" i="46"/>
  <c r="AZ51" i="46"/>
  <c r="AY51" i="46"/>
  <c r="AW51" i="46"/>
  <c r="AU51" i="46"/>
  <c r="AT51" i="46"/>
  <c r="AS51" i="46"/>
  <c r="AQ51" i="46"/>
  <c r="AO51" i="46"/>
  <c r="AN51" i="46"/>
  <c r="AM51" i="46"/>
  <c r="AK51" i="46"/>
  <c r="AI51" i="46"/>
  <c r="AH51" i="46"/>
  <c r="AG51" i="46"/>
  <c r="AE51" i="46"/>
  <c r="AC51" i="46"/>
  <c r="AB51" i="46"/>
  <c r="AA51" i="46"/>
  <c r="Y51" i="46"/>
  <c r="W51" i="46"/>
  <c r="V51" i="46"/>
  <c r="U51" i="46"/>
  <c r="S51" i="46"/>
  <c r="Q51" i="46"/>
  <c r="P51" i="46"/>
  <c r="O51" i="46"/>
  <c r="M51" i="46"/>
  <c r="K51" i="46"/>
  <c r="J51" i="46"/>
  <c r="I51" i="46"/>
  <c r="G51" i="46"/>
  <c r="E51" i="46"/>
  <c r="D51" i="46"/>
  <c r="C51" i="46"/>
  <c r="BO50" i="46" a="1"/>
  <c r="BO50" i="46" s="1"/>
  <c r="BM50" i="46" a="1"/>
  <c r="BM50" i="46" s="1"/>
  <c r="BL50" i="46" a="1"/>
  <c r="BL50" i="46" s="1"/>
  <c r="BK50" i="46" a="1"/>
  <c r="BK50" i="46" s="1"/>
  <c r="BJ50" i="46"/>
  <c r="BH50" i="46"/>
  <c r="BD50" i="46"/>
  <c r="BB50" i="46"/>
  <c r="AX50" i="46"/>
  <c r="AV50" i="46"/>
  <c r="AR50" i="46"/>
  <c r="AP50" i="46"/>
  <c r="AL50" i="46"/>
  <c r="AJ50" i="46"/>
  <c r="AF50" i="46"/>
  <c r="AD50" i="46"/>
  <c r="Z50" i="46"/>
  <c r="X50" i="46"/>
  <c r="N50" i="46"/>
  <c r="L50" i="46"/>
  <c r="H50" i="46"/>
  <c r="F50" i="46"/>
  <c r="BO49" i="46" a="1"/>
  <c r="BO49" i="46" s="1"/>
  <c r="BM49" i="46" a="1"/>
  <c r="BM49" i="46" s="1"/>
  <c r="BL49" i="46" a="1"/>
  <c r="BL49" i="46" s="1"/>
  <c r="BK49" i="46" a="1"/>
  <c r="BK49" i="46" s="1"/>
  <c r="BJ49" i="46"/>
  <c r="BH49" i="46"/>
  <c r="BD49" i="46"/>
  <c r="BB49" i="46"/>
  <c r="AX49" i="46"/>
  <c r="AV49" i="46"/>
  <c r="AR49" i="46"/>
  <c r="AP49" i="46"/>
  <c r="AL49" i="46"/>
  <c r="AJ49" i="46"/>
  <c r="AF49" i="46"/>
  <c r="AD49" i="46"/>
  <c r="Z49" i="46"/>
  <c r="X49" i="46"/>
  <c r="N49" i="46"/>
  <c r="L49" i="46"/>
  <c r="H49" i="46"/>
  <c r="F49" i="46"/>
  <c r="BO48" i="46" a="1"/>
  <c r="BO48" i="46" s="1"/>
  <c r="BM48" i="46" a="1"/>
  <c r="BM48" i="46" s="1"/>
  <c r="BL48" i="46" a="1"/>
  <c r="BL48" i="46" s="1"/>
  <c r="BK48" i="46" a="1"/>
  <c r="BK48" i="46" s="1"/>
  <c r="BJ48" i="46"/>
  <c r="BH48" i="46"/>
  <c r="BD48" i="46"/>
  <c r="BB48" i="46"/>
  <c r="AX48" i="46"/>
  <c r="AV48" i="46"/>
  <c r="AR48" i="46"/>
  <c r="AP48" i="46"/>
  <c r="AL48" i="46"/>
  <c r="AJ48" i="46"/>
  <c r="AF48" i="46"/>
  <c r="AD48" i="46"/>
  <c r="Z48" i="46"/>
  <c r="X48" i="46"/>
  <c r="N48" i="46"/>
  <c r="L48" i="46"/>
  <c r="H48" i="46"/>
  <c r="F48" i="46"/>
  <c r="BO47" i="46" a="1"/>
  <c r="BO47" i="46" s="1"/>
  <c r="BM47" i="46" a="1"/>
  <c r="BM47" i="46" s="1"/>
  <c r="BL47" i="46" a="1"/>
  <c r="BL47" i="46" s="1"/>
  <c r="BK47" i="46" a="1"/>
  <c r="BK47" i="46" s="1"/>
  <c r="BJ47" i="46"/>
  <c r="BH47" i="46"/>
  <c r="BD47" i="46"/>
  <c r="BB47" i="46"/>
  <c r="AX47" i="46"/>
  <c r="AV47" i="46"/>
  <c r="AR47" i="46"/>
  <c r="AP47" i="46"/>
  <c r="AL47" i="46"/>
  <c r="AJ47" i="46"/>
  <c r="AF47" i="46"/>
  <c r="AD47" i="46"/>
  <c r="Z47" i="46"/>
  <c r="X47" i="46"/>
  <c r="N47" i="46"/>
  <c r="L47" i="46"/>
  <c r="H47" i="46"/>
  <c r="F47" i="46"/>
  <c r="BO46" i="46" a="1"/>
  <c r="BO46" i="46" s="1"/>
  <c r="BM46" i="46" a="1"/>
  <c r="BM46" i="46" s="1"/>
  <c r="BL46" i="46" a="1"/>
  <c r="BL46" i="46" s="1"/>
  <c r="BK46" i="46" a="1"/>
  <c r="BK46" i="46" s="1"/>
  <c r="BJ46" i="46"/>
  <c r="BH46" i="46"/>
  <c r="BD46" i="46"/>
  <c r="BB46" i="46"/>
  <c r="AX46" i="46"/>
  <c r="AV46" i="46"/>
  <c r="AR46" i="46"/>
  <c r="AP46" i="46"/>
  <c r="AL46" i="46"/>
  <c r="AJ46" i="46"/>
  <c r="AF46" i="46"/>
  <c r="AD46" i="46"/>
  <c r="Z46" i="46"/>
  <c r="X46" i="46"/>
  <c r="N46" i="46"/>
  <c r="L46" i="46"/>
  <c r="H46" i="46"/>
  <c r="F46" i="46"/>
  <c r="BI45" i="46"/>
  <c r="BG45" i="46"/>
  <c r="BF45" i="46"/>
  <c r="BE45" i="46"/>
  <c r="BC45" i="46"/>
  <c r="BA45" i="46"/>
  <c r="AZ45" i="46"/>
  <c r="AY45" i="46"/>
  <c r="AW45" i="46"/>
  <c r="AU45" i="46"/>
  <c r="AT45" i="46"/>
  <c r="AS45" i="46"/>
  <c r="AQ45" i="46"/>
  <c r="AO45" i="46"/>
  <c r="AN45" i="46"/>
  <c r="AM45" i="46"/>
  <c r="AK45" i="46"/>
  <c r="AI45" i="46"/>
  <c r="AH45" i="46"/>
  <c r="AG45" i="46"/>
  <c r="AE45" i="46"/>
  <c r="AC45" i="46"/>
  <c r="AB45" i="46"/>
  <c r="AA45" i="46"/>
  <c r="Y45" i="46"/>
  <c r="W45" i="46"/>
  <c r="V45" i="46"/>
  <c r="U45" i="46"/>
  <c r="S45" i="46"/>
  <c r="Q45" i="46"/>
  <c r="P45" i="46"/>
  <c r="O45" i="46"/>
  <c r="M45" i="46"/>
  <c r="K45" i="46"/>
  <c r="J45" i="46"/>
  <c r="I45" i="46"/>
  <c r="G45" i="46"/>
  <c r="E45" i="46"/>
  <c r="D45" i="46"/>
  <c r="C45" i="46"/>
  <c r="BO44" i="46" a="1"/>
  <c r="BO44" i="46" s="1"/>
  <c r="BM44" i="46" a="1"/>
  <c r="BM44" i="46" s="1"/>
  <c r="BL44" i="46" a="1"/>
  <c r="BL44" i="46" s="1"/>
  <c r="BK44" i="46" a="1"/>
  <c r="BK44" i="46" s="1"/>
  <c r="BJ44" i="46"/>
  <c r="BH44" i="46"/>
  <c r="BD44" i="46"/>
  <c r="BB44" i="46"/>
  <c r="AX44" i="46"/>
  <c r="AV44" i="46"/>
  <c r="AR44" i="46"/>
  <c r="AP44" i="46"/>
  <c r="AL44" i="46"/>
  <c r="AJ44" i="46"/>
  <c r="AF44" i="46"/>
  <c r="AD44" i="46"/>
  <c r="Z44" i="46"/>
  <c r="X44" i="46"/>
  <c r="N44" i="46"/>
  <c r="L44" i="46"/>
  <c r="H44" i="46"/>
  <c r="F44" i="46"/>
  <c r="BL43" i="46" a="1"/>
  <c r="BL43" i="46" s="1"/>
  <c r="BK43" i="46" a="1"/>
  <c r="BK43" i="46" s="1"/>
  <c r="BJ43" i="46"/>
  <c r="BH43" i="46"/>
  <c r="BD43" i="46"/>
  <c r="BB43" i="46"/>
  <c r="AX43" i="46"/>
  <c r="AV43" i="46"/>
  <c r="AR43" i="46"/>
  <c r="AP43" i="46"/>
  <c r="AL43" i="46"/>
  <c r="AJ43" i="46"/>
  <c r="AF43" i="46"/>
  <c r="AD43" i="46"/>
  <c r="Y43" i="46"/>
  <c r="Y127" i="46" s="1" a="1"/>
  <c r="Y127" i="46" s="1"/>
  <c r="W43" i="46"/>
  <c r="W39" i="46" s="1"/>
  <c r="N43" i="46"/>
  <c r="L43" i="46"/>
  <c r="H43" i="46"/>
  <c r="F43" i="46"/>
  <c r="BO42" i="46" a="1"/>
  <c r="BO42" i="46" s="1"/>
  <c r="BM42" i="46" a="1"/>
  <c r="BM42" i="46" s="1"/>
  <c r="BL42" i="46" a="1"/>
  <c r="BL42" i="46" s="1"/>
  <c r="BK42" i="46" a="1"/>
  <c r="BK42" i="46" s="1"/>
  <c r="BJ42" i="46"/>
  <c r="BH42" i="46"/>
  <c r="BD42" i="46"/>
  <c r="BB42" i="46"/>
  <c r="AX42" i="46"/>
  <c r="AV42" i="46"/>
  <c r="AR42" i="46"/>
  <c r="AP42" i="46"/>
  <c r="AL42" i="46"/>
  <c r="AJ42" i="46"/>
  <c r="AF42" i="46"/>
  <c r="AD42" i="46"/>
  <c r="Z42" i="46"/>
  <c r="X42" i="46"/>
  <c r="N42" i="46"/>
  <c r="L42" i="46"/>
  <c r="H42" i="46"/>
  <c r="F42" i="46"/>
  <c r="BO41" i="46" a="1"/>
  <c r="BO41" i="46" s="1"/>
  <c r="BM41" i="46" a="1"/>
  <c r="BM41" i="46" s="1"/>
  <c r="BL41" i="46" a="1"/>
  <c r="BL41" i="46" s="1"/>
  <c r="BK41" i="46" a="1"/>
  <c r="BK41" i="46" s="1"/>
  <c r="BJ41" i="46"/>
  <c r="BH41" i="46"/>
  <c r="BD41" i="46"/>
  <c r="BB41" i="46"/>
  <c r="AX41" i="46"/>
  <c r="AV41" i="46"/>
  <c r="AR41" i="46"/>
  <c r="AP41" i="46"/>
  <c r="AL41" i="46"/>
  <c r="AJ41" i="46"/>
  <c r="AF41" i="46"/>
  <c r="AD41" i="46"/>
  <c r="Z41" i="46"/>
  <c r="X41" i="46"/>
  <c r="N41" i="46"/>
  <c r="L41" i="46"/>
  <c r="H41" i="46"/>
  <c r="F41" i="46"/>
  <c r="BO40" i="46" a="1"/>
  <c r="BO40" i="46" s="1"/>
  <c r="BM40" i="46" a="1"/>
  <c r="BM40" i="46" s="1"/>
  <c r="BL40" i="46" a="1"/>
  <c r="BL40" i="46" s="1"/>
  <c r="BK40" i="46" a="1"/>
  <c r="BK40" i="46" s="1"/>
  <c r="BJ40" i="46"/>
  <c r="BH40" i="46"/>
  <c r="BD40" i="46"/>
  <c r="BB40" i="46"/>
  <c r="AX40" i="46"/>
  <c r="AV40" i="46"/>
  <c r="AR40" i="46"/>
  <c r="AP40" i="46"/>
  <c r="AL40" i="46"/>
  <c r="AJ40" i="46"/>
  <c r="AF40" i="46"/>
  <c r="AD40" i="46"/>
  <c r="Z40" i="46"/>
  <c r="X40" i="46"/>
  <c r="N40" i="46"/>
  <c r="L40" i="46"/>
  <c r="H40" i="46"/>
  <c r="F40" i="46"/>
  <c r="BI39" i="46"/>
  <c r="BG39" i="46"/>
  <c r="BF39" i="46"/>
  <c r="BE39" i="46"/>
  <c r="BC39" i="46"/>
  <c r="BA39" i="46"/>
  <c r="AZ39" i="46"/>
  <c r="AY39" i="46"/>
  <c r="AW39" i="46"/>
  <c r="AU39" i="46"/>
  <c r="AT39" i="46"/>
  <c r="AS39" i="46"/>
  <c r="AQ39" i="46"/>
  <c r="AO39" i="46"/>
  <c r="AN39" i="46"/>
  <c r="AM39" i="46"/>
  <c r="AK39" i="46"/>
  <c r="AI39" i="46"/>
  <c r="AH39" i="46"/>
  <c r="AG39" i="46"/>
  <c r="AE39" i="46"/>
  <c r="AC39" i="46"/>
  <c r="AB39" i="46"/>
  <c r="AA39" i="46"/>
  <c r="V39" i="46"/>
  <c r="U39" i="46"/>
  <c r="S39" i="46"/>
  <c r="Q39" i="46"/>
  <c r="P39" i="46"/>
  <c r="O39" i="46"/>
  <c r="M39" i="46"/>
  <c r="K39" i="46"/>
  <c r="J39" i="46"/>
  <c r="I39" i="46"/>
  <c r="G39" i="46"/>
  <c r="E39" i="46"/>
  <c r="D39" i="46"/>
  <c r="C39" i="46"/>
  <c r="BO38" i="46" a="1"/>
  <c r="BO38" i="46" s="1"/>
  <c r="BM38" i="46" a="1"/>
  <c r="BM38" i="46" s="1"/>
  <c r="BL38" i="46" a="1"/>
  <c r="BL38" i="46" s="1"/>
  <c r="BK38" i="46" a="1"/>
  <c r="BK38" i="46" s="1"/>
  <c r="BJ38" i="46"/>
  <c r="BH38" i="46"/>
  <c r="BD38" i="46"/>
  <c r="BB38" i="46"/>
  <c r="AX38" i="46"/>
  <c r="AV38" i="46"/>
  <c r="AR38" i="46"/>
  <c r="AP38" i="46"/>
  <c r="AL38" i="46"/>
  <c r="AJ38" i="46"/>
  <c r="AF38" i="46"/>
  <c r="AD38" i="46"/>
  <c r="Z38" i="46"/>
  <c r="X38" i="46"/>
  <c r="N38" i="46"/>
  <c r="L38" i="46"/>
  <c r="H38" i="46"/>
  <c r="F38" i="46"/>
  <c r="BO37" i="46" a="1"/>
  <c r="BO37" i="46" s="1"/>
  <c r="BM37" i="46" a="1"/>
  <c r="BM37" i="46" s="1"/>
  <c r="BL37" i="46" a="1"/>
  <c r="BL37" i="46" s="1"/>
  <c r="BK37" i="46" a="1"/>
  <c r="BK37" i="46" s="1"/>
  <c r="BJ37" i="46"/>
  <c r="BH37" i="46"/>
  <c r="BD37" i="46"/>
  <c r="BB37" i="46"/>
  <c r="AX37" i="46"/>
  <c r="AV37" i="46"/>
  <c r="AR37" i="46"/>
  <c r="AP37" i="46"/>
  <c r="AL37" i="46"/>
  <c r="AJ37" i="46"/>
  <c r="AF37" i="46"/>
  <c r="AD37" i="46"/>
  <c r="Z37" i="46"/>
  <c r="X37" i="46"/>
  <c r="N37" i="46"/>
  <c r="L37" i="46"/>
  <c r="H37" i="46"/>
  <c r="F37" i="46"/>
  <c r="BO36" i="46" a="1"/>
  <c r="BO36" i="46" s="1"/>
  <c r="BM36" i="46" a="1"/>
  <c r="BM36" i="46" s="1"/>
  <c r="BL36" i="46" a="1"/>
  <c r="BL36" i="46" s="1"/>
  <c r="BK36" i="46" a="1"/>
  <c r="BK36" i="46" s="1"/>
  <c r="BJ36" i="46"/>
  <c r="BH36" i="46"/>
  <c r="BD36" i="46"/>
  <c r="BB36" i="46"/>
  <c r="AX36" i="46"/>
  <c r="AV36" i="46"/>
  <c r="AR36" i="46"/>
  <c r="AP36" i="46"/>
  <c r="AL36" i="46"/>
  <c r="AJ36" i="46"/>
  <c r="AF36" i="46"/>
  <c r="AD36" i="46"/>
  <c r="Z36" i="46"/>
  <c r="X36" i="46"/>
  <c r="N36" i="46"/>
  <c r="L36" i="46"/>
  <c r="H36" i="46"/>
  <c r="F36" i="46"/>
  <c r="BO35" i="46" a="1"/>
  <c r="BO35" i="46" s="1"/>
  <c r="BM35" i="46" a="1"/>
  <c r="BM35" i="46" s="1"/>
  <c r="BL35" i="46" a="1"/>
  <c r="BL35" i="46" s="1"/>
  <c r="BK35" i="46" a="1"/>
  <c r="BK35" i="46" s="1"/>
  <c r="BJ35" i="46"/>
  <c r="BH35" i="46"/>
  <c r="BD35" i="46"/>
  <c r="BB35" i="46"/>
  <c r="AX35" i="46"/>
  <c r="AV35" i="46"/>
  <c r="AR35" i="46"/>
  <c r="AP35" i="46"/>
  <c r="AL35" i="46"/>
  <c r="AJ35" i="46"/>
  <c r="AF35" i="46"/>
  <c r="AD35" i="46"/>
  <c r="Z35" i="46"/>
  <c r="X35" i="46"/>
  <c r="N35" i="46"/>
  <c r="L35" i="46"/>
  <c r="H35" i="46"/>
  <c r="F35" i="46"/>
  <c r="BO34" i="46" a="1"/>
  <c r="BO34" i="46" s="1"/>
  <c r="BM34" i="46" a="1"/>
  <c r="BM34" i="46" s="1"/>
  <c r="BL34" i="46" a="1"/>
  <c r="BL34" i="46" s="1"/>
  <c r="BK34" i="46" a="1"/>
  <c r="BK34" i="46" s="1"/>
  <c r="BJ34" i="46"/>
  <c r="BH34" i="46"/>
  <c r="BD34" i="46"/>
  <c r="BB34" i="46"/>
  <c r="AX34" i="46"/>
  <c r="AV34" i="46"/>
  <c r="AR34" i="46"/>
  <c r="AP34" i="46"/>
  <c r="AL34" i="46"/>
  <c r="AJ34" i="46"/>
  <c r="AF34" i="46"/>
  <c r="AD34" i="46"/>
  <c r="Z34" i="46"/>
  <c r="X34" i="46"/>
  <c r="N34" i="46"/>
  <c r="L34" i="46"/>
  <c r="H34" i="46"/>
  <c r="F34" i="46"/>
  <c r="BI33" i="46"/>
  <c r="BG33" i="46"/>
  <c r="BF33" i="46"/>
  <c r="BE33" i="46"/>
  <c r="BC33" i="46"/>
  <c r="BA33" i="46"/>
  <c r="AZ33" i="46"/>
  <c r="AY33" i="46"/>
  <c r="AW33" i="46"/>
  <c r="AU33" i="46"/>
  <c r="AT33" i="46"/>
  <c r="AS33" i="46"/>
  <c r="AQ33" i="46"/>
  <c r="AO33" i="46"/>
  <c r="AN33" i="46"/>
  <c r="AM33" i="46"/>
  <c r="AK33" i="46"/>
  <c r="AI33" i="46"/>
  <c r="AH33" i="46"/>
  <c r="AG33" i="46"/>
  <c r="AE33" i="46"/>
  <c r="AC33" i="46"/>
  <c r="AB33" i="46"/>
  <c r="AA33" i="46"/>
  <c r="Y33" i="46"/>
  <c r="W33" i="46"/>
  <c r="V33" i="46"/>
  <c r="U33" i="46"/>
  <c r="S33" i="46"/>
  <c r="Q33" i="46"/>
  <c r="P33" i="46"/>
  <c r="O33" i="46"/>
  <c r="M33" i="46"/>
  <c r="K33" i="46"/>
  <c r="J33" i="46"/>
  <c r="I33" i="46"/>
  <c r="G33" i="46"/>
  <c r="E33" i="46"/>
  <c r="D33" i="46"/>
  <c r="C33" i="46"/>
  <c r="BO32" i="46" a="1"/>
  <c r="BO32" i="46" s="1"/>
  <c r="BM32" i="46" a="1"/>
  <c r="BM32" i="46" s="1"/>
  <c r="BL32" i="46" a="1"/>
  <c r="BL32" i="46" s="1"/>
  <c r="BK32" i="46" a="1"/>
  <c r="BK32" i="46" s="1"/>
  <c r="BJ32" i="46"/>
  <c r="BH32" i="46"/>
  <c r="BD32" i="46"/>
  <c r="BB32" i="46"/>
  <c r="AX32" i="46"/>
  <c r="AV32" i="46"/>
  <c r="AR32" i="46"/>
  <c r="AP32" i="46"/>
  <c r="AL32" i="46"/>
  <c r="AJ32" i="46"/>
  <c r="AF32" i="46"/>
  <c r="AD32" i="46"/>
  <c r="Z32" i="46"/>
  <c r="X32" i="46"/>
  <c r="N32" i="46"/>
  <c r="L32" i="46"/>
  <c r="H32" i="46"/>
  <c r="F32" i="46"/>
  <c r="BO31" i="46" a="1"/>
  <c r="BO31" i="46" s="1"/>
  <c r="BM31" i="46" a="1"/>
  <c r="BM31" i="46" s="1"/>
  <c r="BL31" i="46" a="1"/>
  <c r="BL31" i="46" s="1"/>
  <c r="BK31" i="46" a="1"/>
  <c r="BK31" i="46" s="1"/>
  <c r="BJ31" i="46"/>
  <c r="BH31" i="46"/>
  <c r="BD31" i="46"/>
  <c r="BB31" i="46"/>
  <c r="AX31" i="46"/>
  <c r="AV31" i="46"/>
  <c r="AR31" i="46"/>
  <c r="AP31" i="46"/>
  <c r="AL31" i="46"/>
  <c r="AJ31" i="46"/>
  <c r="AF31" i="46"/>
  <c r="AD31" i="46"/>
  <c r="Z31" i="46"/>
  <c r="X31" i="46"/>
  <c r="N31" i="46"/>
  <c r="L31" i="46"/>
  <c r="H31" i="46"/>
  <c r="F31" i="46"/>
  <c r="BO30" i="46" a="1"/>
  <c r="BO30" i="46" s="1"/>
  <c r="BM30" i="46" a="1"/>
  <c r="BM30" i="46" s="1"/>
  <c r="BL30" i="46" a="1"/>
  <c r="BL30" i="46" s="1"/>
  <c r="BK30" i="46" a="1"/>
  <c r="BK30" i="46" s="1"/>
  <c r="BJ30" i="46"/>
  <c r="BH30" i="46"/>
  <c r="BD30" i="46"/>
  <c r="BB30" i="46"/>
  <c r="AX30" i="46"/>
  <c r="AV30" i="46"/>
  <c r="AR30" i="46"/>
  <c r="AP30" i="46"/>
  <c r="AL30" i="46"/>
  <c r="AJ30" i="46"/>
  <c r="AF30" i="46"/>
  <c r="AD30" i="46"/>
  <c r="Z30" i="46"/>
  <c r="X30" i="46"/>
  <c r="N30" i="46"/>
  <c r="L30" i="46"/>
  <c r="H30" i="46"/>
  <c r="F30" i="46"/>
  <c r="BO29" i="46" a="1"/>
  <c r="BO29" i="46" s="1"/>
  <c r="BM29" i="46" a="1"/>
  <c r="BM29" i="46" s="1"/>
  <c r="BL29" i="46" a="1"/>
  <c r="BL29" i="46" s="1"/>
  <c r="BK29" i="46" a="1"/>
  <c r="BK29" i="46" s="1"/>
  <c r="BJ29" i="46"/>
  <c r="BH29" i="46"/>
  <c r="BD29" i="46"/>
  <c r="BB29" i="46"/>
  <c r="AX29" i="46"/>
  <c r="AV29" i="46"/>
  <c r="AR29" i="46"/>
  <c r="AP29" i="46"/>
  <c r="AL29" i="46"/>
  <c r="AJ29" i="46"/>
  <c r="AF29" i="46"/>
  <c r="AD29" i="46"/>
  <c r="Z29" i="46"/>
  <c r="X29" i="46"/>
  <c r="N29" i="46"/>
  <c r="L29" i="46"/>
  <c r="H29" i="46"/>
  <c r="F29" i="46"/>
  <c r="BO28" i="46" a="1"/>
  <c r="BO28" i="46" s="1"/>
  <c r="BM28" i="46" a="1"/>
  <c r="BM28" i="46" s="1"/>
  <c r="BL28" i="46" a="1"/>
  <c r="BL28" i="46" s="1"/>
  <c r="BK28" i="46" a="1"/>
  <c r="BK28" i="46" s="1"/>
  <c r="BJ28" i="46"/>
  <c r="BH28" i="46"/>
  <c r="BD28" i="46"/>
  <c r="BB28" i="46"/>
  <c r="AX28" i="46"/>
  <c r="AV28" i="46"/>
  <c r="AR28" i="46"/>
  <c r="AP28" i="46"/>
  <c r="AL28" i="46"/>
  <c r="AJ28" i="46"/>
  <c r="AF28" i="46"/>
  <c r="AD28" i="46"/>
  <c r="Z28" i="46"/>
  <c r="X28" i="46"/>
  <c r="N28" i="46"/>
  <c r="L28" i="46"/>
  <c r="H28" i="46"/>
  <c r="F28" i="46"/>
  <c r="BI27" i="46"/>
  <c r="BG27" i="46"/>
  <c r="BF27" i="46"/>
  <c r="BE27" i="46"/>
  <c r="BC27" i="46"/>
  <c r="BA27" i="46"/>
  <c r="AZ27" i="46"/>
  <c r="AY27" i="46"/>
  <c r="AW27" i="46"/>
  <c r="AU27" i="46"/>
  <c r="AT27" i="46"/>
  <c r="AS27" i="46"/>
  <c r="AQ27" i="46"/>
  <c r="AO27" i="46"/>
  <c r="AN27" i="46"/>
  <c r="AM27" i="46"/>
  <c r="AK27" i="46"/>
  <c r="AI27" i="46"/>
  <c r="AH27" i="46"/>
  <c r="AG27" i="46"/>
  <c r="AE27" i="46"/>
  <c r="AC27" i="46"/>
  <c r="AB27" i="46"/>
  <c r="AA27" i="46"/>
  <c r="Y27" i="46"/>
  <c r="W27" i="46"/>
  <c r="V27" i="46"/>
  <c r="U27" i="46"/>
  <c r="S27" i="46"/>
  <c r="Q27" i="46"/>
  <c r="P27" i="46"/>
  <c r="O27" i="46"/>
  <c r="M27" i="46"/>
  <c r="K27" i="46"/>
  <c r="J27" i="46"/>
  <c r="I27" i="46"/>
  <c r="G27" i="46"/>
  <c r="E27" i="46"/>
  <c r="D27" i="46"/>
  <c r="C27" i="46"/>
  <c r="BO26" i="46" a="1"/>
  <c r="BO26" i="46" s="1"/>
  <c r="BM26" i="46" a="1"/>
  <c r="BM26" i="46" s="1"/>
  <c r="BL26" i="46" a="1"/>
  <c r="BL26" i="46" s="1"/>
  <c r="BK26" i="46" a="1"/>
  <c r="BK26" i="46" s="1"/>
  <c r="BJ26" i="46"/>
  <c r="BH26" i="46"/>
  <c r="BD26" i="46"/>
  <c r="BB26" i="46"/>
  <c r="AX26" i="46"/>
  <c r="AV26" i="46"/>
  <c r="AR26" i="46"/>
  <c r="AP26" i="46"/>
  <c r="AL26" i="46"/>
  <c r="AJ26" i="46"/>
  <c r="AF26" i="46"/>
  <c r="AD26" i="46"/>
  <c r="Z26" i="46"/>
  <c r="X26" i="46"/>
  <c r="N26" i="46"/>
  <c r="L26" i="46"/>
  <c r="H26" i="46"/>
  <c r="F26" i="46"/>
  <c r="BO25" i="46" a="1"/>
  <c r="BO25" i="46" s="1"/>
  <c r="BM25" i="46" a="1"/>
  <c r="BM25" i="46" s="1"/>
  <c r="BL25" i="46" a="1"/>
  <c r="BL25" i="46" s="1"/>
  <c r="BK25" i="46" a="1"/>
  <c r="BK25" i="46" s="1"/>
  <c r="BJ25" i="46"/>
  <c r="BH25" i="46"/>
  <c r="BD25" i="46"/>
  <c r="BB25" i="46"/>
  <c r="AX25" i="46"/>
  <c r="AV25" i="46"/>
  <c r="AR25" i="46"/>
  <c r="AP25" i="46"/>
  <c r="AL25" i="46"/>
  <c r="AJ25" i="46"/>
  <c r="AF25" i="46"/>
  <c r="AD25" i="46"/>
  <c r="Z25" i="46"/>
  <c r="X25" i="46"/>
  <c r="N25" i="46"/>
  <c r="L25" i="46"/>
  <c r="H25" i="46"/>
  <c r="F25" i="46"/>
  <c r="BO24" i="46" a="1"/>
  <c r="BO24" i="46" s="1"/>
  <c r="BM24" i="46" a="1"/>
  <c r="BM24" i="46" s="1"/>
  <c r="BL24" i="46" a="1"/>
  <c r="BL24" i="46" s="1"/>
  <c r="BK24" i="46" a="1"/>
  <c r="BK24" i="46" s="1"/>
  <c r="BJ24" i="46"/>
  <c r="BH24" i="46"/>
  <c r="BD24" i="46"/>
  <c r="BB24" i="46"/>
  <c r="AX24" i="46"/>
  <c r="AV24" i="46"/>
  <c r="AR24" i="46"/>
  <c r="AP24" i="46"/>
  <c r="AL24" i="46"/>
  <c r="AJ24" i="46"/>
  <c r="AF24" i="46"/>
  <c r="AD24" i="46"/>
  <c r="Z24" i="46"/>
  <c r="X24" i="46"/>
  <c r="N24" i="46"/>
  <c r="L24" i="46"/>
  <c r="H24" i="46"/>
  <c r="F24" i="46"/>
  <c r="BO23" i="46" a="1"/>
  <c r="BO23" i="46" s="1"/>
  <c r="BM23" i="46" a="1"/>
  <c r="BM23" i="46" s="1"/>
  <c r="BL23" i="46" a="1"/>
  <c r="BL23" i="46" s="1"/>
  <c r="BK23" i="46" a="1"/>
  <c r="BK23" i="46" s="1"/>
  <c r="BJ23" i="46"/>
  <c r="BH23" i="46"/>
  <c r="BD23" i="46"/>
  <c r="BB23" i="46"/>
  <c r="AX23" i="46"/>
  <c r="AV23" i="46"/>
  <c r="AR23" i="46"/>
  <c r="AP23" i="46"/>
  <c r="AL23" i="46"/>
  <c r="AJ23" i="46"/>
  <c r="AF23" i="46"/>
  <c r="AD23" i="46"/>
  <c r="Z23" i="46"/>
  <c r="X23" i="46"/>
  <c r="N23" i="46"/>
  <c r="L23" i="46"/>
  <c r="H23" i="46"/>
  <c r="F23" i="46"/>
  <c r="BO22" i="46" a="1"/>
  <c r="BO22" i="46" s="1"/>
  <c r="BM22" i="46" a="1"/>
  <c r="BM22" i="46" s="1"/>
  <c r="BL22" i="46" a="1"/>
  <c r="BL22" i="46" s="1"/>
  <c r="BK22" i="46" a="1"/>
  <c r="BK22" i="46" s="1"/>
  <c r="BJ22" i="46"/>
  <c r="BH22" i="46"/>
  <c r="BD22" i="46"/>
  <c r="BB22" i="46"/>
  <c r="AX22" i="46"/>
  <c r="AV22" i="46"/>
  <c r="AR22" i="46"/>
  <c r="AP22" i="46"/>
  <c r="AL22" i="46"/>
  <c r="AJ22" i="46"/>
  <c r="AF22" i="46"/>
  <c r="AD22" i="46"/>
  <c r="Z22" i="46"/>
  <c r="X22" i="46"/>
  <c r="N22" i="46"/>
  <c r="L22" i="46"/>
  <c r="H22" i="46"/>
  <c r="F22" i="46"/>
  <c r="BI21" i="46"/>
  <c r="BG21" i="46"/>
  <c r="BF21" i="46"/>
  <c r="BE21" i="46"/>
  <c r="BC21" i="46"/>
  <c r="BA21" i="46"/>
  <c r="AZ21" i="46"/>
  <c r="AY21" i="46"/>
  <c r="AW21" i="46"/>
  <c r="AU21" i="46"/>
  <c r="AT21" i="46"/>
  <c r="AS21" i="46"/>
  <c r="AQ21" i="46"/>
  <c r="AO21" i="46"/>
  <c r="AN21" i="46"/>
  <c r="AM21" i="46"/>
  <c r="AK21" i="46"/>
  <c r="AI21" i="46"/>
  <c r="AH21" i="46"/>
  <c r="AG21" i="46"/>
  <c r="AE21" i="46"/>
  <c r="AC21" i="46"/>
  <c r="AB21" i="46"/>
  <c r="AA21" i="46"/>
  <c r="Y21" i="46"/>
  <c r="W21" i="46"/>
  <c r="V21" i="46"/>
  <c r="U21" i="46"/>
  <c r="S21" i="46"/>
  <c r="Q21" i="46"/>
  <c r="P21" i="46"/>
  <c r="O21" i="46"/>
  <c r="M21" i="46"/>
  <c r="K21" i="46"/>
  <c r="J21" i="46"/>
  <c r="I21" i="46"/>
  <c r="G21" i="46"/>
  <c r="E21" i="46"/>
  <c r="D21" i="46"/>
  <c r="C21" i="46"/>
  <c r="BO20" i="46" a="1"/>
  <c r="BO20" i="46" s="1"/>
  <c r="BM20" i="46" a="1"/>
  <c r="BM20" i="46" s="1"/>
  <c r="BL20" i="46" a="1"/>
  <c r="BL20" i="46" s="1"/>
  <c r="BK20" i="46" a="1"/>
  <c r="BK20" i="46" s="1"/>
  <c r="BJ20" i="46"/>
  <c r="BH20" i="46"/>
  <c r="BD20" i="46"/>
  <c r="BB20" i="46"/>
  <c r="AX20" i="46"/>
  <c r="AV20" i="46"/>
  <c r="AR20" i="46"/>
  <c r="AP20" i="46"/>
  <c r="AL20" i="46"/>
  <c r="AJ20" i="46"/>
  <c r="AF20" i="46"/>
  <c r="AD20" i="46"/>
  <c r="Z20" i="46"/>
  <c r="X20" i="46"/>
  <c r="N20" i="46"/>
  <c r="L20" i="46"/>
  <c r="H20" i="46"/>
  <c r="F20" i="46"/>
  <c r="BO19" i="46" a="1"/>
  <c r="BO19" i="46" s="1"/>
  <c r="BM19" i="46" a="1"/>
  <c r="BM19" i="46" s="1"/>
  <c r="BL19" i="46" a="1"/>
  <c r="BL19" i="46" s="1"/>
  <c r="BK19" i="46" a="1"/>
  <c r="BK19" i="46" s="1"/>
  <c r="BJ19" i="46"/>
  <c r="BH19" i="46"/>
  <c r="BD19" i="46"/>
  <c r="BB19" i="46"/>
  <c r="AX19" i="46"/>
  <c r="AV19" i="46"/>
  <c r="AR19" i="46"/>
  <c r="AP19" i="46"/>
  <c r="AL19" i="46"/>
  <c r="AJ19" i="46"/>
  <c r="AF19" i="46"/>
  <c r="AD19" i="46"/>
  <c r="Z19" i="46"/>
  <c r="X19" i="46"/>
  <c r="N19" i="46"/>
  <c r="L19" i="46"/>
  <c r="H19" i="46"/>
  <c r="F19" i="46"/>
  <c r="BO18" i="46" a="1"/>
  <c r="BO18" i="46" s="1"/>
  <c r="BM18" i="46" a="1"/>
  <c r="BM18" i="46" s="1"/>
  <c r="BL18" i="46" a="1"/>
  <c r="BL18" i="46" s="1"/>
  <c r="BK18" i="46" a="1"/>
  <c r="BK18" i="46" s="1"/>
  <c r="BJ18" i="46"/>
  <c r="BH18" i="46"/>
  <c r="BD18" i="46"/>
  <c r="BB18" i="46"/>
  <c r="AX18" i="46"/>
  <c r="AV18" i="46"/>
  <c r="AR18" i="46"/>
  <c r="AP18" i="46"/>
  <c r="AL18" i="46"/>
  <c r="AJ18" i="46"/>
  <c r="AF18" i="46"/>
  <c r="AD18" i="46"/>
  <c r="Z18" i="46"/>
  <c r="X18" i="46"/>
  <c r="N18" i="46"/>
  <c r="L18" i="46"/>
  <c r="H18" i="46"/>
  <c r="F18" i="46"/>
  <c r="BO17" i="46" a="1"/>
  <c r="BO17" i="46" s="1"/>
  <c r="BM17" i="46" a="1"/>
  <c r="BM17" i="46" s="1"/>
  <c r="BL17" i="46" a="1"/>
  <c r="BL17" i="46" s="1"/>
  <c r="BK17" i="46" a="1"/>
  <c r="BK17" i="46" s="1"/>
  <c r="BJ17" i="46"/>
  <c r="BH17" i="46"/>
  <c r="BD17" i="46"/>
  <c r="BB17" i="46"/>
  <c r="AX17" i="46"/>
  <c r="AV17" i="46"/>
  <c r="AR17" i="46"/>
  <c r="AP17" i="46"/>
  <c r="AL17" i="46"/>
  <c r="AJ17" i="46"/>
  <c r="AF17" i="46"/>
  <c r="AD17" i="46"/>
  <c r="Z17" i="46"/>
  <c r="X17" i="46"/>
  <c r="N17" i="46"/>
  <c r="L17" i="46"/>
  <c r="H17" i="46"/>
  <c r="F17" i="46"/>
  <c r="BO16" i="46" a="1"/>
  <c r="BO16" i="46" s="1"/>
  <c r="BM16" i="46" a="1"/>
  <c r="BM16" i="46" s="1"/>
  <c r="BL16" i="46" a="1"/>
  <c r="BL16" i="46" s="1"/>
  <c r="BK16" i="46" a="1"/>
  <c r="BK16" i="46" s="1"/>
  <c r="BJ16" i="46"/>
  <c r="BH16" i="46"/>
  <c r="BD16" i="46"/>
  <c r="BB16" i="46"/>
  <c r="AX16" i="46"/>
  <c r="AV16" i="46"/>
  <c r="AR16" i="46"/>
  <c r="AP16" i="46"/>
  <c r="AL16" i="46"/>
  <c r="AJ16" i="46"/>
  <c r="AF16" i="46"/>
  <c r="AD16" i="46"/>
  <c r="Z16" i="46"/>
  <c r="X16" i="46"/>
  <c r="N16" i="46"/>
  <c r="L16" i="46"/>
  <c r="H16" i="46"/>
  <c r="F16" i="46"/>
  <c r="BI15" i="46"/>
  <c r="BG15" i="46"/>
  <c r="BF15" i="46"/>
  <c r="BE15" i="46"/>
  <c r="BC15" i="46"/>
  <c r="BA15" i="46"/>
  <c r="AZ15" i="46"/>
  <c r="AY15" i="46"/>
  <c r="AW15" i="46"/>
  <c r="AU15" i="46"/>
  <c r="AT15" i="46"/>
  <c r="AS15" i="46"/>
  <c r="AQ15" i="46"/>
  <c r="AO15" i="46"/>
  <c r="AN15" i="46"/>
  <c r="AM15" i="46"/>
  <c r="AK15" i="46"/>
  <c r="AI15" i="46"/>
  <c r="AH15" i="46"/>
  <c r="AG15" i="46"/>
  <c r="AE15" i="46"/>
  <c r="AC15" i="46"/>
  <c r="AB15" i="46"/>
  <c r="AA15" i="46"/>
  <c r="Y15" i="46"/>
  <c r="W15" i="46"/>
  <c r="V15" i="46"/>
  <c r="U15" i="46"/>
  <c r="S15" i="46"/>
  <c r="Q15" i="46"/>
  <c r="P15" i="46"/>
  <c r="O15" i="46"/>
  <c r="M15" i="46"/>
  <c r="K15" i="46"/>
  <c r="J15" i="46"/>
  <c r="I15" i="46"/>
  <c r="G15" i="46"/>
  <c r="E15" i="46"/>
  <c r="D15" i="46"/>
  <c r="C15" i="46"/>
  <c r="BO14" i="46" a="1"/>
  <c r="BO14" i="46" s="1"/>
  <c r="BM14" i="46" a="1"/>
  <c r="BM14" i="46" s="1"/>
  <c r="BL14" i="46" a="1"/>
  <c r="BL14" i="46" s="1"/>
  <c r="BK14" i="46" a="1"/>
  <c r="BK14" i="46" s="1"/>
  <c r="BJ14" i="46"/>
  <c r="BH14" i="46"/>
  <c r="BD14" i="46"/>
  <c r="BB14" i="46"/>
  <c r="AX14" i="46"/>
  <c r="AV14" i="46"/>
  <c r="AR14" i="46"/>
  <c r="AP14" i="46"/>
  <c r="AL14" i="46"/>
  <c r="AJ14" i="46"/>
  <c r="AD14" i="46"/>
  <c r="Z14" i="46"/>
  <c r="X14" i="46"/>
  <c r="T14" i="46"/>
  <c r="R14" i="46"/>
  <c r="N14" i="46"/>
  <c r="L14" i="46"/>
  <c r="H14" i="46"/>
  <c r="F14" i="46"/>
  <c r="BO13" i="46" a="1"/>
  <c r="BO13" i="46" s="1"/>
  <c r="BM13" i="46" a="1"/>
  <c r="BM13" i="46" s="1"/>
  <c r="BL13" i="46" a="1"/>
  <c r="BL13" i="46" s="1"/>
  <c r="BK13" i="46" a="1"/>
  <c r="BK13" i="46" s="1"/>
  <c r="BJ13" i="46"/>
  <c r="BH13" i="46"/>
  <c r="BD13" i="46"/>
  <c r="BB13" i="46"/>
  <c r="AX13" i="46"/>
  <c r="AV13" i="46"/>
  <c r="AR13" i="46"/>
  <c r="AP13" i="46"/>
  <c r="AL13" i="46"/>
  <c r="AJ13" i="46"/>
  <c r="AF13" i="46"/>
  <c r="AD13" i="46"/>
  <c r="Z13" i="46"/>
  <c r="X13" i="46"/>
  <c r="T13" i="46"/>
  <c r="R13" i="46"/>
  <c r="N13" i="46"/>
  <c r="L13" i="46"/>
  <c r="H13" i="46"/>
  <c r="F13" i="46"/>
  <c r="BO12" i="46" a="1"/>
  <c r="BO12" i="46" s="1"/>
  <c r="BM12" i="46" a="1"/>
  <c r="BM12" i="46" s="1"/>
  <c r="BL12" i="46" a="1"/>
  <c r="BL12" i="46" s="1"/>
  <c r="BK12" i="46" a="1"/>
  <c r="BK12" i="46" s="1"/>
  <c r="BJ12" i="46"/>
  <c r="BH12" i="46"/>
  <c r="BD12" i="46"/>
  <c r="BB12" i="46"/>
  <c r="AX12" i="46"/>
  <c r="AV12" i="46"/>
  <c r="AR12" i="46"/>
  <c r="AP12" i="46"/>
  <c r="AL12" i="46"/>
  <c r="AJ12" i="46"/>
  <c r="AF12" i="46"/>
  <c r="AD12" i="46"/>
  <c r="Z12" i="46"/>
  <c r="X12" i="46"/>
  <c r="T12" i="46"/>
  <c r="R12" i="46"/>
  <c r="N12" i="46"/>
  <c r="L12" i="46"/>
  <c r="H12" i="46"/>
  <c r="F12" i="46"/>
  <c r="BO11" i="46" a="1"/>
  <c r="BO11" i="46" s="1"/>
  <c r="BM11" i="46" a="1"/>
  <c r="BM11" i="46" s="1"/>
  <c r="BL11" i="46" a="1"/>
  <c r="BL11" i="46" s="1"/>
  <c r="BK11" i="46" a="1"/>
  <c r="BK11" i="46" s="1"/>
  <c r="BJ11" i="46"/>
  <c r="BH11" i="46"/>
  <c r="BD11" i="46"/>
  <c r="BB11" i="46"/>
  <c r="AX11" i="46"/>
  <c r="AV11" i="46"/>
  <c r="AR11" i="46"/>
  <c r="AP11" i="46"/>
  <c r="AL11" i="46"/>
  <c r="AJ11" i="46"/>
  <c r="AF11" i="46"/>
  <c r="AD11" i="46"/>
  <c r="Z11" i="46"/>
  <c r="X11" i="46"/>
  <c r="T11" i="46"/>
  <c r="R11" i="46"/>
  <c r="N11" i="46"/>
  <c r="L11" i="46"/>
  <c r="H11" i="46"/>
  <c r="F11" i="46"/>
  <c r="BO10" i="46" a="1"/>
  <c r="BO10" i="46" s="1"/>
  <c r="BM10" i="46" a="1"/>
  <c r="BM10" i="46" s="1"/>
  <c r="BL10" i="46" a="1"/>
  <c r="BL10" i="46" s="1"/>
  <c r="BK10" i="46" a="1"/>
  <c r="BK10" i="46" s="1"/>
  <c r="BJ10" i="46"/>
  <c r="BH10" i="46"/>
  <c r="BD10" i="46"/>
  <c r="BB10" i="46"/>
  <c r="AX10" i="46"/>
  <c r="AV10" i="46"/>
  <c r="AR10" i="46"/>
  <c r="AP10" i="46"/>
  <c r="AL10" i="46"/>
  <c r="AJ10" i="46"/>
  <c r="AF10" i="46"/>
  <c r="AD10" i="46"/>
  <c r="Z10" i="46"/>
  <c r="X10" i="46"/>
  <c r="T10" i="46"/>
  <c r="R10" i="46"/>
  <c r="N10" i="46"/>
  <c r="L10" i="46"/>
  <c r="H10" i="46"/>
  <c r="F10" i="46"/>
  <c r="BI9" i="46"/>
  <c r="BI126" i="46" s="1" a="1"/>
  <c r="BI126" i="46" s="1"/>
  <c r="BG9" i="46"/>
  <c r="BG126" i="46" s="1" a="1"/>
  <c r="BG126" i="46" s="1"/>
  <c r="BF9" i="46"/>
  <c r="BF126" i="46" s="1" a="1"/>
  <c r="BF126" i="46" s="1"/>
  <c r="BE9" i="46"/>
  <c r="BE126" i="46" s="1" a="1"/>
  <c r="BE126" i="46" s="1"/>
  <c r="BC9" i="46"/>
  <c r="BC126" i="46" s="1" a="1"/>
  <c r="BC126" i="46" s="1"/>
  <c r="BA9" i="46"/>
  <c r="BA126" i="46" s="1" a="1"/>
  <c r="BA126" i="46" s="1"/>
  <c r="AZ9" i="46"/>
  <c r="AZ126" i="46" s="1" a="1"/>
  <c r="AZ126" i="46" s="1"/>
  <c r="AY9" i="46"/>
  <c r="AY126" i="46" s="1" a="1"/>
  <c r="AY126" i="46" s="1"/>
  <c r="AW9" i="46"/>
  <c r="AW126" i="46" s="1" a="1"/>
  <c r="AW126" i="46" s="1"/>
  <c r="AU9" i="46"/>
  <c r="AU126" i="46" s="1" a="1"/>
  <c r="AU126" i="46" s="1"/>
  <c r="AT9" i="46"/>
  <c r="AT126" i="46" s="1" a="1"/>
  <c r="AT126" i="46" s="1"/>
  <c r="AS9" i="46"/>
  <c r="AS126" i="46" s="1" a="1"/>
  <c r="AS126" i="46" s="1"/>
  <c r="AQ9" i="46"/>
  <c r="AQ126" i="46" s="1" a="1"/>
  <c r="AQ126" i="46" s="1"/>
  <c r="AO9" i="46"/>
  <c r="AO126" i="46" s="1" a="1"/>
  <c r="AO126" i="46" s="1"/>
  <c r="AN9" i="46"/>
  <c r="AN126" i="46" s="1" a="1"/>
  <c r="AN126" i="46" s="1"/>
  <c r="AM9" i="46"/>
  <c r="AM126" i="46" s="1" a="1"/>
  <c r="AM126" i="46" s="1"/>
  <c r="AK9" i="46"/>
  <c r="AK126" i="46" s="1" a="1"/>
  <c r="AK126" i="46" s="1"/>
  <c r="AI9" i="46"/>
  <c r="AI126" i="46" s="1" a="1"/>
  <c r="AI126" i="46" s="1"/>
  <c r="AH9" i="46"/>
  <c r="AH126" i="46" s="1" a="1"/>
  <c r="AH126" i="46" s="1"/>
  <c r="AG9" i="46"/>
  <c r="AG126" i="46" s="1" a="1"/>
  <c r="AG126" i="46" s="1"/>
  <c r="AE9" i="46"/>
  <c r="AE126" i="46" s="1" a="1"/>
  <c r="AE126" i="46" s="1"/>
  <c r="AC9" i="46"/>
  <c r="AC126" i="46" s="1" a="1"/>
  <c r="AC126" i="46" s="1"/>
  <c r="AB9" i="46"/>
  <c r="AB126" i="46" s="1" a="1"/>
  <c r="AB126" i="46" s="1"/>
  <c r="AA9" i="46"/>
  <c r="AA126" i="46" s="1" a="1"/>
  <c r="AA126" i="46" s="1"/>
  <c r="Y9" i="46"/>
  <c r="Y126" i="46" s="1" a="1"/>
  <c r="Y126" i="46" s="1"/>
  <c r="W9" i="46"/>
  <c r="W126" i="46" s="1" a="1"/>
  <c r="W126" i="46" s="1"/>
  <c r="V9" i="46"/>
  <c r="V126" i="46" s="1" a="1"/>
  <c r="V126" i="46" s="1"/>
  <c r="U9" i="46"/>
  <c r="U126" i="46" s="1" a="1"/>
  <c r="U126" i="46" s="1"/>
  <c r="S9" i="46"/>
  <c r="S126" i="46" s="1" a="1"/>
  <c r="S126" i="46" s="1"/>
  <c r="Q9" i="46"/>
  <c r="Q126" i="46" s="1" a="1"/>
  <c r="Q126" i="46" s="1"/>
  <c r="P9" i="46"/>
  <c r="P126" i="46" s="1" a="1"/>
  <c r="P126" i="46" s="1"/>
  <c r="O9" i="46"/>
  <c r="O126" i="46" s="1" a="1"/>
  <c r="O126" i="46" s="1"/>
  <c r="M9" i="46"/>
  <c r="M126" i="46" s="1" a="1"/>
  <c r="M126" i="46" s="1"/>
  <c r="K9" i="46"/>
  <c r="K126" i="46" s="1" a="1"/>
  <c r="K126" i="46" s="1"/>
  <c r="J9" i="46"/>
  <c r="J126" i="46" s="1" a="1"/>
  <c r="J126" i="46" s="1"/>
  <c r="I9" i="46"/>
  <c r="I126" i="46" s="1" a="1"/>
  <c r="I126" i="46" s="1"/>
  <c r="G9" i="46"/>
  <c r="G126" i="46" s="1" a="1"/>
  <c r="G126" i="46" s="1"/>
  <c r="E9" i="46"/>
  <c r="E126" i="46" s="1" a="1"/>
  <c r="E126" i="46" s="1"/>
  <c r="D9" i="46"/>
  <c r="D126" i="46" s="1" a="1"/>
  <c r="D126" i="46" s="1"/>
  <c r="C9" i="46"/>
  <c r="C126" i="46" s="1" a="1"/>
  <c r="C126" i="46" s="1"/>
  <c r="BG5" i="46"/>
  <c r="BA5" i="46"/>
  <c r="AU5" i="46"/>
  <c r="AO5" i="46"/>
  <c r="AI5" i="46"/>
  <c r="AC5" i="46"/>
  <c r="W5" i="46"/>
  <c r="Q5" i="46"/>
  <c r="K5" i="46"/>
  <c r="E5" i="46"/>
  <c r="AO5" i="43"/>
  <c r="AM9" i="43"/>
  <c r="AN9" i="43"/>
  <c r="AO9" i="43"/>
  <c r="AQ9" i="43"/>
  <c r="AP10" i="43"/>
  <c r="AR10" i="43"/>
  <c r="AP11" i="43"/>
  <c r="AR11" i="43"/>
  <c r="AP12" i="43"/>
  <c r="AR12" i="43"/>
  <c r="AP13" i="43"/>
  <c r="AR13" i="43"/>
  <c r="AP14" i="43"/>
  <c r="AR14" i="43"/>
  <c r="AM15" i="43"/>
  <c r="AN15" i="43"/>
  <c r="AO15" i="43"/>
  <c r="AQ15" i="43"/>
  <c r="AP16" i="43"/>
  <c r="AR16" i="43"/>
  <c r="AP17" i="43"/>
  <c r="AR17" i="43"/>
  <c r="AP18" i="43"/>
  <c r="AR18" i="43"/>
  <c r="AP19" i="43"/>
  <c r="AR19" i="43"/>
  <c r="AP20" i="43"/>
  <c r="AR20" i="43"/>
  <c r="AM21" i="43"/>
  <c r="AN21" i="43"/>
  <c r="AO21" i="43"/>
  <c r="AQ21" i="43"/>
  <c r="AP22" i="43"/>
  <c r="AR22" i="43"/>
  <c r="AP23" i="43"/>
  <c r="AR23" i="43"/>
  <c r="AP24" i="43"/>
  <c r="AR24" i="43"/>
  <c r="AP25" i="43"/>
  <c r="AR25" i="43"/>
  <c r="AP26" i="43"/>
  <c r="AR26" i="43"/>
  <c r="AM27" i="43"/>
  <c r="AN27" i="43"/>
  <c r="AO27" i="43"/>
  <c r="AQ27" i="43"/>
  <c r="AP28" i="43"/>
  <c r="AR28" i="43"/>
  <c r="AP29" i="43"/>
  <c r="AR29" i="43"/>
  <c r="AP30" i="43"/>
  <c r="AR30" i="43"/>
  <c r="AP31" i="43"/>
  <c r="AR31" i="43"/>
  <c r="AP32" i="43"/>
  <c r="AR32" i="43"/>
  <c r="AM33" i="43"/>
  <c r="AN33" i="43"/>
  <c r="AO33" i="43"/>
  <c r="AQ33" i="43"/>
  <c r="AP34" i="43"/>
  <c r="AR34" i="43"/>
  <c r="AP35" i="43"/>
  <c r="AR35" i="43"/>
  <c r="AP36" i="43"/>
  <c r="AR36" i="43"/>
  <c r="AP37" i="43"/>
  <c r="AR37" i="43"/>
  <c r="AP38" i="43"/>
  <c r="AR38" i="43"/>
  <c r="AM39" i="43"/>
  <c r="AN39" i="43"/>
  <c r="AO39" i="43"/>
  <c r="AQ39" i="43"/>
  <c r="AP40" i="43"/>
  <c r="AR40" i="43"/>
  <c r="AP41" i="43"/>
  <c r="AR41" i="43"/>
  <c r="AP42" i="43"/>
  <c r="AR42" i="43"/>
  <c r="AP43" i="43"/>
  <c r="AR43" i="43"/>
  <c r="AP44" i="43"/>
  <c r="AR44" i="43"/>
  <c r="AM45" i="43"/>
  <c r="AN45" i="43"/>
  <c r="AO45" i="43"/>
  <c r="AQ45" i="43"/>
  <c r="AP46" i="43"/>
  <c r="AR46" i="43"/>
  <c r="AP47" i="43"/>
  <c r="AR47" i="43"/>
  <c r="AP48" i="43"/>
  <c r="AR48" i="43"/>
  <c r="AP49" i="43"/>
  <c r="AR49" i="43"/>
  <c r="AP50" i="43"/>
  <c r="AR50" i="43"/>
  <c r="AM51" i="43"/>
  <c r="AN51" i="43"/>
  <c r="AO51" i="43"/>
  <c r="AQ51" i="43"/>
  <c r="AP52" i="43"/>
  <c r="AR52" i="43"/>
  <c r="AP53" i="43"/>
  <c r="AR53" i="43"/>
  <c r="AP54" i="43"/>
  <c r="AR54" i="43"/>
  <c r="AP55" i="43"/>
  <c r="AR55" i="43"/>
  <c r="AP56" i="43"/>
  <c r="AR56" i="43"/>
  <c r="AM57" i="43"/>
  <c r="AN57" i="43"/>
  <c r="AO57" i="43"/>
  <c r="AQ57" i="43"/>
  <c r="AP58" i="43"/>
  <c r="AR58" i="43"/>
  <c r="AP59" i="43"/>
  <c r="AR59" i="43"/>
  <c r="AP60" i="43"/>
  <c r="AR60" i="43"/>
  <c r="AP61" i="43"/>
  <c r="AR61" i="43"/>
  <c r="AP62" i="43"/>
  <c r="AR62" i="43"/>
  <c r="AM63" i="43"/>
  <c r="AN63" i="43"/>
  <c r="AO63" i="43"/>
  <c r="AQ63" i="43"/>
  <c r="AP64" i="43"/>
  <c r="AR64" i="43"/>
  <c r="AP65" i="43"/>
  <c r="AR65" i="43"/>
  <c r="AP66" i="43"/>
  <c r="AR66" i="43"/>
  <c r="AP67" i="43"/>
  <c r="AR67" i="43"/>
  <c r="AP68" i="43"/>
  <c r="AR68" i="43"/>
  <c r="AM69" i="43"/>
  <c r="AN69" i="43"/>
  <c r="AO69" i="43"/>
  <c r="AQ69" i="43"/>
  <c r="AP70" i="43"/>
  <c r="AR70" i="43"/>
  <c r="AP71" i="43"/>
  <c r="AR71" i="43"/>
  <c r="AP72" i="43"/>
  <c r="AR72" i="43"/>
  <c r="AP73" i="43"/>
  <c r="AR73" i="43"/>
  <c r="AP74" i="43"/>
  <c r="AR74" i="43"/>
  <c r="AM75" i="43"/>
  <c r="AN75" i="43"/>
  <c r="AO75" i="43"/>
  <c r="AQ75" i="43"/>
  <c r="AP76" i="43"/>
  <c r="AR76" i="43"/>
  <c r="AP77" i="43"/>
  <c r="AR77" i="43"/>
  <c r="AP78" i="43"/>
  <c r="AR78" i="43"/>
  <c r="AP79" i="43"/>
  <c r="AR79" i="43"/>
  <c r="AP80" i="43"/>
  <c r="AR80" i="43"/>
  <c r="AM81" i="43"/>
  <c r="AN81" i="43"/>
  <c r="AO81" i="43"/>
  <c r="AQ81" i="43"/>
  <c r="AP82" i="43"/>
  <c r="AR82" i="43"/>
  <c r="AP83" i="43"/>
  <c r="AR83" i="43"/>
  <c r="AP84" i="43"/>
  <c r="AR84" i="43"/>
  <c r="AP85" i="43"/>
  <c r="AR85" i="43"/>
  <c r="AP86" i="43"/>
  <c r="AR86" i="43"/>
  <c r="AM87" i="43"/>
  <c r="AN87" i="43"/>
  <c r="AO87" i="43"/>
  <c r="AQ87" i="43"/>
  <c r="AP88" i="43"/>
  <c r="AR88" i="43"/>
  <c r="AP89" i="43"/>
  <c r="AR89" i="43"/>
  <c r="AP90" i="43"/>
  <c r="AR90" i="43"/>
  <c r="AP91" i="43"/>
  <c r="AR91" i="43"/>
  <c r="AP92" i="43"/>
  <c r="AR92" i="43"/>
  <c r="AM93" i="43"/>
  <c r="AN93" i="43"/>
  <c r="AO93" i="43"/>
  <c r="AQ93" i="43"/>
  <c r="AP94" i="43"/>
  <c r="AR94" i="43"/>
  <c r="AP95" i="43"/>
  <c r="AR95" i="43"/>
  <c r="AP96" i="43"/>
  <c r="AR96" i="43"/>
  <c r="AP97" i="43"/>
  <c r="AR97" i="43"/>
  <c r="AP98" i="43"/>
  <c r="AR98" i="43"/>
  <c r="AM99" i="43"/>
  <c r="AN99" i="43"/>
  <c r="AO99" i="43"/>
  <c r="AQ99" i="43"/>
  <c r="AP100" i="43"/>
  <c r="AR100" i="43"/>
  <c r="AP101" i="43"/>
  <c r="AR101" i="43"/>
  <c r="AP102" i="43"/>
  <c r="AR102" i="43"/>
  <c r="AP103" i="43"/>
  <c r="AR103" i="43"/>
  <c r="AP104" i="43"/>
  <c r="AR104" i="43"/>
  <c r="AM105" i="43"/>
  <c r="AN105" i="43"/>
  <c r="AO105" i="43"/>
  <c r="AQ105" i="43"/>
  <c r="AP106" i="43"/>
  <c r="AR106" i="43"/>
  <c r="AP107" i="43"/>
  <c r="AR107" i="43"/>
  <c r="AP108" i="43"/>
  <c r="AR108" i="43"/>
  <c r="AP109" i="43"/>
  <c r="AR109" i="43"/>
  <c r="AP110" i="43"/>
  <c r="AR110" i="43"/>
  <c r="AM111" i="43"/>
  <c r="AN111" i="43"/>
  <c r="AO111" i="43"/>
  <c r="AQ111" i="43"/>
  <c r="AP112" i="43"/>
  <c r="AR112" i="43"/>
  <c r="AP113" i="43"/>
  <c r="AR113" i="43"/>
  <c r="AP114" i="43"/>
  <c r="AR114" i="43"/>
  <c r="AP115" i="43"/>
  <c r="AR115" i="43"/>
  <c r="AP116" i="43"/>
  <c r="AR116" i="43"/>
  <c r="AM117" i="43"/>
  <c r="AN117" i="43"/>
  <c r="AO117" i="43"/>
  <c r="AQ117" i="43"/>
  <c r="AP118" i="43"/>
  <c r="AR118" i="43"/>
  <c r="AP119" i="43"/>
  <c r="AR119" i="43"/>
  <c r="AP120" i="43"/>
  <c r="AR120" i="43"/>
  <c r="AP121" i="43"/>
  <c r="AR121" i="43"/>
  <c r="AP122" i="43"/>
  <c r="AR122" i="43"/>
  <c r="AU5" i="43"/>
  <c r="AS9" i="43"/>
  <c r="AT9" i="43"/>
  <c r="AU9" i="43"/>
  <c r="AW9" i="43"/>
  <c r="AV10" i="43"/>
  <c r="AX10" i="43"/>
  <c r="AV11" i="43"/>
  <c r="AX11" i="43"/>
  <c r="AV12" i="43"/>
  <c r="AX12" i="43"/>
  <c r="AV13" i="43"/>
  <c r="AX13" i="43"/>
  <c r="AV14" i="43"/>
  <c r="AX14" i="43"/>
  <c r="AS15" i="43"/>
  <c r="AT15" i="43"/>
  <c r="AU15" i="43"/>
  <c r="AW15" i="43"/>
  <c r="AV16" i="43"/>
  <c r="AX16" i="43"/>
  <c r="AV17" i="43"/>
  <c r="AX17" i="43"/>
  <c r="AV18" i="43"/>
  <c r="AX18" i="43"/>
  <c r="AV19" i="43"/>
  <c r="AX19" i="43"/>
  <c r="AV20" i="43"/>
  <c r="AX20" i="43"/>
  <c r="AS21" i="43"/>
  <c r="AT21" i="43"/>
  <c r="AU21" i="43"/>
  <c r="AW21" i="43"/>
  <c r="AV22" i="43"/>
  <c r="AX22" i="43"/>
  <c r="AV23" i="43"/>
  <c r="AX23" i="43"/>
  <c r="AV24" i="43"/>
  <c r="AX24" i="43"/>
  <c r="AV25" i="43"/>
  <c r="AX25" i="43"/>
  <c r="AV26" i="43"/>
  <c r="AX26" i="43"/>
  <c r="AS27" i="43"/>
  <c r="AT27" i="43"/>
  <c r="AU27" i="43"/>
  <c r="AW27" i="43"/>
  <c r="AV28" i="43"/>
  <c r="AX28" i="43"/>
  <c r="AV29" i="43"/>
  <c r="AX29" i="43"/>
  <c r="AV30" i="43"/>
  <c r="AX30" i="43"/>
  <c r="AV31" i="43"/>
  <c r="AX31" i="43"/>
  <c r="AV32" i="43"/>
  <c r="AX32" i="43"/>
  <c r="AS33" i="43"/>
  <c r="AT33" i="43"/>
  <c r="AU33" i="43"/>
  <c r="AW33" i="43"/>
  <c r="AV34" i="43"/>
  <c r="AX34" i="43"/>
  <c r="AV35" i="43"/>
  <c r="AX35" i="43"/>
  <c r="AV36" i="43"/>
  <c r="AX36" i="43"/>
  <c r="AV37" i="43"/>
  <c r="AX37" i="43"/>
  <c r="AV38" i="43"/>
  <c r="AX38" i="43"/>
  <c r="AS39" i="43"/>
  <c r="AT39" i="43"/>
  <c r="AU39" i="43"/>
  <c r="AW39" i="43"/>
  <c r="AV40" i="43"/>
  <c r="AX40" i="43"/>
  <c r="AV41" i="43"/>
  <c r="AX41" i="43"/>
  <c r="AV42" i="43"/>
  <c r="AX42" i="43"/>
  <c r="AV43" i="43"/>
  <c r="AX43" i="43"/>
  <c r="AV44" i="43"/>
  <c r="AX44" i="43"/>
  <c r="AS45" i="43"/>
  <c r="AT45" i="43"/>
  <c r="AU45" i="43"/>
  <c r="AW45" i="43"/>
  <c r="AV46" i="43"/>
  <c r="AX46" i="43"/>
  <c r="AV47" i="43"/>
  <c r="AX47" i="43"/>
  <c r="AV48" i="43"/>
  <c r="AX48" i="43"/>
  <c r="AV49" i="43"/>
  <c r="AX49" i="43"/>
  <c r="AV50" i="43"/>
  <c r="AX50" i="43"/>
  <c r="AS51" i="43"/>
  <c r="AT51" i="43"/>
  <c r="AU51" i="43"/>
  <c r="AW51" i="43"/>
  <c r="AV52" i="43"/>
  <c r="AX52" i="43"/>
  <c r="AV53" i="43"/>
  <c r="AX53" i="43"/>
  <c r="AV54" i="43"/>
  <c r="AX54" i="43"/>
  <c r="AV55" i="43"/>
  <c r="AX55" i="43"/>
  <c r="AV56" i="43"/>
  <c r="AX56" i="43"/>
  <c r="AS57" i="43"/>
  <c r="AT57" i="43"/>
  <c r="AU57" i="43"/>
  <c r="AW57" i="43"/>
  <c r="AV58" i="43"/>
  <c r="AX58" i="43"/>
  <c r="AV59" i="43"/>
  <c r="AX59" i="43"/>
  <c r="AV60" i="43"/>
  <c r="AX60" i="43"/>
  <c r="AV61" i="43"/>
  <c r="AX61" i="43"/>
  <c r="AV62" i="43"/>
  <c r="AX62" i="43"/>
  <c r="AS63" i="43"/>
  <c r="AT63" i="43"/>
  <c r="AU63" i="43"/>
  <c r="AW63" i="43"/>
  <c r="AV64" i="43"/>
  <c r="AX64" i="43"/>
  <c r="AV65" i="43"/>
  <c r="AX65" i="43"/>
  <c r="AV66" i="43"/>
  <c r="AX66" i="43"/>
  <c r="AV67" i="43"/>
  <c r="AX67" i="43"/>
  <c r="AV68" i="43"/>
  <c r="AX68" i="43"/>
  <c r="AS69" i="43"/>
  <c r="AT69" i="43"/>
  <c r="AU69" i="43"/>
  <c r="AW69" i="43"/>
  <c r="AV70" i="43"/>
  <c r="AX70" i="43"/>
  <c r="AV71" i="43"/>
  <c r="AX71" i="43"/>
  <c r="AV72" i="43"/>
  <c r="AX72" i="43"/>
  <c r="AV73" i="43"/>
  <c r="AX73" i="43"/>
  <c r="AV74" i="43"/>
  <c r="AX74" i="43"/>
  <c r="AS75" i="43"/>
  <c r="AT75" i="43"/>
  <c r="AU75" i="43"/>
  <c r="AW75" i="43"/>
  <c r="AV76" i="43"/>
  <c r="AX76" i="43"/>
  <c r="AV77" i="43"/>
  <c r="AX77" i="43"/>
  <c r="AV78" i="43"/>
  <c r="AX78" i="43"/>
  <c r="AV79" i="43"/>
  <c r="AX79" i="43"/>
  <c r="AV80" i="43"/>
  <c r="AX80" i="43"/>
  <c r="AS81" i="43"/>
  <c r="AT81" i="43"/>
  <c r="AU81" i="43"/>
  <c r="AW81" i="43"/>
  <c r="AV82" i="43"/>
  <c r="AX82" i="43"/>
  <c r="AV83" i="43"/>
  <c r="AX83" i="43"/>
  <c r="AV84" i="43"/>
  <c r="AX84" i="43"/>
  <c r="AV85" i="43"/>
  <c r="AX85" i="43"/>
  <c r="AV86" i="43"/>
  <c r="AX86" i="43"/>
  <c r="AS87" i="43"/>
  <c r="AT87" i="43"/>
  <c r="AU87" i="43"/>
  <c r="AW87" i="43"/>
  <c r="AV88" i="43"/>
  <c r="AX88" i="43"/>
  <c r="AV89" i="43"/>
  <c r="AX89" i="43"/>
  <c r="AV90" i="43"/>
  <c r="AX90" i="43"/>
  <c r="AV91" i="43"/>
  <c r="AX91" i="43"/>
  <c r="AV92" i="43"/>
  <c r="AX92" i="43"/>
  <c r="AS93" i="43"/>
  <c r="AT93" i="43"/>
  <c r="AU93" i="43"/>
  <c r="AW93" i="43"/>
  <c r="AV94" i="43"/>
  <c r="AX94" i="43"/>
  <c r="AV95" i="43"/>
  <c r="AX95" i="43"/>
  <c r="AV96" i="43"/>
  <c r="AX96" i="43"/>
  <c r="AV97" i="43"/>
  <c r="AX97" i="43"/>
  <c r="AV98" i="43"/>
  <c r="AX98" i="43"/>
  <c r="AS99" i="43"/>
  <c r="AT99" i="43"/>
  <c r="AU99" i="43"/>
  <c r="AW99" i="43"/>
  <c r="AV100" i="43"/>
  <c r="AX100" i="43"/>
  <c r="AV101" i="43"/>
  <c r="AX101" i="43"/>
  <c r="AV102" i="43"/>
  <c r="AX102" i="43"/>
  <c r="AV103" i="43"/>
  <c r="AX103" i="43"/>
  <c r="AV104" i="43"/>
  <c r="AX104" i="43"/>
  <c r="AS105" i="43"/>
  <c r="AT105" i="43"/>
  <c r="AU105" i="43"/>
  <c r="AW105" i="43"/>
  <c r="AV106" i="43"/>
  <c r="AX106" i="43"/>
  <c r="AV107" i="43"/>
  <c r="AX107" i="43"/>
  <c r="AV108" i="43"/>
  <c r="AX108" i="43"/>
  <c r="AV109" i="43"/>
  <c r="AX109" i="43"/>
  <c r="AV110" i="43"/>
  <c r="AX110" i="43"/>
  <c r="AS111" i="43"/>
  <c r="AT111" i="43"/>
  <c r="AU111" i="43"/>
  <c r="AW111" i="43"/>
  <c r="AV112" i="43"/>
  <c r="AX112" i="43"/>
  <c r="AV113" i="43"/>
  <c r="AX113" i="43"/>
  <c r="AV114" i="43"/>
  <c r="AX114" i="43"/>
  <c r="AV115" i="43"/>
  <c r="AX115" i="43"/>
  <c r="AV116" i="43"/>
  <c r="AX116" i="43"/>
  <c r="AS117" i="43"/>
  <c r="AT117" i="43"/>
  <c r="AU117" i="43"/>
  <c r="AW117" i="43"/>
  <c r="AV118" i="43"/>
  <c r="AX118" i="43"/>
  <c r="AV119" i="43"/>
  <c r="AX119" i="43"/>
  <c r="AV120" i="43"/>
  <c r="AX120" i="43"/>
  <c r="AV121" i="43"/>
  <c r="AX121" i="43"/>
  <c r="AV122" i="43"/>
  <c r="AX122" i="43"/>
  <c r="BA5" i="43"/>
  <c r="AY9" i="43"/>
  <c r="AZ9" i="43"/>
  <c r="BA9" i="43"/>
  <c r="BC9" i="43"/>
  <c r="BB10" i="43"/>
  <c r="BD10" i="43"/>
  <c r="BB11" i="43"/>
  <c r="BD11" i="43"/>
  <c r="BB12" i="43"/>
  <c r="BD12" i="43"/>
  <c r="BB13" i="43"/>
  <c r="BD13" i="43"/>
  <c r="BB14" i="43"/>
  <c r="BD14" i="43"/>
  <c r="AY15" i="43"/>
  <c r="AZ15" i="43"/>
  <c r="BA15" i="43"/>
  <c r="BC15" i="43"/>
  <c r="BB16" i="43"/>
  <c r="BD16" i="43"/>
  <c r="BB17" i="43"/>
  <c r="BD17" i="43"/>
  <c r="BB18" i="43"/>
  <c r="BD18" i="43"/>
  <c r="BB19" i="43"/>
  <c r="BD19" i="43"/>
  <c r="BB20" i="43"/>
  <c r="BD20" i="43"/>
  <c r="AY21" i="43"/>
  <c r="AZ21" i="43"/>
  <c r="BA21" i="43"/>
  <c r="BC21" i="43"/>
  <c r="BB22" i="43"/>
  <c r="BD22" i="43"/>
  <c r="BB23" i="43"/>
  <c r="BD23" i="43"/>
  <c r="BB24" i="43"/>
  <c r="BD24" i="43"/>
  <c r="BB25" i="43"/>
  <c r="BD25" i="43"/>
  <c r="BB26" i="43"/>
  <c r="BD26" i="43"/>
  <c r="AY27" i="43"/>
  <c r="AZ27" i="43"/>
  <c r="BA27" i="43"/>
  <c r="BC27" i="43"/>
  <c r="BB28" i="43"/>
  <c r="BD28" i="43"/>
  <c r="BB29" i="43"/>
  <c r="BD29" i="43"/>
  <c r="BB30" i="43"/>
  <c r="BD30" i="43"/>
  <c r="BB31" i="43"/>
  <c r="BD31" i="43"/>
  <c r="BB32" i="43"/>
  <c r="BD32" i="43"/>
  <c r="AY33" i="43"/>
  <c r="AZ33" i="43"/>
  <c r="BA33" i="43"/>
  <c r="BC33" i="43"/>
  <c r="BB34" i="43"/>
  <c r="BD34" i="43"/>
  <c r="BB35" i="43"/>
  <c r="BD35" i="43"/>
  <c r="BB36" i="43"/>
  <c r="BD36" i="43"/>
  <c r="BB37" i="43"/>
  <c r="BD37" i="43"/>
  <c r="BB38" i="43"/>
  <c r="BD38" i="43"/>
  <c r="AY39" i="43"/>
  <c r="AZ39" i="43"/>
  <c r="BA39" i="43"/>
  <c r="BC39" i="43"/>
  <c r="BB40" i="43"/>
  <c r="BD40" i="43"/>
  <c r="BB41" i="43"/>
  <c r="BD41" i="43"/>
  <c r="BB42" i="43"/>
  <c r="BD42" i="43"/>
  <c r="BB43" i="43"/>
  <c r="BD43" i="43"/>
  <c r="BB44" i="43"/>
  <c r="BD44" i="43"/>
  <c r="AY45" i="43"/>
  <c r="AZ45" i="43"/>
  <c r="BA45" i="43"/>
  <c r="BC45" i="43"/>
  <c r="BB46" i="43"/>
  <c r="BD46" i="43"/>
  <c r="BB47" i="43"/>
  <c r="BD47" i="43"/>
  <c r="BB48" i="43"/>
  <c r="BD48" i="43"/>
  <c r="BB49" i="43"/>
  <c r="BD49" i="43"/>
  <c r="BB50" i="43"/>
  <c r="BD50" i="43"/>
  <c r="AY51" i="43"/>
  <c r="AZ51" i="43"/>
  <c r="BA51" i="43"/>
  <c r="BC51" i="43"/>
  <c r="BB52" i="43"/>
  <c r="BD52" i="43"/>
  <c r="BB53" i="43"/>
  <c r="BD53" i="43"/>
  <c r="BB54" i="43"/>
  <c r="BD54" i="43"/>
  <c r="BB55" i="43"/>
  <c r="BD55" i="43"/>
  <c r="BB56" i="43"/>
  <c r="BD56" i="43"/>
  <c r="AY57" i="43"/>
  <c r="AZ57" i="43"/>
  <c r="BA57" i="43"/>
  <c r="BC57" i="43"/>
  <c r="BB58" i="43"/>
  <c r="BD58" i="43"/>
  <c r="BB59" i="43"/>
  <c r="BD59" i="43"/>
  <c r="BB60" i="43"/>
  <c r="BD60" i="43"/>
  <c r="BB61" i="43"/>
  <c r="BD61" i="43"/>
  <c r="BB62" i="43"/>
  <c r="BD62" i="43"/>
  <c r="AY63" i="43"/>
  <c r="AZ63" i="43"/>
  <c r="BA63" i="43"/>
  <c r="BC63" i="43"/>
  <c r="BB64" i="43"/>
  <c r="BD64" i="43"/>
  <c r="BB65" i="43"/>
  <c r="BD65" i="43"/>
  <c r="BB66" i="43"/>
  <c r="BD66" i="43"/>
  <c r="BB67" i="43"/>
  <c r="BD67" i="43"/>
  <c r="BB68" i="43"/>
  <c r="BD68" i="43"/>
  <c r="AY69" i="43"/>
  <c r="AZ69" i="43"/>
  <c r="BA69" i="43"/>
  <c r="BC69" i="43"/>
  <c r="BB70" i="43"/>
  <c r="BD70" i="43"/>
  <c r="BB71" i="43"/>
  <c r="BD71" i="43"/>
  <c r="BB72" i="43"/>
  <c r="BD72" i="43"/>
  <c r="BB73" i="43"/>
  <c r="BD73" i="43"/>
  <c r="BB74" i="43"/>
  <c r="BD74" i="43"/>
  <c r="AY75" i="43"/>
  <c r="AZ75" i="43"/>
  <c r="BA75" i="43"/>
  <c r="BC75" i="43"/>
  <c r="BB76" i="43"/>
  <c r="BD76" i="43"/>
  <c r="BB77" i="43"/>
  <c r="BD77" i="43"/>
  <c r="BB78" i="43"/>
  <c r="BD78" i="43"/>
  <c r="BB79" i="43"/>
  <c r="BD79" i="43"/>
  <c r="BB80" i="43"/>
  <c r="BD80" i="43"/>
  <c r="AY81" i="43"/>
  <c r="AZ81" i="43"/>
  <c r="BA81" i="43"/>
  <c r="BC81" i="43"/>
  <c r="BB82" i="43"/>
  <c r="BD82" i="43"/>
  <c r="BB83" i="43"/>
  <c r="BD83" i="43"/>
  <c r="BB84" i="43"/>
  <c r="BD84" i="43"/>
  <c r="BB85" i="43"/>
  <c r="BD85" i="43"/>
  <c r="BB86" i="43"/>
  <c r="BD86" i="43"/>
  <c r="AY87" i="43"/>
  <c r="AZ87" i="43"/>
  <c r="BA87" i="43"/>
  <c r="BC87" i="43"/>
  <c r="BB88" i="43"/>
  <c r="BD88" i="43"/>
  <c r="BB89" i="43"/>
  <c r="BD89" i="43"/>
  <c r="BB90" i="43"/>
  <c r="BD90" i="43"/>
  <c r="BB91" i="43"/>
  <c r="BD91" i="43"/>
  <c r="BB92" i="43"/>
  <c r="BD92" i="43"/>
  <c r="AY93" i="43"/>
  <c r="AZ93" i="43"/>
  <c r="BA93" i="43"/>
  <c r="BC93" i="43"/>
  <c r="BB94" i="43"/>
  <c r="BD94" i="43"/>
  <c r="BB95" i="43"/>
  <c r="BD95" i="43"/>
  <c r="BB96" i="43"/>
  <c r="BD96" i="43"/>
  <c r="BB97" i="43"/>
  <c r="BD97" i="43"/>
  <c r="BB98" i="43"/>
  <c r="BD98" i="43"/>
  <c r="AY99" i="43"/>
  <c r="AZ99" i="43"/>
  <c r="BA99" i="43"/>
  <c r="BC99" i="43"/>
  <c r="BB100" i="43"/>
  <c r="BD100" i="43"/>
  <c r="BB101" i="43"/>
  <c r="BD101" i="43"/>
  <c r="BB102" i="43"/>
  <c r="BD102" i="43"/>
  <c r="BB103" i="43"/>
  <c r="BD103" i="43"/>
  <c r="BB104" i="43"/>
  <c r="BD104" i="43"/>
  <c r="AY105" i="43"/>
  <c r="AZ105" i="43"/>
  <c r="BA105" i="43"/>
  <c r="BC105" i="43"/>
  <c r="BB106" i="43"/>
  <c r="BD106" i="43"/>
  <c r="BB107" i="43"/>
  <c r="BD107" i="43"/>
  <c r="BB108" i="43"/>
  <c r="BD108" i="43"/>
  <c r="BB109" i="43"/>
  <c r="BD109" i="43"/>
  <c r="BB110" i="43"/>
  <c r="BD110" i="43"/>
  <c r="AY111" i="43"/>
  <c r="AZ111" i="43"/>
  <c r="BA111" i="43"/>
  <c r="BC111" i="43"/>
  <c r="BB112" i="43"/>
  <c r="BD112" i="43"/>
  <c r="BB113" i="43"/>
  <c r="BD113" i="43"/>
  <c r="BB114" i="43"/>
  <c r="BD114" i="43"/>
  <c r="BB115" i="43"/>
  <c r="BD115" i="43"/>
  <c r="BB116" i="43"/>
  <c r="BD116" i="43"/>
  <c r="AY117" i="43"/>
  <c r="AZ117" i="43"/>
  <c r="BA117" i="43"/>
  <c r="BC117" i="43"/>
  <c r="BB118" i="43"/>
  <c r="BD118" i="43"/>
  <c r="BB119" i="43"/>
  <c r="BD119" i="43"/>
  <c r="BB120" i="43"/>
  <c r="BD120" i="43"/>
  <c r="BB121" i="43"/>
  <c r="BD121" i="43"/>
  <c r="BB122" i="43"/>
  <c r="BD122" i="43"/>
  <c r="BK10" i="43" a="1"/>
  <c r="BK10" i="43" s="1"/>
  <c r="BL10" i="43" a="1"/>
  <c r="BL10" i="43" s="1"/>
  <c r="BM10" i="43" a="1"/>
  <c r="BM10" i="43" s="1"/>
  <c r="BO10" i="43" a="1"/>
  <c r="BO10" i="43" s="1"/>
  <c r="BK11" i="43" a="1"/>
  <c r="BK11" i="43" s="1"/>
  <c r="BL11" i="43" a="1"/>
  <c r="BL11" i="43" s="1"/>
  <c r="BM11" i="43" a="1"/>
  <c r="BM11" i="43" s="1"/>
  <c r="BO11" i="43" a="1"/>
  <c r="BO11" i="43" s="1"/>
  <c r="BK12" i="43" a="1"/>
  <c r="BK12" i="43" s="1"/>
  <c r="BL12" i="43" a="1"/>
  <c r="BL12" i="43" s="1"/>
  <c r="BM12" i="43" a="1"/>
  <c r="BM12" i="43" s="1"/>
  <c r="BO12" i="43" a="1"/>
  <c r="BO12" i="43" s="1"/>
  <c r="BK13" i="43" a="1"/>
  <c r="BK13" i="43" s="1"/>
  <c r="BL13" i="43" a="1"/>
  <c r="BL13" i="43" s="1"/>
  <c r="BM13" i="43" a="1"/>
  <c r="BM13" i="43" s="1"/>
  <c r="BO13" i="43" a="1"/>
  <c r="BO13" i="43" s="1"/>
  <c r="BK14" i="43" a="1"/>
  <c r="BK14" i="43" s="1"/>
  <c r="BL14" i="43" a="1"/>
  <c r="BL14" i="43" s="1"/>
  <c r="BM14" i="43" a="1"/>
  <c r="BM14" i="43" s="1"/>
  <c r="BO14" i="43" a="1"/>
  <c r="BO14" i="43" s="1"/>
  <c r="BK16" i="43" a="1"/>
  <c r="BK16" i="43" s="1"/>
  <c r="BL16" i="43" a="1"/>
  <c r="BL16" i="43" s="1"/>
  <c r="BM16" i="43" a="1"/>
  <c r="BM16" i="43" s="1"/>
  <c r="BO16" i="43" a="1"/>
  <c r="BO16" i="43" s="1"/>
  <c r="BK17" i="43" a="1"/>
  <c r="BK17" i="43" s="1"/>
  <c r="BL17" i="43" a="1"/>
  <c r="BL17" i="43" s="1"/>
  <c r="BM17" i="43" a="1"/>
  <c r="BM17" i="43" s="1"/>
  <c r="BO17" i="43" a="1"/>
  <c r="BO17" i="43" s="1"/>
  <c r="BK18" i="43" a="1"/>
  <c r="BK18" i="43" s="1"/>
  <c r="BL18" i="43" a="1"/>
  <c r="BL18" i="43" s="1"/>
  <c r="BM18" i="43" a="1"/>
  <c r="BM18" i="43" s="1"/>
  <c r="BO18" i="43" a="1"/>
  <c r="BO18" i="43" s="1"/>
  <c r="BK19" i="43" a="1"/>
  <c r="BK19" i="43" s="1"/>
  <c r="BL19" i="43" a="1"/>
  <c r="BL19" i="43" s="1"/>
  <c r="BM19" i="43" a="1"/>
  <c r="BM19" i="43" s="1"/>
  <c r="BO19" i="43" a="1"/>
  <c r="BO19" i="43" s="1"/>
  <c r="BK20" i="43" a="1"/>
  <c r="BK20" i="43" s="1"/>
  <c r="BL20" i="43" a="1"/>
  <c r="BL20" i="43" s="1"/>
  <c r="BM20" i="43" a="1"/>
  <c r="BM20" i="43" s="1"/>
  <c r="BO20" i="43" a="1"/>
  <c r="BO20" i="43" s="1"/>
  <c r="BK22" i="43" a="1"/>
  <c r="BK22" i="43" s="1"/>
  <c r="BL22" i="43" a="1"/>
  <c r="BL22" i="43" s="1"/>
  <c r="BM22" i="43" a="1"/>
  <c r="BM22" i="43" s="1"/>
  <c r="BO22" i="43" a="1"/>
  <c r="BO22" i="43" s="1"/>
  <c r="BK23" i="43" a="1"/>
  <c r="BK23" i="43" s="1"/>
  <c r="BL23" i="43" a="1"/>
  <c r="BL23" i="43" s="1"/>
  <c r="BM23" i="43" a="1"/>
  <c r="BM23" i="43" s="1"/>
  <c r="BO23" i="43" a="1"/>
  <c r="BO23" i="43" s="1"/>
  <c r="BK24" i="43" a="1"/>
  <c r="BK24" i="43" s="1"/>
  <c r="BL24" i="43" a="1"/>
  <c r="BL24" i="43" s="1"/>
  <c r="BM24" i="43" a="1"/>
  <c r="BM24" i="43" s="1"/>
  <c r="BO24" i="43" a="1"/>
  <c r="BO24" i="43" s="1"/>
  <c r="BK25" i="43" a="1"/>
  <c r="BK25" i="43" s="1"/>
  <c r="BL25" i="43" a="1"/>
  <c r="BL25" i="43" s="1"/>
  <c r="BM25" i="43" a="1"/>
  <c r="BM25" i="43" s="1"/>
  <c r="BO25" i="43" a="1"/>
  <c r="BO25" i="43" s="1"/>
  <c r="BK26" i="43" a="1"/>
  <c r="BK26" i="43" s="1"/>
  <c r="BL26" i="43" a="1"/>
  <c r="BL26" i="43" s="1"/>
  <c r="BM26" i="43" a="1"/>
  <c r="BM26" i="43" s="1"/>
  <c r="BO26" i="43" a="1"/>
  <c r="BO26" i="43" s="1"/>
  <c r="BK28" i="43" a="1"/>
  <c r="BK28" i="43" s="1"/>
  <c r="BL28" i="43" a="1"/>
  <c r="BL28" i="43" s="1"/>
  <c r="BM28" i="43" a="1"/>
  <c r="BM28" i="43" s="1"/>
  <c r="BO28" i="43" a="1"/>
  <c r="BO28" i="43" s="1"/>
  <c r="BK29" i="43" a="1"/>
  <c r="BK29" i="43" s="1"/>
  <c r="BL29" i="43" a="1"/>
  <c r="BL29" i="43" s="1"/>
  <c r="BM29" i="43" a="1"/>
  <c r="BM29" i="43" s="1"/>
  <c r="BO29" i="43" a="1"/>
  <c r="BO29" i="43" s="1"/>
  <c r="BK30" i="43" a="1"/>
  <c r="BK30" i="43" s="1"/>
  <c r="BL30" i="43" a="1"/>
  <c r="BL30" i="43" s="1"/>
  <c r="BM30" i="43" a="1"/>
  <c r="BM30" i="43" s="1"/>
  <c r="BO30" i="43" a="1"/>
  <c r="BO30" i="43" s="1"/>
  <c r="BK31" i="43" a="1"/>
  <c r="BK31" i="43" s="1"/>
  <c r="BL31" i="43" a="1"/>
  <c r="BL31" i="43" s="1"/>
  <c r="BM31" i="43" a="1"/>
  <c r="BM31" i="43" s="1"/>
  <c r="BO31" i="43" a="1"/>
  <c r="BO31" i="43" s="1"/>
  <c r="BK32" i="43" a="1"/>
  <c r="BK32" i="43" s="1"/>
  <c r="BL32" i="43" a="1"/>
  <c r="BL32" i="43" s="1"/>
  <c r="BM32" i="43" a="1"/>
  <c r="BM32" i="43" s="1"/>
  <c r="BO32" i="43" a="1"/>
  <c r="BO32" i="43" s="1"/>
  <c r="BK34" i="43" a="1"/>
  <c r="BK34" i="43" s="1"/>
  <c r="BL34" i="43" a="1"/>
  <c r="BL34" i="43" s="1"/>
  <c r="BM34" i="43" a="1"/>
  <c r="BM34" i="43" s="1"/>
  <c r="BO34" i="43" a="1"/>
  <c r="BO34" i="43" s="1"/>
  <c r="BK35" i="43" a="1"/>
  <c r="BK35" i="43" s="1"/>
  <c r="BL35" i="43" a="1"/>
  <c r="BL35" i="43" s="1"/>
  <c r="BM35" i="43" a="1"/>
  <c r="BM35" i="43" s="1"/>
  <c r="BO35" i="43" a="1"/>
  <c r="BO35" i="43" s="1"/>
  <c r="BK36" i="43" a="1"/>
  <c r="BK36" i="43" s="1"/>
  <c r="BL36" i="43" a="1"/>
  <c r="BL36" i="43" s="1"/>
  <c r="BM36" i="43" a="1"/>
  <c r="BM36" i="43" s="1"/>
  <c r="BO36" i="43" a="1"/>
  <c r="BO36" i="43" s="1"/>
  <c r="BK37" i="43" a="1"/>
  <c r="BK37" i="43" s="1"/>
  <c r="BL37" i="43" a="1"/>
  <c r="BL37" i="43" s="1"/>
  <c r="BM37" i="43" a="1"/>
  <c r="BM37" i="43" s="1"/>
  <c r="BO37" i="43" a="1"/>
  <c r="BO37" i="43" s="1"/>
  <c r="BK38" i="43" a="1"/>
  <c r="BK38" i="43" s="1"/>
  <c r="BL38" i="43" a="1"/>
  <c r="BL38" i="43" s="1"/>
  <c r="BM38" i="43" a="1"/>
  <c r="BM38" i="43" s="1"/>
  <c r="BO38" i="43" a="1"/>
  <c r="BO38" i="43" s="1"/>
  <c r="BK40" i="43" a="1"/>
  <c r="BK40" i="43" s="1"/>
  <c r="BL40" i="43" a="1"/>
  <c r="BL40" i="43" s="1"/>
  <c r="BM40" i="43" a="1"/>
  <c r="BM40" i="43" s="1"/>
  <c r="BO40" i="43" a="1"/>
  <c r="BO40" i="43" s="1"/>
  <c r="BK41" i="43" a="1"/>
  <c r="BK41" i="43" s="1"/>
  <c r="BL41" i="43" a="1"/>
  <c r="BL41" i="43" s="1"/>
  <c r="BM41" i="43" a="1"/>
  <c r="BM41" i="43" s="1"/>
  <c r="BO41" i="43" a="1"/>
  <c r="BO41" i="43" s="1"/>
  <c r="BK42" i="43" a="1"/>
  <c r="BK42" i="43" s="1"/>
  <c r="BL42" i="43" a="1"/>
  <c r="BL42" i="43" s="1"/>
  <c r="BM42" i="43" a="1"/>
  <c r="BM42" i="43" s="1"/>
  <c r="BO42" i="43" a="1"/>
  <c r="BO42" i="43" s="1"/>
  <c r="BK43" i="43" a="1"/>
  <c r="BK43" i="43" s="1"/>
  <c r="BL43" i="43" a="1"/>
  <c r="BL43" i="43" s="1"/>
  <c r="BK44" i="43" a="1"/>
  <c r="BK44" i="43" s="1"/>
  <c r="BL44" i="43" a="1"/>
  <c r="BL44" i="43" s="1"/>
  <c r="BM44" i="43" a="1"/>
  <c r="BM44" i="43" s="1"/>
  <c r="BO44" i="43" a="1"/>
  <c r="BO44" i="43" s="1"/>
  <c r="BK46" i="43" a="1"/>
  <c r="BK46" i="43" s="1"/>
  <c r="BL46" i="43" a="1"/>
  <c r="BL46" i="43" s="1"/>
  <c r="BM46" i="43" a="1"/>
  <c r="BM46" i="43" s="1"/>
  <c r="BO46" i="43" a="1"/>
  <c r="BO46" i="43" s="1"/>
  <c r="BK47" i="43" a="1"/>
  <c r="BK47" i="43" s="1"/>
  <c r="BL47" i="43" a="1"/>
  <c r="BL47" i="43" s="1"/>
  <c r="BM47" i="43" a="1"/>
  <c r="BM47" i="43" s="1"/>
  <c r="BO47" i="43" a="1"/>
  <c r="BO47" i="43" s="1"/>
  <c r="BK48" i="43" a="1"/>
  <c r="BK48" i="43" s="1"/>
  <c r="BL48" i="43" a="1"/>
  <c r="BL48" i="43" s="1"/>
  <c r="BM48" i="43" a="1"/>
  <c r="BM48" i="43" s="1"/>
  <c r="BO48" i="43" a="1"/>
  <c r="BO48" i="43" s="1"/>
  <c r="BK49" i="43" a="1"/>
  <c r="BK49" i="43" s="1"/>
  <c r="BL49" i="43" a="1"/>
  <c r="BL49" i="43" s="1"/>
  <c r="BM49" i="43" a="1"/>
  <c r="BM49" i="43" s="1"/>
  <c r="BO49" i="43" a="1"/>
  <c r="BO49" i="43" s="1"/>
  <c r="BK50" i="43" a="1"/>
  <c r="BK50" i="43" s="1"/>
  <c r="BL50" i="43" a="1"/>
  <c r="BL50" i="43" s="1"/>
  <c r="BM50" i="43" a="1"/>
  <c r="BM50" i="43" s="1"/>
  <c r="BO50" i="43" a="1"/>
  <c r="BO50" i="43" s="1"/>
  <c r="BK52" i="43" a="1"/>
  <c r="BK52" i="43" s="1"/>
  <c r="BL52" i="43" a="1"/>
  <c r="BL52" i="43" s="1"/>
  <c r="BM52" i="43" a="1"/>
  <c r="BM52" i="43" s="1"/>
  <c r="BO52" i="43" a="1"/>
  <c r="BO52" i="43" s="1"/>
  <c r="BK53" i="43" a="1"/>
  <c r="BK53" i="43" s="1"/>
  <c r="BL53" i="43" a="1"/>
  <c r="BL53" i="43" s="1"/>
  <c r="BM53" i="43" a="1"/>
  <c r="BM53" i="43" s="1"/>
  <c r="BO53" i="43" a="1"/>
  <c r="BO53" i="43" s="1"/>
  <c r="BK54" i="43" a="1"/>
  <c r="BK54" i="43" s="1"/>
  <c r="BL54" i="43" a="1"/>
  <c r="BL54" i="43" s="1"/>
  <c r="BM54" i="43" a="1"/>
  <c r="BM54" i="43" s="1"/>
  <c r="BO54" i="43" a="1"/>
  <c r="BO54" i="43" s="1"/>
  <c r="BK55" i="43" a="1"/>
  <c r="BK55" i="43" s="1"/>
  <c r="BL55" i="43" a="1"/>
  <c r="BL55" i="43" s="1"/>
  <c r="BM55" i="43" a="1"/>
  <c r="BM55" i="43" s="1"/>
  <c r="BO55" i="43" a="1"/>
  <c r="BO55" i="43" s="1"/>
  <c r="BK56" i="43" a="1"/>
  <c r="BK56" i="43" s="1"/>
  <c r="BL56" i="43" a="1"/>
  <c r="BL56" i="43" s="1"/>
  <c r="BM56" i="43" a="1"/>
  <c r="BM56" i="43" s="1"/>
  <c r="BO56" i="43" a="1"/>
  <c r="BO56" i="43" s="1"/>
  <c r="BK58" i="43" a="1"/>
  <c r="BK58" i="43" s="1"/>
  <c r="BL58" i="43" a="1"/>
  <c r="BL58" i="43" s="1"/>
  <c r="BM58" i="43" a="1"/>
  <c r="BM58" i="43" s="1"/>
  <c r="BO58" i="43" a="1"/>
  <c r="BO58" i="43" s="1"/>
  <c r="BK59" i="43" a="1"/>
  <c r="BK59" i="43" s="1"/>
  <c r="BL59" i="43" a="1"/>
  <c r="BL59" i="43" s="1"/>
  <c r="BM59" i="43" a="1"/>
  <c r="BM59" i="43" s="1"/>
  <c r="BO59" i="43" a="1"/>
  <c r="BO59" i="43" s="1"/>
  <c r="BK60" i="43" a="1"/>
  <c r="BK60" i="43" s="1"/>
  <c r="BL60" i="43" a="1"/>
  <c r="BL60" i="43" s="1"/>
  <c r="BM60" i="43" a="1"/>
  <c r="BM60" i="43" s="1"/>
  <c r="BO60" i="43" a="1"/>
  <c r="BO60" i="43" s="1"/>
  <c r="BK61" i="43" a="1"/>
  <c r="BK61" i="43" s="1"/>
  <c r="BL61" i="43" a="1"/>
  <c r="BL61" i="43" s="1"/>
  <c r="BM61" i="43" a="1"/>
  <c r="BM61" i="43" s="1"/>
  <c r="BO61" i="43" a="1"/>
  <c r="BO61" i="43" s="1"/>
  <c r="BK62" i="43" a="1"/>
  <c r="BK62" i="43" s="1"/>
  <c r="BL62" i="43" a="1"/>
  <c r="BL62" i="43" s="1"/>
  <c r="BM62" i="43" a="1"/>
  <c r="BM62" i="43" s="1"/>
  <c r="BO62" i="43" a="1"/>
  <c r="BO62" i="43" s="1"/>
  <c r="BK64" i="43" a="1"/>
  <c r="BK64" i="43" s="1"/>
  <c r="BL64" i="43" a="1"/>
  <c r="BL64" i="43" s="1"/>
  <c r="BM64" i="43" a="1"/>
  <c r="BM64" i="43" s="1"/>
  <c r="BO64" i="43" a="1"/>
  <c r="BO64" i="43" s="1"/>
  <c r="BK65" i="43" a="1"/>
  <c r="BK65" i="43" s="1"/>
  <c r="BL65" i="43" a="1"/>
  <c r="BL65" i="43" s="1"/>
  <c r="BM65" i="43" a="1"/>
  <c r="BM65" i="43" s="1"/>
  <c r="BO65" i="43" a="1"/>
  <c r="BO65" i="43" s="1"/>
  <c r="BK66" i="43" a="1"/>
  <c r="BK66" i="43" s="1"/>
  <c r="BL66" i="43" a="1"/>
  <c r="BL66" i="43" s="1"/>
  <c r="BM66" i="43" a="1"/>
  <c r="BM66" i="43" s="1"/>
  <c r="BO66" i="43" a="1"/>
  <c r="BO66" i="43" s="1"/>
  <c r="BK67" i="43" a="1"/>
  <c r="BK67" i="43" s="1"/>
  <c r="BL67" i="43" a="1"/>
  <c r="BL67" i="43" s="1"/>
  <c r="BM67" i="43" a="1"/>
  <c r="BM67" i="43" s="1"/>
  <c r="BO67" i="43" a="1"/>
  <c r="BO67" i="43" s="1"/>
  <c r="BK68" i="43" a="1"/>
  <c r="BK68" i="43" s="1"/>
  <c r="BL68" i="43" a="1"/>
  <c r="BL68" i="43" s="1"/>
  <c r="BM68" i="43" a="1"/>
  <c r="BM68" i="43" s="1"/>
  <c r="BO68" i="43" a="1"/>
  <c r="BO68" i="43" s="1"/>
  <c r="BK70" i="43" a="1"/>
  <c r="BK70" i="43" s="1"/>
  <c r="BL70" i="43" a="1"/>
  <c r="BL70" i="43" s="1"/>
  <c r="BM70" i="43" a="1"/>
  <c r="BM70" i="43" s="1"/>
  <c r="BO70" i="43" a="1"/>
  <c r="BO70" i="43" s="1"/>
  <c r="BK71" i="43" a="1"/>
  <c r="BK71" i="43" s="1"/>
  <c r="BL71" i="43" a="1"/>
  <c r="BL71" i="43" s="1"/>
  <c r="BM71" i="43" a="1"/>
  <c r="BM71" i="43" s="1"/>
  <c r="BO71" i="43" a="1"/>
  <c r="BO71" i="43" s="1"/>
  <c r="BK72" i="43" a="1"/>
  <c r="BK72" i="43" s="1"/>
  <c r="BL72" i="43" a="1"/>
  <c r="BL72" i="43" s="1"/>
  <c r="BM72" i="43" a="1"/>
  <c r="BM72" i="43" s="1"/>
  <c r="BO72" i="43" a="1"/>
  <c r="BO72" i="43" s="1"/>
  <c r="BK73" i="43" a="1"/>
  <c r="BK73" i="43" s="1"/>
  <c r="BL73" i="43" a="1"/>
  <c r="BL73" i="43" s="1"/>
  <c r="BM73" i="43" a="1"/>
  <c r="BM73" i="43" s="1"/>
  <c r="BO73" i="43" a="1"/>
  <c r="BO73" i="43" s="1"/>
  <c r="BK74" i="43" a="1"/>
  <c r="BK74" i="43" s="1"/>
  <c r="BL74" i="43" a="1"/>
  <c r="BL74" i="43" s="1"/>
  <c r="BM74" i="43" a="1"/>
  <c r="BM74" i="43" s="1"/>
  <c r="BO74" i="43" a="1"/>
  <c r="BO74" i="43" s="1"/>
  <c r="BK76" i="43" a="1"/>
  <c r="BK76" i="43" s="1"/>
  <c r="BL76" i="43" a="1"/>
  <c r="BL76" i="43" s="1"/>
  <c r="BM76" i="43" a="1"/>
  <c r="BM76" i="43" s="1"/>
  <c r="BO76" i="43" a="1"/>
  <c r="BO76" i="43" s="1"/>
  <c r="BK77" i="43" a="1"/>
  <c r="BK77" i="43" s="1"/>
  <c r="BL77" i="43" a="1"/>
  <c r="BL77" i="43" s="1"/>
  <c r="BM77" i="43" a="1"/>
  <c r="BM77" i="43" s="1"/>
  <c r="BO77" i="43" a="1"/>
  <c r="BO77" i="43" s="1"/>
  <c r="BK78" i="43" a="1"/>
  <c r="BK78" i="43" s="1"/>
  <c r="BL78" i="43" a="1"/>
  <c r="BL78" i="43" s="1"/>
  <c r="BM78" i="43" a="1"/>
  <c r="BM78" i="43" s="1"/>
  <c r="BO78" i="43" a="1"/>
  <c r="BO78" i="43" s="1"/>
  <c r="BK79" i="43" a="1"/>
  <c r="BK79" i="43" s="1"/>
  <c r="BL79" i="43" a="1"/>
  <c r="BL79" i="43" s="1"/>
  <c r="BM79" i="43" a="1"/>
  <c r="BM79" i="43" s="1"/>
  <c r="BO79" i="43" a="1"/>
  <c r="BO79" i="43" s="1"/>
  <c r="BK80" i="43" a="1"/>
  <c r="BK80" i="43" s="1"/>
  <c r="BL80" i="43" a="1"/>
  <c r="BL80" i="43" s="1"/>
  <c r="BM80" i="43" a="1"/>
  <c r="BM80" i="43" s="1"/>
  <c r="BO80" i="43" a="1"/>
  <c r="BO80" i="43" s="1"/>
  <c r="BK82" i="43" a="1"/>
  <c r="BK82" i="43" s="1"/>
  <c r="BL82" i="43" a="1"/>
  <c r="BL82" i="43" s="1"/>
  <c r="BM82" i="43" a="1"/>
  <c r="BM82" i="43" s="1"/>
  <c r="BO82" i="43" a="1"/>
  <c r="BO82" i="43" s="1"/>
  <c r="BK83" i="43" a="1"/>
  <c r="BK83" i="43" s="1"/>
  <c r="BL83" i="43" a="1"/>
  <c r="BL83" i="43" s="1"/>
  <c r="BM83" i="43" a="1"/>
  <c r="BM83" i="43" s="1"/>
  <c r="BO83" i="43" a="1"/>
  <c r="BO83" i="43" s="1"/>
  <c r="BK84" i="43" a="1"/>
  <c r="BK84" i="43" s="1"/>
  <c r="BL84" i="43" a="1"/>
  <c r="BL84" i="43" s="1"/>
  <c r="BM84" i="43" a="1"/>
  <c r="BM84" i="43" s="1"/>
  <c r="BO84" i="43" a="1"/>
  <c r="BO84" i="43" s="1"/>
  <c r="BK85" i="43" a="1"/>
  <c r="BK85" i="43" s="1"/>
  <c r="BL85" i="43" a="1"/>
  <c r="BL85" i="43" s="1"/>
  <c r="BM85" i="43" a="1"/>
  <c r="BM85" i="43" s="1"/>
  <c r="BO85" i="43" a="1"/>
  <c r="BO85" i="43" s="1"/>
  <c r="BK86" i="43" a="1"/>
  <c r="BK86" i="43" s="1"/>
  <c r="BL86" i="43" a="1"/>
  <c r="BL86" i="43" s="1"/>
  <c r="BM86" i="43" a="1"/>
  <c r="BM86" i="43" s="1"/>
  <c r="BO86" i="43" a="1"/>
  <c r="BO86" i="43" s="1"/>
  <c r="BK88" i="43" a="1"/>
  <c r="BK88" i="43" s="1"/>
  <c r="BL88" i="43" a="1"/>
  <c r="BL88" i="43" s="1"/>
  <c r="BM88" i="43" a="1"/>
  <c r="BM88" i="43" s="1"/>
  <c r="BO88" i="43" a="1"/>
  <c r="BO88" i="43" s="1"/>
  <c r="BK89" i="43" a="1"/>
  <c r="BK89" i="43" s="1"/>
  <c r="BL89" i="43" a="1"/>
  <c r="BL89" i="43" s="1"/>
  <c r="BM89" i="43" a="1"/>
  <c r="BM89" i="43" s="1"/>
  <c r="BO89" i="43" a="1"/>
  <c r="BO89" i="43" s="1"/>
  <c r="BK90" i="43" a="1"/>
  <c r="BK90" i="43" s="1"/>
  <c r="BL90" i="43" a="1"/>
  <c r="BL90" i="43" s="1"/>
  <c r="BM90" i="43" a="1"/>
  <c r="BM90" i="43" s="1"/>
  <c r="BO90" i="43" a="1"/>
  <c r="BO90" i="43" s="1"/>
  <c r="BK91" i="43" a="1"/>
  <c r="BK91" i="43" s="1"/>
  <c r="BL91" i="43" a="1"/>
  <c r="BL91" i="43" s="1"/>
  <c r="BM91" i="43" a="1"/>
  <c r="BM91" i="43" s="1"/>
  <c r="BO91" i="43" a="1"/>
  <c r="BO91" i="43" s="1"/>
  <c r="BK92" i="43" a="1"/>
  <c r="BK92" i="43" s="1"/>
  <c r="BL92" i="43" a="1"/>
  <c r="BL92" i="43" s="1"/>
  <c r="BM92" i="43" a="1"/>
  <c r="BM92" i="43" s="1"/>
  <c r="BO92" i="43" a="1"/>
  <c r="BO92" i="43" s="1"/>
  <c r="BK94" i="43" a="1"/>
  <c r="BK94" i="43" s="1"/>
  <c r="BL94" i="43" a="1"/>
  <c r="BL94" i="43" s="1"/>
  <c r="BM94" i="43" a="1"/>
  <c r="BM94" i="43" s="1"/>
  <c r="BO94" i="43" a="1"/>
  <c r="BO94" i="43" s="1"/>
  <c r="BK95" i="43" a="1"/>
  <c r="BK95" i="43" s="1"/>
  <c r="BL95" i="43" a="1"/>
  <c r="BL95" i="43" s="1"/>
  <c r="BM95" i="43" a="1"/>
  <c r="BM95" i="43" s="1"/>
  <c r="BO95" i="43" a="1"/>
  <c r="BO95" i="43" s="1"/>
  <c r="BK96" i="43" a="1"/>
  <c r="BK96" i="43" s="1"/>
  <c r="BL96" i="43" a="1"/>
  <c r="BL96" i="43" s="1"/>
  <c r="BM96" i="43" a="1"/>
  <c r="BM96" i="43" s="1"/>
  <c r="BO96" i="43" a="1"/>
  <c r="BO96" i="43" s="1"/>
  <c r="BK97" i="43" a="1"/>
  <c r="BK97" i="43" s="1"/>
  <c r="BL97" i="43" a="1"/>
  <c r="BL97" i="43" s="1"/>
  <c r="BM97" i="43" a="1"/>
  <c r="BM97" i="43" s="1"/>
  <c r="BO97" i="43" a="1"/>
  <c r="BO97" i="43" s="1"/>
  <c r="BK98" i="43" a="1"/>
  <c r="BK98" i="43" s="1"/>
  <c r="BL98" i="43" a="1"/>
  <c r="BL98" i="43" s="1"/>
  <c r="BM98" i="43" a="1"/>
  <c r="BM98" i="43" s="1"/>
  <c r="BO98" i="43" a="1"/>
  <c r="BO98" i="43" s="1"/>
  <c r="BK100" i="43" a="1"/>
  <c r="BK100" i="43" s="1"/>
  <c r="BL100" i="43" a="1"/>
  <c r="BL100" i="43" s="1"/>
  <c r="BM100" i="43" a="1"/>
  <c r="BM100" i="43" s="1"/>
  <c r="BO100" i="43" a="1"/>
  <c r="BO100" i="43" s="1"/>
  <c r="BK101" i="43" a="1"/>
  <c r="BK101" i="43" s="1"/>
  <c r="BL101" i="43" a="1"/>
  <c r="BL101" i="43" s="1"/>
  <c r="BM101" i="43" a="1"/>
  <c r="BM101" i="43" s="1"/>
  <c r="BO101" i="43" a="1"/>
  <c r="BO101" i="43" s="1"/>
  <c r="BK102" i="43" a="1"/>
  <c r="BK102" i="43" s="1"/>
  <c r="BL102" i="43" a="1"/>
  <c r="BL102" i="43" s="1"/>
  <c r="BM102" i="43" a="1"/>
  <c r="BM102" i="43" s="1"/>
  <c r="BO102" i="43" a="1"/>
  <c r="BO102" i="43" s="1"/>
  <c r="BK103" i="43" a="1"/>
  <c r="BK103" i="43" s="1"/>
  <c r="BL103" i="43" a="1"/>
  <c r="BL103" i="43" s="1"/>
  <c r="BM103" i="43" a="1"/>
  <c r="BM103" i="43" s="1"/>
  <c r="BO103" i="43" a="1"/>
  <c r="BO103" i="43" s="1"/>
  <c r="BK104" i="43" a="1"/>
  <c r="BK104" i="43" s="1"/>
  <c r="BL104" i="43" a="1"/>
  <c r="BL104" i="43" s="1"/>
  <c r="BM104" i="43" a="1"/>
  <c r="BM104" i="43" s="1"/>
  <c r="BO104" i="43" a="1"/>
  <c r="BO104" i="43" s="1"/>
  <c r="BK106" i="43" a="1"/>
  <c r="BK106" i="43" s="1"/>
  <c r="BL106" i="43" a="1"/>
  <c r="BL106" i="43" s="1"/>
  <c r="BM106" i="43" a="1"/>
  <c r="BM106" i="43" s="1"/>
  <c r="BO106" i="43" a="1"/>
  <c r="BO106" i="43" s="1"/>
  <c r="BK107" i="43" a="1"/>
  <c r="BK107" i="43" s="1"/>
  <c r="BL107" i="43" a="1"/>
  <c r="BL107" i="43" s="1"/>
  <c r="BM107" i="43" a="1"/>
  <c r="BM107" i="43" s="1"/>
  <c r="BO107" i="43" a="1"/>
  <c r="BO107" i="43" s="1"/>
  <c r="BK108" i="43" a="1"/>
  <c r="BK108" i="43" s="1"/>
  <c r="BL108" i="43" a="1"/>
  <c r="BL108" i="43" s="1"/>
  <c r="BM108" i="43" a="1"/>
  <c r="BM108" i="43" s="1"/>
  <c r="BO108" i="43" a="1"/>
  <c r="BO108" i="43" s="1"/>
  <c r="BK109" i="43" a="1"/>
  <c r="BK109" i="43" s="1"/>
  <c r="BL109" i="43" a="1"/>
  <c r="BL109" i="43" s="1"/>
  <c r="BM109" i="43" a="1"/>
  <c r="BM109" i="43" s="1"/>
  <c r="BO109" i="43" a="1"/>
  <c r="BO109" i="43" s="1"/>
  <c r="BK110" i="43" a="1"/>
  <c r="BK110" i="43" s="1"/>
  <c r="BL110" i="43" a="1"/>
  <c r="BL110" i="43" s="1"/>
  <c r="BM110" i="43" a="1"/>
  <c r="BM110" i="43" s="1"/>
  <c r="BO110" i="43" a="1"/>
  <c r="BO110" i="43" s="1"/>
  <c r="BK111" i="43"/>
  <c r="BL111" i="43"/>
  <c r="BM111" i="43"/>
  <c r="BO111" i="43"/>
  <c r="BN112" i="43"/>
  <c r="BP112" i="43"/>
  <c r="BN113" i="43"/>
  <c r="BP113" i="43"/>
  <c r="BN114" i="43"/>
  <c r="BP114" i="43"/>
  <c r="BN115" i="43"/>
  <c r="BP115" i="43"/>
  <c r="BN116" i="43"/>
  <c r="BP116" i="43"/>
  <c r="BK117" i="43"/>
  <c r="BL117" i="43"/>
  <c r="BM117" i="43"/>
  <c r="BO117" i="43"/>
  <c r="BN118" i="43"/>
  <c r="BP118" i="43"/>
  <c r="BN119" i="43"/>
  <c r="BP119" i="43"/>
  <c r="BN120" i="43"/>
  <c r="BP120" i="43"/>
  <c r="BN121" i="43"/>
  <c r="BP121" i="43"/>
  <c r="BN122" i="43"/>
  <c r="BP122" i="43"/>
  <c r="AI126" i="48" l="1"/>
  <c r="BK105" i="46"/>
  <c r="AD69" i="46"/>
  <c r="L51" i="46"/>
  <c r="X51" i="46"/>
  <c r="AJ51" i="46"/>
  <c r="AV51" i="46"/>
  <c r="BH51" i="46"/>
  <c r="L93" i="46"/>
  <c r="BN107" i="46"/>
  <c r="N93" i="46"/>
  <c r="BP94" i="46"/>
  <c r="Z15" i="46"/>
  <c r="AL69" i="46"/>
  <c r="Z81" i="46"/>
  <c r="N99" i="46"/>
  <c r="AP27" i="43"/>
  <c r="T81" i="46"/>
  <c r="AX27" i="46"/>
  <c r="BJ99" i="46"/>
  <c r="T21" i="46"/>
  <c r="AR21" i="46"/>
  <c r="H33" i="46"/>
  <c r="T69" i="46"/>
  <c r="AP69" i="46"/>
  <c r="BB69" i="46"/>
  <c r="F81" i="46"/>
  <c r="F69" i="46"/>
  <c r="R69" i="46"/>
  <c r="F51" i="46"/>
  <c r="R51" i="46"/>
  <c r="AD51" i="46"/>
  <c r="AP51" i="46"/>
  <c r="BB51" i="46"/>
  <c r="BK63" i="46"/>
  <c r="AX87" i="46"/>
  <c r="R111" i="46"/>
  <c r="AD111" i="46"/>
  <c r="BB111" i="46"/>
  <c r="BN111" i="46"/>
  <c r="F117" i="46"/>
  <c r="R117" i="46"/>
  <c r="AD117" i="46"/>
  <c r="AP117" i="46"/>
  <c r="BB117" i="46"/>
  <c r="BN117" i="46"/>
  <c r="BP20" i="43"/>
  <c r="AR117" i="43"/>
  <c r="AR93" i="43"/>
  <c r="AR69" i="43"/>
  <c r="AR45" i="43"/>
  <c r="BJ15" i="46"/>
  <c r="BP59" i="46"/>
  <c r="T111" i="46"/>
  <c r="AF111" i="46"/>
  <c r="BD111" i="46"/>
  <c r="BP111" i="46"/>
  <c r="H117" i="46"/>
  <c r="T117" i="46"/>
  <c r="AF117" i="46"/>
  <c r="AR117" i="46"/>
  <c r="BD117" i="46"/>
  <c r="BP117" i="46"/>
  <c r="AP117" i="43"/>
  <c r="AP93" i="43"/>
  <c r="AP69" i="43"/>
  <c r="AP45" i="43"/>
  <c r="BN20" i="46"/>
  <c r="L27" i="46"/>
  <c r="AL27" i="46"/>
  <c r="Y39" i="46"/>
  <c r="Z39" i="46" s="1"/>
  <c r="AV27" i="46"/>
  <c r="AD87" i="46"/>
  <c r="R21" i="46"/>
  <c r="AP21" i="46"/>
  <c r="BK21" i="46"/>
  <c r="BJ39" i="46"/>
  <c r="BN42" i="46"/>
  <c r="BP61" i="46"/>
  <c r="AL81" i="46"/>
  <c r="BJ81" i="46"/>
  <c r="Z87" i="46"/>
  <c r="AL87" i="46"/>
  <c r="BJ93" i="46"/>
  <c r="BK93" i="46"/>
  <c r="L111" i="46"/>
  <c r="X111" i="46"/>
  <c r="AJ111" i="46"/>
  <c r="AV111" i="46"/>
  <c r="BH111" i="46"/>
  <c r="L117" i="46"/>
  <c r="AJ117" i="46"/>
  <c r="AV117" i="46"/>
  <c r="AR21" i="43"/>
  <c r="BN13" i="46"/>
  <c r="N15" i="46"/>
  <c r="AV15" i="46"/>
  <c r="AF33" i="46"/>
  <c r="BD33" i="46"/>
  <c r="T45" i="46"/>
  <c r="AF45" i="46"/>
  <c r="BD45" i="46"/>
  <c r="BL45" i="46"/>
  <c r="H51" i="46"/>
  <c r="T51" i="46"/>
  <c r="AF51" i="46"/>
  <c r="AR51" i="46"/>
  <c r="BD51" i="46"/>
  <c r="BP66" i="46"/>
  <c r="BP88" i="46"/>
  <c r="Z93" i="46"/>
  <c r="BP110" i="46"/>
  <c r="N111" i="46"/>
  <c r="Z111" i="46"/>
  <c r="AL111" i="46"/>
  <c r="AX111" i="46"/>
  <c r="BJ111" i="46"/>
  <c r="N117" i="46"/>
  <c r="AL117" i="46"/>
  <c r="AX117" i="46"/>
  <c r="AR105" i="43"/>
  <c r="AR81" i="43"/>
  <c r="AR57" i="43"/>
  <c r="AR33" i="43"/>
  <c r="AR27" i="43"/>
  <c r="AL15" i="46"/>
  <c r="AX15" i="46"/>
  <c r="L21" i="46"/>
  <c r="AX21" i="46"/>
  <c r="BH21" i="46"/>
  <c r="R27" i="46"/>
  <c r="BL33" i="46"/>
  <c r="BN65" i="46"/>
  <c r="L75" i="46"/>
  <c r="X75" i="46"/>
  <c r="AJ75" i="46"/>
  <c r="AV75" i="46"/>
  <c r="BH75" i="46"/>
  <c r="BN97" i="46"/>
  <c r="BP102" i="46"/>
  <c r="AP105" i="43"/>
  <c r="AP81" i="43"/>
  <c r="AP57" i="43"/>
  <c r="AP33" i="43"/>
  <c r="AP9" i="43"/>
  <c r="BB27" i="46"/>
  <c r="BN29" i="46"/>
  <c r="BO51" i="46"/>
  <c r="N63" i="46"/>
  <c r="Z63" i="46"/>
  <c r="AL63" i="46"/>
  <c r="AX63" i="46"/>
  <c r="BJ63" i="46"/>
  <c r="BN76" i="46"/>
  <c r="H81" i="46"/>
  <c r="BN84" i="46"/>
  <c r="AP87" i="46"/>
  <c r="BM93" i="46"/>
  <c r="L105" i="46"/>
  <c r="X105" i="46"/>
  <c r="AJ105" i="46"/>
  <c r="AV105" i="46"/>
  <c r="BH105" i="46"/>
  <c r="BN82" i="43"/>
  <c r="X21" i="46"/>
  <c r="AJ21" i="46"/>
  <c r="AV21" i="46"/>
  <c r="BL81" i="46"/>
  <c r="BP84" i="46"/>
  <c r="AP15" i="46"/>
  <c r="N21" i="46"/>
  <c r="Z21" i="46"/>
  <c r="AL21" i="46"/>
  <c r="BJ21" i="46"/>
  <c r="N45" i="46"/>
  <c r="AL45" i="46"/>
  <c r="AX45" i="46"/>
  <c r="BP50" i="46"/>
  <c r="N51" i="46"/>
  <c r="Z51" i="46"/>
  <c r="AL51" i="46"/>
  <c r="AX51" i="46"/>
  <c r="BJ51" i="46"/>
  <c r="N57" i="46"/>
  <c r="Z57" i="46"/>
  <c r="AL57" i="46"/>
  <c r="AX57" i="46"/>
  <c r="BJ57" i="46"/>
  <c r="AF69" i="46"/>
  <c r="AR15" i="46"/>
  <c r="X27" i="46"/>
  <c r="L33" i="46"/>
  <c r="BN71" i="46"/>
  <c r="F75" i="46"/>
  <c r="R75" i="46"/>
  <c r="AD75" i="46"/>
  <c r="AP75" i="46"/>
  <c r="BB75" i="46"/>
  <c r="F93" i="46"/>
  <c r="R93" i="46"/>
  <c r="AD93" i="46"/>
  <c r="AR15" i="43"/>
  <c r="BM5" i="46"/>
  <c r="BN11" i="46"/>
  <c r="Z27" i="46"/>
  <c r="N33" i="46"/>
  <c r="F63" i="46"/>
  <c r="R63" i="46"/>
  <c r="AD63" i="46"/>
  <c r="AP63" i="46"/>
  <c r="BB63" i="46"/>
  <c r="AV69" i="46"/>
  <c r="BP71" i="46"/>
  <c r="N81" i="46"/>
  <c r="BN86" i="46"/>
  <c r="L87" i="46"/>
  <c r="X87" i="46"/>
  <c r="AJ87" i="46"/>
  <c r="T93" i="46"/>
  <c r="AF93" i="46"/>
  <c r="BD93" i="46"/>
  <c r="BN60" i="46"/>
  <c r="BN80" i="46"/>
  <c r="BN18" i="46"/>
  <c r="BM33" i="46"/>
  <c r="BN34" i="46"/>
  <c r="BP44" i="46"/>
  <c r="BP97" i="46"/>
  <c r="BO33" i="46"/>
  <c r="BP34" i="46"/>
  <c r="BO105" i="46"/>
  <c r="BN73" i="46"/>
  <c r="BK51" i="46"/>
  <c r="BP74" i="46"/>
  <c r="AR111" i="43"/>
  <c r="AR87" i="43"/>
  <c r="AR63" i="43"/>
  <c r="AR39" i="43"/>
  <c r="H15" i="46"/>
  <c r="R15" i="46"/>
  <c r="AD21" i="46"/>
  <c r="BL21" i="46"/>
  <c r="AD27" i="46"/>
  <c r="BP32" i="46"/>
  <c r="T33" i="46"/>
  <c r="AR33" i="46"/>
  <c r="F45" i="46"/>
  <c r="R45" i="46"/>
  <c r="AD45" i="46"/>
  <c r="AP45" i="46"/>
  <c r="BB45" i="46"/>
  <c r="BN55" i="46"/>
  <c r="L57" i="46"/>
  <c r="X57" i="46"/>
  <c r="AJ57" i="46"/>
  <c r="AV57" i="46"/>
  <c r="BH57" i="46"/>
  <c r="X69" i="46"/>
  <c r="AR69" i="46"/>
  <c r="BD81" i="46"/>
  <c r="R87" i="46"/>
  <c r="BH87" i="46"/>
  <c r="BN104" i="46"/>
  <c r="BH9" i="46"/>
  <c r="BH15" i="46"/>
  <c r="AD33" i="46"/>
  <c r="BB33" i="46"/>
  <c r="L69" i="46"/>
  <c r="BN96" i="46"/>
  <c r="AX99" i="43"/>
  <c r="AX75" i="43"/>
  <c r="AX51" i="43"/>
  <c r="AX27" i="43"/>
  <c r="AP111" i="43"/>
  <c r="AP87" i="43"/>
  <c r="AP63" i="43"/>
  <c r="AP39" i="43"/>
  <c r="AR9" i="43"/>
  <c r="T15" i="46"/>
  <c r="AD15" i="46"/>
  <c r="AF21" i="46"/>
  <c r="AP27" i="46"/>
  <c r="BN32" i="46"/>
  <c r="Z33" i="46"/>
  <c r="AX33" i="46"/>
  <c r="BP35" i="46"/>
  <c r="F39" i="46"/>
  <c r="AD39" i="46"/>
  <c r="AP39" i="46"/>
  <c r="BK39" i="46"/>
  <c r="BN50" i="46"/>
  <c r="T63" i="46"/>
  <c r="BD63" i="46"/>
  <c r="BP64" i="46"/>
  <c r="N69" i="46"/>
  <c r="AJ69" i="46"/>
  <c r="BD69" i="46"/>
  <c r="BK69" i="46"/>
  <c r="H75" i="46"/>
  <c r="T75" i="46"/>
  <c r="AF75" i="46"/>
  <c r="AR75" i="46"/>
  <c r="BD75" i="46"/>
  <c r="AP81" i="46"/>
  <c r="BB81" i="46"/>
  <c r="BN83" i="46"/>
  <c r="BJ87" i="46"/>
  <c r="BN90" i="46"/>
  <c r="AV93" i="46"/>
  <c r="BP96" i="46"/>
  <c r="BP98" i="46"/>
  <c r="BN103" i="46"/>
  <c r="Z105" i="46"/>
  <c r="AL105" i="46"/>
  <c r="BJ105" i="46"/>
  <c r="F15" i="46"/>
  <c r="AP33" i="46"/>
  <c r="BP73" i="46"/>
  <c r="AF15" i="46"/>
  <c r="BP18" i="46"/>
  <c r="BN24" i="46"/>
  <c r="H39" i="46"/>
  <c r="AF39" i="46"/>
  <c r="AR39" i="46"/>
  <c r="BN41" i="46"/>
  <c r="BK45" i="46"/>
  <c r="BN49" i="46"/>
  <c r="BP55" i="46"/>
  <c r="Z69" i="46"/>
  <c r="BN74" i="46"/>
  <c r="BN79" i="46"/>
  <c r="BP80" i="46"/>
  <c r="BB87" i="46"/>
  <c r="AX93" i="46"/>
  <c r="T99" i="46"/>
  <c r="AR99" i="46"/>
  <c r="BK99" i="46"/>
  <c r="BP29" i="46"/>
  <c r="BN35" i="46"/>
  <c r="BN42" i="43"/>
  <c r="L127" i="46" a="1"/>
  <c r="L127" i="46" s="1"/>
  <c r="L15" i="46"/>
  <c r="BB15" i="46"/>
  <c r="BP24" i="46"/>
  <c r="N27" i="46"/>
  <c r="BK27" i="46"/>
  <c r="AJ33" i="46"/>
  <c r="AV33" i="46"/>
  <c r="BP37" i="46"/>
  <c r="BH69" i="46"/>
  <c r="AF87" i="46"/>
  <c r="BP92" i="46"/>
  <c r="BL93" i="46"/>
  <c r="BN95" i="46"/>
  <c r="BN98" i="46"/>
  <c r="Z99" i="46"/>
  <c r="AL99" i="46"/>
  <c r="AX99" i="46"/>
  <c r="BL128" i="46" a="1"/>
  <c r="BL128" i="46" s="1"/>
  <c r="BP60" i="46"/>
  <c r="R81" i="46"/>
  <c r="F87" i="46"/>
  <c r="AR99" i="43"/>
  <c r="AR75" i="43"/>
  <c r="AR51" i="43"/>
  <c r="AP15" i="43"/>
  <c r="N127" i="46" a="1"/>
  <c r="N127" i="46" s="1"/>
  <c r="X15" i="46"/>
  <c r="BD15" i="46"/>
  <c r="F21" i="46"/>
  <c r="BB21" i="46"/>
  <c r="AJ27" i="46"/>
  <c r="BN30" i="46"/>
  <c r="AL33" i="46"/>
  <c r="BH33" i="46"/>
  <c r="BN38" i="46"/>
  <c r="F57" i="46"/>
  <c r="R57" i="46"/>
  <c r="AD57" i="46"/>
  <c r="AP57" i="46"/>
  <c r="BB57" i="46"/>
  <c r="BK57" i="46"/>
  <c r="AX69" i="46"/>
  <c r="X81" i="46"/>
  <c r="AX81" i="46"/>
  <c r="BP86" i="46"/>
  <c r="AR87" i="46"/>
  <c r="BN94" i="46"/>
  <c r="L99" i="46"/>
  <c r="R105" i="46"/>
  <c r="BB105" i="46"/>
  <c r="BM57" i="46"/>
  <c r="BN68" i="46"/>
  <c r="AX111" i="43"/>
  <c r="AX87" i="43"/>
  <c r="AX63" i="43"/>
  <c r="AX39" i="43"/>
  <c r="AX15" i="43"/>
  <c r="AP99" i="43"/>
  <c r="AP75" i="43"/>
  <c r="AP51" i="43"/>
  <c r="AP21" i="43"/>
  <c r="BK128" i="46" a="1"/>
  <c r="BK128" i="46" s="1"/>
  <c r="AJ15" i="46"/>
  <c r="H21" i="46"/>
  <c r="BD21" i="46"/>
  <c r="BN23" i="46"/>
  <c r="BN26" i="46"/>
  <c r="F27" i="46"/>
  <c r="BJ27" i="46"/>
  <c r="BP30" i="46"/>
  <c r="BJ33" i="46"/>
  <c r="BN37" i="46"/>
  <c r="X39" i="46"/>
  <c r="BH39" i="46"/>
  <c r="BN44" i="46"/>
  <c r="H57" i="46"/>
  <c r="T57" i="46"/>
  <c r="AF57" i="46"/>
  <c r="AR57" i="46"/>
  <c r="BD57" i="46"/>
  <c r="BL57" i="46"/>
  <c r="BN59" i="46"/>
  <c r="BN61" i="46"/>
  <c r="BP62" i="46"/>
  <c r="BN66" i="46"/>
  <c r="H69" i="46"/>
  <c r="BJ69" i="46"/>
  <c r="N75" i="46"/>
  <c r="Z75" i="46"/>
  <c r="AL75" i="46"/>
  <c r="AX75" i="46"/>
  <c r="BJ75" i="46"/>
  <c r="BH81" i="46"/>
  <c r="N87" i="46"/>
  <c r="AV87" i="46"/>
  <c r="BO93" i="46"/>
  <c r="BH99" i="46"/>
  <c r="H105" i="46"/>
  <c r="T105" i="46"/>
  <c r="AR105" i="46"/>
  <c r="BD105" i="46"/>
  <c r="BN110" i="46"/>
  <c r="AV127" i="46"/>
  <c r="AP125" i="46"/>
  <c r="Z125" i="46"/>
  <c r="BJ125" i="46"/>
  <c r="T127" i="46"/>
  <c r="AX127" i="46"/>
  <c r="BH127" i="46"/>
  <c r="Z128" i="46"/>
  <c r="Z127" i="46"/>
  <c r="BJ128" i="46"/>
  <c r="BB125" i="46"/>
  <c r="BH125" i="46"/>
  <c r="F127" i="46"/>
  <c r="X125" i="46"/>
  <c r="AF125" i="46"/>
  <c r="AR125" i="46"/>
  <c r="AV125" i="46"/>
  <c r="R127" i="46"/>
  <c r="T128" i="46"/>
  <c r="AX125" i="46"/>
  <c r="BD125" i="46"/>
  <c r="AD128" i="46"/>
  <c r="AD124" i="46"/>
  <c r="T125" i="46"/>
  <c r="AD125" i="46"/>
  <c r="BB127" i="46"/>
  <c r="BJ127" i="46"/>
  <c r="BN12" i="46"/>
  <c r="BN19" i="46"/>
  <c r="BP12" i="46"/>
  <c r="BP20" i="46"/>
  <c r="BO15" i="46"/>
  <c r="BN22" i="46"/>
  <c r="BM21" i="46"/>
  <c r="BN25" i="46"/>
  <c r="BK33" i="46"/>
  <c r="BP22" i="46"/>
  <c r="BO21" i="46"/>
  <c r="BP23" i="46"/>
  <c r="BP25" i="46"/>
  <c r="BP26" i="46"/>
  <c r="BN36" i="46"/>
  <c r="BP10" i="46"/>
  <c r="BO9" i="46"/>
  <c r="BN14" i="46"/>
  <c r="BP13" i="46"/>
  <c r="BP14" i="46"/>
  <c r="BN31" i="46"/>
  <c r="BP40" i="46"/>
  <c r="BK127" i="46" a="1"/>
  <c r="BK127" i="46" s="1"/>
  <c r="BK9" i="46"/>
  <c r="BK126" i="46" s="1" a="1"/>
  <c r="BK126" i="46" s="1"/>
  <c r="BP17" i="46"/>
  <c r="BM125" i="46" a="1"/>
  <c r="BM125" i="46" s="1"/>
  <c r="BM124" i="46" a="1"/>
  <c r="BM124" i="46" s="1"/>
  <c r="BN16" i="46"/>
  <c r="BM15" i="46"/>
  <c r="BP28" i="46"/>
  <c r="BO27" i="46"/>
  <c r="BL127" i="46" a="1"/>
  <c r="BL127" i="46" s="1"/>
  <c r="BL9" i="46"/>
  <c r="BL126" i="46" s="1" a="1"/>
  <c r="BL126" i="46" s="1"/>
  <c r="BL27" i="46"/>
  <c r="BN10" i="46"/>
  <c r="BM9" i="46"/>
  <c r="BL125" i="46" a="1"/>
  <c r="BL125" i="46" s="1"/>
  <c r="BL124" i="46" a="1"/>
  <c r="BL124" i="46" s="1"/>
  <c r="BL15" i="46"/>
  <c r="BN17" i="46"/>
  <c r="BP19" i="46"/>
  <c r="BM27" i="46"/>
  <c r="F126" i="46"/>
  <c r="R126" i="46"/>
  <c r="AD126" i="46"/>
  <c r="AP126" i="46"/>
  <c r="AO129" i="46"/>
  <c r="BB126" i="46"/>
  <c r="L128" i="46" a="1"/>
  <c r="L128" i="46" s="1"/>
  <c r="BN28" i="46"/>
  <c r="R33" i="46"/>
  <c r="BN40" i="46"/>
  <c r="AJ45" i="46"/>
  <c r="BP58" i="46"/>
  <c r="BN64" i="46"/>
  <c r="BM63" i="46"/>
  <c r="BN70" i="46"/>
  <c r="BM69" i="46"/>
  <c r="BP77" i="46"/>
  <c r="BO75" i="46"/>
  <c r="BN78" i="46"/>
  <c r="BM99" i="46"/>
  <c r="BN102" i="46"/>
  <c r="BM75" i="46"/>
  <c r="BN77" i="46"/>
  <c r="BK81" i="46"/>
  <c r="D129" i="46"/>
  <c r="F9" i="46"/>
  <c r="R9" i="46"/>
  <c r="AD9" i="46"/>
  <c r="AP9" i="46"/>
  <c r="BB9" i="46"/>
  <c r="N128" i="46" a="1"/>
  <c r="N128" i="46" s="1"/>
  <c r="F33" i="46"/>
  <c r="H63" i="46"/>
  <c r="AR63" i="46"/>
  <c r="BP70" i="46"/>
  <c r="BO69" i="46"/>
  <c r="BN85" i="46"/>
  <c r="BN89" i="46"/>
  <c r="BL99" i="46"/>
  <c r="BM128" i="46" a="1"/>
  <c r="BM128" i="46" s="1"/>
  <c r="T126" i="46"/>
  <c r="AF126" i="46"/>
  <c r="AR126" i="46"/>
  <c r="BD126" i="46"/>
  <c r="BO128" i="46" a="1"/>
  <c r="BO128" i="46" s="1"/>
  <c r="BD27" i="46"/>
  <c r="L39" i="46"/>
  <c r="AV39" i="46"/>
  <c r="BO63" i="46"/>
  <c r="BP65" i="46"/>
  <c r="BP78" i="46"/>
  <c r="BM81" i="46"/>
  <c r="BN82" i="46"/>
  <c r="BP85" i="46"/>
  <c r="BP89" i="46"/>
  <c r="BP90" i="46"/>
  <c r="BN91" i="46"/>
  <c r="BN100" i="46"/>
  <c r="AC129" i="46"/>
  <c r="H126" i="46"/>
  <c r="H9" i="46"/>
  <c r="T9" i="46"/>
  <c r="AF9" i="46"/>
  <c r="AR9" i="46"/>
  <c r="BD9" i="46"/>
  <c r="BP11" i="46"/>
  <c r="AR27" i="46"/>
  <c r="N39" i="46"/>
  <c r="AX39" i="46"/>
  <c r="BP41" i="46"/>
  <c r="BP42" i="46"/>
  <c r="BN48" i="46"/>
  <c r="BP53" i="46"/>
  <c r="BN54" i="46"/>
  <c r="BP56" i="46"/>
  <c r="BP72" i="46"/>
  <c r="AR81" i="46"/>
  <c r="BP83" i="46"/>
  <c r="BO81" i="46"/>
  <c r="BN92" i="46"/>
  <c r="AF27" i="46"/>
  <c r="X45" i="46"/>
  <c r="BH45" i="46"/>
  <c r="BM45" i="46"/>
  <c r="BN47" i="46"/>
  <c r="BP48" i="46"/>
  <c r="BP68" i="46"/>
  <c r="BP79" i="46"/>
  <c r="AF81" i="46"/>
  <c r="AD81" i="46"/>
  <c r="T27" i="46"/>
  <c r="BH27" i="46"/>
  <c r="BP36" i="46"/>
  <c r="H45" i="46"/>
  <c r="Z45" i="46"/>
  <c r="AR45" i="46"/>
  <c r="BJ45" i="46"/>
  <c r="BN46" i="46"/>
  <c r="BP49" i="46"/>
  <c r="BL51" i="46"/>
  <c r="AF63" i="46"/>
  <c r="BK75" i="46"/>
  <c r="BP76" i="46"/>
  <c r="BA129" i="46"/>
  <c r="X126" i="46"/>
  <c r="AJ126" i="46"/>
  <c r="AV126" i="46"/>
  <c r="BH126" i="46"/>
  <c r="L124" i="46" a="1"/>
  <c r="L124" i="46" s="1"/>
  <c r="L125" i="46" a="1"/>
  <c r="L125" i="46" s="1"/>
  <c r="BO125" i="46" a="1"/>
  <c r="BO125" i="46" s="1"/>
  <c r="BO124" i="46" a="1"/>
  <c r="BO124" i="46" s="1"/>
  <c r="H27" i="46"/>
  <c r="X33" i="46"/>
  <c r="R39" i="46"/>
  <c r="AJ39" i="46"/>
  <c r="BB39" i="46"/>
  <c r="BO45" i="46"/>
  <c r="BP47" i="46"/>
  <c r="BM51" i="46"/>
  <c r="BN52" i="46"/>
  <c r="BN53" i="46"/>
  <c r="BN56" i="46"/>
  <c r="BL69" i="46"/>
  <c r="L9" i="46"/>
  <c r="L126" i="46" s="1" a="1"/>
  <c r="L126" i="46" s="1"/>
  <c r="X9" i="46"/>
  <c r="AJ9" i="46"/>
  <c r="AV9" i="46"/>
  <c r="N125" i="46" a="1"/>
  <c r="N125" i="46" s="1"/>
  <c r="N124" i="46" a="1"/>
  <c r="N124" i="46" s="1"/>
  <c r="BP16" i="46"/>
  <c r="BP38" i="46"/>
  <c r="T39" i="46"/>
  <c r="AL39" i="46"/>
  <c r="BD39" i="46"/>
  <c r="BP46" i="46"/>
  <c r="Z126" i="46"/>
  <c r="AL126" i="46"/>
  <c r="AX126" i="46"/>
  <c r="BJ126" i="46"/>
  <c r="BP31" i="46"/>
  <c r="W127" i="46" a="1"/>
  <c r="W127" i="46" s="1"/>
  <c r="X127" i="46" s="1"/>
  <c r="BM43" i="46" a="1"/>
  <c r="BM43" i="46" s="1"/>
  <c r="BN43" i="46" s="1"/>
  <c r="X43" i="46"/>
  <c r="L45" i="46"/>
  <c r="AV45" i="46"/>
  <c r="BP52" i="46"/>
  <c r="BP54" i="46"/>
  <c r="BN62" i="46"/>
  <c r="AL93" i="46"/>
  <c r="BF129" i="46"/>
  <c r="N9" i="46"/>
  <c r="N126" i="46" s="1" a="1"/>
  <c r="N126" i="46" s="1"/>
  <c r="Z9" i="46"/>
  <c r="AL9" i="46"/>
  <c r="AX9" i="46"/>
  <c r="BJ9" i="46"/>
  <c r="R124" i="46"/>
  <c r="Q129" i="46"/>
  <c r="AF124" i="46"/>
  <c r="AE129" i="46"/>
  <c r="BK124" i="46" a="1"/>
  <c r="BK124" i="46" s="1"/>
  <c r="BK125" i="46" a="1"/>
  <c r="BK125" i="46" s="1"/>
  <c r="BK15" i="46"/>
  <c r="BL39" i="46"/>
  <c r="BN58" i="46"/>
  <c r="BL63" i="46"/>
  <c r="BP67" i="46"/>
  <c r="BN67" i="46"/>
  <c r="BN72" i="46"/>
  <c r="BL75" i="46"/>
  <c r="BK87" i="46"/>
  <c r="BN88" i="46"/>
  <c r="C129" i="46"/>
  <c r="BL87" i="46"/>
  <c r="AD99" i="46"/>
  <c r="BN101" i="46"/>
  <c r="BP104" i="46"/>
  <c r="AG129" i="46"/>
  <c r="AS129" i="46"/>
  <c r="BO57" i="46"/>
  <c r="BO87" i="46"/>
  <c r="AJ93" i="46"/>
  <c r="AF99" i="46"/>
  <c r="AV99" i="46"/>
  <c r="BP101" i="46"/>
  <c r="F111" i="46"/>
  <c r="AP111" i="46"/>
  <c r="X117" i="46"/>
  <c r="BH117" i="46"/>
  <c r="F124" i="46"/>
  <c r="E129" i="46"/>
  <c r="T124" i="46"/>
  <c r="AH129" i="46"/>
  <c r="AT129" i="46"/>
  <c r="BG129" i="46"/>
  <c r="Z43" i="46"/>
  <c r="H93" i="46"/>
  <c r="BP103" i="46"/>
  <c r="H111" i="46"/>
  <c r="AR111" i="46"/>
  <c r="Z117" i="46"/>
  <c r="BJ117" i="46"/>
  <c r="U129" i="46"/>
  <c r="AI129" i="46"/>
  <c r="AJ124" i="46"/>
  <c r="AV124" i="46"/>
  <c r="AU129" i="46"/>
  <c r="AJ127" i="46"/>
  <c r="AP128" i="46"/>
  <c r="BB128" i="46"/>
  <c r="BD87" i="46"/>
  <c r="X93" i="46"/>
  <c r="BB93" i="46"/>
  <c r="R99" i="46"/>
  <c r="BO99" i="46"/>
  <c r="BP100" i="46"/>
  <c r="F105" i="46"/>
  <c r="AP105" i="46"/>
  <c r="G129" i="46"/>
  <c r="H124" i="46"/>
  <c r="V129" i="46"/>
  <c r="AK129" i="46"/>
  <c r="AL124" i="46"/>
  <c r="BJ124" i="46"/>
  <c r="BD128" i="46"/>
  <c r="BP82" i="46"/>
  <c r="AJ99" i="46"/>
  <c r="BL105" i="46"/>
  <c r="I129" i="46"/>
  <c r="AM129" i="46"/>
  <c r="AW129" i="46"/>
  <c r="AX124" i="46"/>
  <c r="AJ125" i="46"/>
  <c r="AL127" i="46"/>
  <c r="R128" i="46"/>
  <c r="AF128" i="46"/>
  <c r="AR128" i="46"/>
  <c r="BP91" i="46"/>
  <c r="BM105" i="46"/>
  <c r="BN106" i="46"/>
  <c r="AN129" i="46"/>
  <c r="AY129" i="46"/>
  <c r="AV81" i="46"/>
  <c r="T87" i="46"/>
  <c r="AP93" i="46"/>
  <c r="BP95" i="46"/>
  <c r="F99" i="46"/>
  <c r="BB99" i="46"/>
  <c r="BP106" i="46"/>
  <c r="BN108" i="46"/>
  <c r="K129" i="46"/>
  <c r="AL125" i="46"/>
  <c r="F128" i="46"/>
  <c r="BH128" i="46"/>
  <c r="AJ81" i="46"/>
  <c r="H87" i="46"/>
  <c r="AR93" i="46"/>
  <c r="BH93" i="46"/>
  <c r="H99" i="46"/>
  <c r="X99" i="46"/>
  <c r="BD99" i="46"/>
  <c r="AD105" i="46"/>
  <c r="BP107" i="46"/>
  <c r="BN109" i="46"/>
  <c r="M129" i="46"/>
  <c r="Z124" i="46"/>
  <c r="AZ129" i="46"/>
  <c r="AP127" i="46"/>
  <c r="BD127" i="46"/>
  <c r="L63" i="46"/>
  <c r="X63" i="46"/>
  <c r="AJ63" i="46"/>
  <c r="AV63" i="46"/>
  <c r="BH63" i="46"/>
  <c r="N105" i="46"/>
  <c r="AF105" i="46"/>
  <c r="AX105" i="46"/>
  <c r="BP108" i="46"/>
  <c r="AA129" i="46"/>
  <c r="AP124" i="46"/>
  <c r="BB124" i="46"/>
  <c r="F125" i="46"/>
  <c r="AD127" i="46"/>
  <c r="AR127" i="46"/>
  <c r="H128" i="46"/>
  <c r="X128" i="46"/>
  <c r="AJ128" i="46"/>
  <c r="AV128" i="46"/>
  <c r="L81" i="46"/>
  <c r="AP99" i="46"/>
  <c r="BP109" i="46"/>
  <c r="O129" i="46"/>
  <c r="AB129" i="46"/>
  <c r="BD124" i="46"/>
  <c r="BC129" i="46"/>
  <c r="H125" i="46"/>
  <c r="R125" i="46"/>
  <c r="BO43" i="46" a="1"/>
  <c r="BO43" i="46" s="1"/>
  <c r="BP43" i="46" s="1"/>
  <c r="P129" i="46"/>
  <c r="AR124" i="46"/>
  <c r="BE129" i="46"/>
  <c r="AF127" i="46"/>
  <c r="AL128" i="46"/>
  <c r="AX128" i="46"/>
  <c r="S129" i="46"/>
  <c r="AQ129" i="46"/>
  <c r="X124" i="46"/>
  <c r="BH124" i="46"/>
  <c r="Y129" i="46"/>
  <c r="BI129" i="46"/>
  <c r="BP102" i="43"/>
  <c r="BP101" i="43"/>
  <c r="BP55" i="43"/>
  <c r="BD21" i="43"/>
  <c r="BD15" i="43"/>
  <c r="AV111" i="43"/>
  <c r="AV99" i="43"/>
  <c r="AV87" i="43"/>
  <c r="AV75" i="43"/>
  <c r="AV63" i="43"/>
  <c r="AV51" i="43"/>
  <c r="AV39" i="43"/>
  <c r="AV27" i="43"/>
  <c r="AV15" i="43"/>
  <c r="BB75" i="43"/>
  <c r="BB63" i="43"/>
  <c r="BB51" i="43"/>
  <c r="BB39" i="43"/>
  <c r="BB27" i="43"/>
  <c r="AX117" i="43"/>
  <c r="AX105" i="43"/>
  <c r="AX93" i="43"/>
  <c r="AX81" i="43"/>
  <c r="AX69" i="43"/>
  <c r="AX57" i="43"/>
  <c r="AX45" i="43"/>
  <c r="AX33" i="43"/>
  <c r="AX21" i="43"/>
  <c r="AX9" i="43"/>
  <c r="AV117" i="43"/>
  <c r="AV105" i="43"/>
  <c r="AV93" i="43"/>
  <c r="AV81" i="43"/>
  <c r="AV69" i="43"/>
  <c r="AV57" i="43"/>
  <c r="AV45" i="43"/>
  <c r="AV33" i="43"/>
  <c r="AV21" i="43"/>
  <c r="AV9" i="43"/>
  <c r="BP111" i="43"/>
  <c r="BP72" i="43"/>
  <c r="BP71" i="43"/>
  <c r="BP70" i="43"/>
  <c r="BB15" i="43"/>
  <c r="BN73" i="43"/>
  <c r="BN71" i="43"/>
  <c r="BP60" i="43"/>
  <c r="BP14" i="43"/>
  <c r="BP12" i="43"/>
  <c r="BN11" i="43"/>
  <c r="BD117" i="43"/>
  <c r="BD105" i="43"/>
  <c r="BD93" i="43"/>
  <c r="BD9" i="43"/>
  <c r="BN111" i="43"/>
  <c r="BP92" i="43"/>
  <c r="BP91" i="43"/>
  <c r="BP82" i="43"/>
  <c r="BP47" i="43"/>
  <c r="BP32" i="43"/>
  <c r="BN29" i="43"/>
  <c r="BB9" i="43"/>
  <c r="BP107" i="43"/>
  <c r="BP106" i="43"/>
  <c r="BP97" i="43"/>
  <c r="BP96" i="43"/>
  <c r="BP88" i="43"/>
  <c r="BN83" i="43"/>
  <c r="BK69" i="43"/>
  <c r="BN67" i="43"/>
  <c r="BN66" i="43"/>
  <c r="BN32" i="43"/>
  <c r="BK27" i="43"/>
  <c r="BN17" i="43"/>
  <c r="BB117" i="43"/>
  <c r="BB105" i="43"/>
  <c r="BB93" i="43"/>
  <c r="BB81" i="43"/>
  <c r="BB69" i="43"/>
  <c r="BB57" i="43"/>
  <c r="BB45" i="43"/>
  <c r="BB33" i="43"/>
  <c r="BN74" i="43"/>
  <c r="BP61" i="43"/>
  <c r="BN48" i="43"/>
  <c r="BP37" i="43"/>
  <c r="BN36" i="43"/>
  <c r="BN31" i="43"/>
  <c r="BN30" i="43"/>
  <c r="BP26" i="43"/>
  <c r="BN25" i="43"/>
  <c r="BD111" i="43"/>
  <c r="BD99" i="43"/>
  <c r="BD87" i="43"/>
  <c r="BD75" i="43"/>
  <c r="BD63" i="43"/>
  <c r="BD51" i="43"/>
  <c r="BD39" i="43"/>
  <c r="BD27" i="43"/>
  <c r="BB21" i="43"/>
  <c r="BN78" i="43"/>
  <c r="BN77" i="43"/>
  <c r="BN53" i="43"/>
  <c r="BN40" i="43"/>
  <c r="BN37" i="43"/>
  <c r="BN26" i="43"/>
  <c r="BN18" i="43"/>
  <c r="BB111" i="43"/>
  <c r="BB99" i="43"/>
  <c r="BB87" i="43"/>
  <c r="BP41" i="43"/>
  <c r="BO33" i="43"/>
  <c r="BD81" i="43"/>
  <c r="BD69" i="43"/>
  <c r="BD57" i="43"/>
  <c r="BD45" i="43"/>
  <c r="BD33" i="43"/>
  <c r="BN41" i="43"/>
  <c r="BO75" i="43"/>
  <c r="BK75" i="43"/>
  <c r="BL63" i="43"/>
  <c r="BL27" i="43"/>
  <c r="BP103" i="43"/>
  <c r="BP98" i="43"/>
  <c r="BP94" i="43"/>
  <c r="BP89" i="43"/>
  <c r="BN85" i="43"/>
  <c r="BP83" i="43"/>
  <c r="BM81" i="43"/>
  <c r="BP74" i="43"/>
  <c r="BM69" i="43"/>
  <c r="BP54" i="43"/>
  <c r="BM51" i="43"/>
  <c r="BP35" i="43"/>
  <c r="BP24" i="43"/>
  <c r="BN12" i="43"/>
  <c r="BP117" i="43"/>
  <c r="BN117" i="43"/>
  <c r="BN80" i="43"/>
  <c r="BM75" i="43"/>
  <c r="BM63" i="43"/>
  <c r="BN61" i="43"/>
  <c r="BN60" i="43"/>
  <c r="BN50" i="43"/>
  <c r="BN49" i="43"/>
  <c r="BP48" i="43"/>
  <c r="BN44" i="43"/>
  <c r="BN38" i="43"/>
  <c r="BN23" i="43"/>
  <c r="BL21" i="43"/>
  <c r="BN108" i="43"/>
  <c r="BN103" i="43"/>
  <c r="BN98" i="43"/>
  <c r="BN89" i="43"/>
  <c r="BP86" i="43"/>
  <c r="BN79" i="43"/>
  <c r="BN72" i="43"/>
  <c r="BN68" i="43"/>
  <c r="BM57" i="43"/>
  <c r="BN55" i="43"/>
  <c r="BN54" i="43"/>
  <c r="BK51" i="43"/>
  <c r="BK45" i="43"/>
  <c r="BN35" i="43"/>
  <c r="BM27" i="43"/>
  <c r="BN24" i="43"/>
  <c r="BN19" i="43"/>
  <c r="BL15" i="43"/>
  <c r="BM9" i="43"/>
  <c r="BK105" i="43"/>
  <c r="BM93" i="43"/>
  <c r="BN94" i="43"/>
  <c r="BP109" i="43"/>
  <c r="BN107" i="43"/>
  <c r="BP104" i="43"/>
  <c r="BN102" i="43"/>
  <c r="BP100" i="43"/>
  <c r="BK99" i="43"/>
  <c r="BN97" i="43"/>
  <c r="BP95" i="43"/>
  <c r="BL93" i="43"/>
  <c r="BN92" i="43"/>
  <c r="BP90" i="43"/>
  <c r="BM87" i="43"/>
  <c r="BN88" i="43"/>
  <c r="BN86" i="43"/>
  <c r="BK81" i="43"/>
  <c r="BP85" i="43"/>
  <c r="BP110" i="43"/>
  <c r="BL99" i="43"/>
  <c r="BN110" i="43"/>
  <c r="BP108" i="43"/>
  <c r="BM105" i="43"/>
  <c r="BN106" i="43"/>
  <c r="BN101" i="43"/>
  <c r="BN96" i="43"/>
  <c r="BK93" i="43"/>
  <c r="BN91" i="43"/>
  <c r="BL87" i="43"/>
  <c r="BP84" i="43"/>
  <c r="BN109" i="43"/>
  <c r="BL105" i="43"/>
  <c r="BN104" i="43"/>
  <c r="BN100" i="43"/>
  <c r="BM99" i="43"/>
  <c r="BN95" i="43"/>
  <c r="BN90" i="43"/>
  <c r="BK87" i="43"/>
  <c r="BN84" i="43"/>
  <c r="BO87" i="43"/>
  <c r="BO81" i="43"/>
  <c r="BL69" i="43"/>
  <c r="BL57" i="43"/>
  <c r="BP52" i="43"/>
  <c r="BO51" i="43"/>
  <c r="BL45" i="43"/>
  <c r="BN46" i="43"/>
  <c r="BP79" i="43"/>
  <c r="BP77" i="43"/>
  <c r="BN76" i="43"/>
  <c r="BP68" i="43"/>
  <c r="BP66" i="43"/>
  <c r="BN65" i="43"/>
  <c r="BP64" i="43"/>
  <c r="BO63" i="43"/>
  <c r="BK63" i="43"/>
  <c r="BN62" i="43"/>
  <c r="BN59" i="43"/>
  <c r="BP58" i="43"/>
  <c r="BO57" i="43"/>
  <c r="BK57" i="43"/>
  <c r="BN56" i="43"/>
  <c r="BK39" i="43"/>
  <c r="BM33" i="43"/>
  <c r="BN13" i="43"/>
  <c r="BL9" i="43"/>
  <c r="BO99" i="43"/>
  <c r="BN70" i="43"/>
  <c r="BO69" i="43"/>
  <c r="BN52" i="43"/>
  <c r="BP50" i="43"/>
  <c r="BP49" i="43"/>
  <c r="BN47" i="43"/>
  <c r="BP46" i="43"/>
  <c r="BO45" i="43"/>
  <c r="BM45" i="43"/>
  <c r="BP28" i="43"/>
  <c r="BO27" i="43"/>
  <c r="BM21" i="43"/>
  <c r="BP19" i="43"/>
  <c r="BO105" i="43"/>
  <c r="BO93" i="43"/>
  <c r="BL81" i="43"/>
  <c r="BP73" i="43"/>
  <c r="BP80" i="43"/>
  <c r="BP78" i="43"/>
  <c r="BP76" i="43"/>
  <c r="BL75" i="43"/>
  <c r="BP67" i="43"/>
  <c r="BP65" i="43"/>
  <c r="BN64" i="43"/>
  <c r="BP62" i="43"/>
  <c r="BP59" i="43"/>
  <c r="BN58" i="43"/>
  <c r="BP56" i="43"/>
  <c r="BP53" i="43"/>
  <c r="BL51" i="43"/>
  <c r="BP44" i="43"/>
  <c r="BP42" i="43"/>
  <c r="BK33" i="43"/>
  <c r="BN34" i="43"/>
  <c r="BP30" i="43"/>
  <c r="BM15" i="43"/>
  <c r="BP13" i="43"/>
  <c r="BP22" i="43"/>
  <c r="BO21" i="43"/>
  <c r="BK21" i="43"/>
  <c r="BN20" i="43"/>
  <c r="BP16" i="43"/>
  <c r="BO15" i="43"/>
  <c r="BK15" i="43"/>
  <c r="BN14" i="43"/>
  <c r="BP10" i="43"/>
  <c r="BO9" i="43"/>
  <c r="BK9" i="43"/>
  <c r="BP40" i="43"/>
  <c r="BL39" i="43"/>
  <c r="BP31" i="43"/>
  <c r="BP29" i="43"/>
  <c r="BN28" i="43"/>
  <c r="BP18" i="43"/>
  <c r="BP38" i="43"/>
  <c r="BP36" i="43"/>
  <c r="BP34" i="43"/>
  <c r="BL33" i="43"/>
  <c r="BP25" i="43"/>
  <c r="BP23" i="43"/>
  <c r="BN22" i="43"/>
  <c r="BP17" i="43"/>
  <c r="BN16" i="43"/>
  <c r="BP11" i="43"/>
  <c r="BN10" i="43"/>
  <c r="BP105" i="46" l="1"/>
  <c r="BP57" i="46"/>
  <c r="BN45" i="46"/>
  <c r="BP45" i="46"/>
  <c r="BP21" i="46"/>
  <c r="BP93" i="46"/>
  <c r="BN27" i="46"/>
  <c r="BP33" i="46"/>
  <c r="BN21" i="46"/>
  <c r="L129" i="46"/>
  <c r="BP51" i="46"/>
  <c r="BP105" i="43"/>
  <c r="BN105" i="46"/>
  <c r="BP99" i="46"/>
  <c r="BN57" i="46"/>
  <c r="BN87" i="46"/>
  <c r="BN51" i="43"/>
  <c r="BN63" i="43"/>
  <c r="BN93" i="46"/>
  <c r="W129" i="46"/>
  <c r="X129" i="46" s="1"/>
  <c r="BP69" i="46"/>
  <c r="BP27" i="43"/>
  <c r="BN51" i="46"/>
  <c r="BN128" i="46"/>
  <c r="BN81" i="43"/>
  <c r="BP99" i="43"/>
  <c r="BN27" i="43"/>
  <c r="BN69" i="43"/>
  <c r="BP128" i="46"/>
  <c r="BP27" i="46"/>
  <c r="BD129" i="46"/>
  <c r="AD129" i="46"/>
  <c r="BK129" i="46"/>
  <c r="AR129" i="46"/>
  <c r="BN75" i="46"/>
  <c r="BN15" i="46"/>
  <c r="BM39" i="46"/>
  <c r="BN39" i="46" s="1"/>
  <c r="BN33" i="46"/>
  <c r="T129" i="46"/>
  <c r="AL129" i="46"/>
  <c r="BB129" i="46"/>
  <c r="BN99" i="46"/>
  <c r="BP81" i="46"/>
  <c r="BL129" i="46"/>
  <c r="BN124" i="46"/>
  <c r="BO126" i="46" a="1"/>
  <c r="BO126" i="46" s="1"/>
  <c r="BP126" i="46" s="1"/>
  <c r="BP9" i="46"/>
  <c r="BN125" i="46"/>
  <c r="N129" i="46"/>
  <c r="AX129" i="46"/>
  <c r="H129" i="46"/>
  <c r="AV129" i="46"/>
  <c r="BH129" i="46"/>
  <c r="AF129" i="46"/>
  <c r="BP75" i="46"/>
  <c r="BM126" i="46" a="1"/>
  <c r="BM126" i="46" s="1"/>
  <c r="BN126" i="46" s="1"/>
  <c r="BN9" i="46"/>
  <c r="BO127" i="46" a="1"/>
  <c r="BO127" i="46" s="1"/>
  <c r="BP127" i="46" s="1"/>
  <c r="BP15" i="46"/>
  <c r="BP124" i="46"/>
  <c r="BN81" i="46"/>
  <c r="AP129" i="46"/>
  <c r="BP87" i="46"/>
  <c r="BP125" i="46"/>
  <c r="BN69" i="46"/>
  <c r="BM127" i="46" a="1"/>
  <c r="BM127" i="46" s="1"/>
  <c r="BN127" i="46" s="1"/>
  <c r="R129" i="46"/>
  <c r="BJ129" i="46"/>
  <c r="AJ129" i="46"/>
  <c r="BO39" i="46"/>
  <c r="BP39" i="46" s="1"/>
  <c r="Z129" i="46"/>
  <c r="F129" i="46"/>
  <c r="BP63" i="46"/>
  <c r="BN63" i="46"/>
  <c r="BP33" i="43"/>
  <c r="BN75" i="43"/>
  <c r="BN9" i="43"/>
  <c r="BP45" i="43"/>
  <c r="BP63" i="43"/>
  <c r="BP69" i="43"/>
  <c r="BN57" i="43"/>
  <c r="BN45" i="43"/>
  <c r="BP75" i="43"/>
  <c r="BN21" i="43"/>
  <c r="BP87" i="43"/>
  <c r="BP93" i="43"/>
  <c r="BN87" i="43"/>
  <c r="BN15" i="43"/>
  <c r="BN105" i="43"/>
  <c r="BN93" i="43"/>
  <c r="BP9" i="43"/>
  <c r="BP15" i="43"/>
  <c r="BP21" i="43"/>
  <c r="BN33" i="43"/>
  <c r="BP57" i="43"/>
  <c r="BP51" i="43"/>
  <c r="BP81" i="43"/>
  <c r="BN99" i="43"/>
  <c r="BO129" i="46" l="1"/>
  <c r="BP129" i="46" s="1"/>
  <c r="BM129" i="46"/>
  <c r="BN129" i="46" s="1"/>
  <c r="Q5" i="45"/>
  <c r="BP128" i="45"/>
  <c r="BN128" i="45"/>
  <c r="BP127" i="45"/>
  <c r="BN127" i="45"/>
  <c r="BP126" i="45"/>
  <c r="BN126" i="45"/>
  <c r="BP125" i="45"/>
  <c r="BN125" i="45"/>
  <c r="BP124" i="45"/>
  <c r="BN124" i="45"/>
  <c r="BO123" i="45"/>
  <c r="BM123" i="45"/>
  <c r="BL123" i="45"/>
  <c r="BK123" i="45"/>
  <c r="BP122" i="45"/>
  <c r="BN122" i="45"/>
  <c r="BP121" i="45"/>
  <c r="BN121" i="45"/>
  <c r="BP120" i="45"/>
  <c r="BN120" i="45"/>
  <c r="BP119" i="45"/>
  <c r="BN119" i="45"/>
  <c r="BP118" i="45"/>
  <c r="BN118" i="45"/>
  <c r="BO117" i="45"/>
  <c r="BM117" i="45"/>
  <c r="BL117" i="45"/>
  <c r="BK117" i="45"/>
  <c r="BP116" i="45"/>
  <c r="BN116" i="45"/>
  <c r="BP115" i="45"/>
  <c r="BN115" i="45"/>
  <c r="BP114" i="45"/>
  <c r="BN114" i="45"/>
  <c r="BP113" i="45"/>
  <c r="BN113" i="45"/>
  <c r="BP112" i="45"/>
  <c r="BN112" i="45"/>
  <c r="BO111" i="45"/>
  <c r="BM111" i="45"/>
  <c r="BL111" i="45"/>
  <c r="BK111" i="45"/>
  <c r="BP110" i="45"/>
  <c r="BN110" i="45"/>
  <c r="BP109" i="45"/>
  <c r="BN109" i="45"/>
  <c r="BP108" i="45"/>
  <c r="BN108" i="45"/>
  <c r="BP107" i="45"/>
  <c r="BN107" i="45"/>
  <c r="BP106" i="45"/>
  <c r="BN106" i="45"/>
  <c r="BO105" i="45"/>
  <c r="BM105" i="45"/>
  <c r="BL105" i="45"/>
  <c r="BK105" i="45"/>
  <c r="BP104" i="45"/>
  <c r="BN104" i="45"/>
  <c r="BP103" i="45"/>
  <c r="BN103" i="45"/>
  <c r="BP102" i="45"/>
  <c r="BN102" i="45"/>
  <c r="BP101" i="45"/>
  <c r="BN101" i="45"/>
  <c r="BP100" i="45"/>
  <c r="BN100" i="45"/>
  <c r="BO99" i="45"/>
  <c r="BM99" i="45"/>
  <c r="BL99" i="45"/>
  <c r="BK99" i="45"/>
  <c r="BP98" i="45"/>
  <c r="BN98" i="45"/>
  <c r="BP97" i="45"/>
  <c r="BN97" i="45"/>
  <c r="BP96" i="45"/>
  <c r="BN96" i="45"/>
  <c r="BP95" i="45"/>
  <c r="BN95" i="45"/>
  <c r="BP94" i="45"/>
  <c r="BN94" i="45"/>
  <c r="BO93" i="45"/>
  <c r="BM93" i="45"/>
  <c r="BL93" i="45"/>
  <c r="BK93" i="45"/>
  <c r="BP92" i="45"/>
  <c r="BN92" i="45"/>
  <c r="BP91" i="45"/>
  <c r="BN91" i="45"/>
  <c r="BP90" i="45"/>
  <c r="BN90" i="45"/>
  <c r="BP89" i="45"/>
  <c r="BN89" i="45"/>
  <c r="BP88" i="45"/>
  <c r="BN88" i="45"/>
  <c r="BO87" i="45"/>
  <c r="BM87" i="45"/>
  <c r="BL87" i="45"/>
  <c r="BK87" i="45"/>
  <c r="BP86" i="45"/>
  <c r="BN86" i="45"/>
  <c r="BP85" i="45"/>
  <c r="BN85" i="45"/>
  <c r="BP84" i="45"/>
  <c r="BN84" i="45"/>
  <c r="BP83" i="45"/>
  <c r="BN83" i="45"/>
  <c r="BP82" i="45"/>
  <c r="BN82" i="45"/>
  <c r="BO81" i="45"/>
  <c r="BM81" i="45"/>
  <c r="BL81" i="45"/>
  <c r="BK81" i="45"/>
  <c r="BP80" i="45"/>
  <c r="BN80" i="45"/>
  <c r="BP79" i="45"/>
  <c r="BN79" i="45"/>
  <c r="BP78" i="45"/>
  <c r="BN78" i="45"/>
  <c r="BP77" i="45"/>
  <c r="BN77" i="45"/>
  <c r="BP76" i="45"/>
  <c r="BN76" i="45"/>
  <c r="BO75" i="45"/>
  <c r="BM75" i="45"/>
  <c r="BL75" i="45"/>
  <c r="BK75" i="45"/>
  <c r="BP74" i="45"/>
  <c r="BN74" i="45"/>
  <c r="BP73" i="45"/>
  <c r="BN73" i="45"/>
  <c r="BP72" i="45"/>
  <c r="BN72" i="45"/>
  <c r="BP71" i="45"/>
  <c r="BN71" i="45"/>
  <c r="BP70" i="45"/>
  <c r="BN70" i="45"/>
  <c r="BO69" i="45"/>
  <c r="BM69" i="45"/>
  <c r="BL69" i="45"/>
  <c r="BK69" i="45"/>
  <c r="BP68" i="45"/>
  <c r="BN68" i="45"/>
  <c r="BP67" i="45"/>
  <c r="BN67" i="45"/>
  <c r="BP66" i="45"/>
  <c r="BN66" i="45"/>
  <c r="BP65" i="45"/>
  <c r="BN65" i="45"/>
  <c r="BP64" i="45"/>
  <c r="BN64" i="45"/>
  <c r="BO63" i="45"/>
  <c r="BM63" i="45"/>
  <c r="BL63" i="45"/>
  <c r="BK63" i="45"/>
  <c r="BP62" i="45"/>
  <c r="BN62" i="45"/>
  <c r="BP61" i="45"/>
  <c r="BN61" i="45"/>
  <c r="BP60" i="45"/>
  <c r="BN60" i="45"/>
  <c r="BP59" i="45"/>
  <c r="BN59" i="45"/>
  <c r="BP58" i="45"/>
  <c r="BN58" i="45"/>
  <c r="BO57" i="45"/>
  <c r="BM57" i="45"/>
  <c r="BL57" i="45"/>
  <c r="BK57" i="45"/>
  <c r="BP56" i="45"/>
  <c r="BN56" i="45"/>
  <c r="BP55" i="45"/>
  <c r="BN55" i="45"/>
  <c r="BP54" i="45"/>
  <c r="BN54" i="45"/>
  <c r="BP53" i="45"/>
  <c r="BN53" i="45"/>
  <c r="BP52" i="45"/>
  <c r="BN52" i="45"/>
  <c r="BO51" i="45"/>
  <c r="BM51" i="45"/>
  <c r="BL51" i="45"/>
  <c r="BK51" i="45"/>
  <c r="BP50" i="45"/>
  <c r="BN50" i="45"/>
  <c r="BP49" i="45"/>
  <c r="BN49" i="45"/>
  <c r="BP48" i="45"/>
  <c r="BN48" i="45"/>
  <c r="BP47" i="45"/>
  <c r="BN47" i="45"/>
  <c r="BP46" i="45"/>
  <c r="BN46" i="45"/>
  <c r="BO45" i="45"/>
  <c r="BM45" i="45"/>
  <c r="BL45" i="45"/>
  <c r="BK45" i="45"/>
  <c r="BP44" i="45"/>
  <c r="BN44" i="45"/>
  <c r="BP43" i="45"/>
  <c r="BN43" i="45"/>
  <c r="BP42" i="45"/>
  <c r="BN42" i="45"/>
  <c r="BP41" i="45"/>
  <c r="BN41" i="45"/>
  <c r="BP40" i="45"/>
  <c r="BN40" i="45"/>
  <c r="BO39" i="45"/>
  <c r="BM39" i="45"/>
  <c r="BL39" i="45"/>
  <c r="BK39" i="45"/>
  <c r="BP38" i="45"/>
  <c r="BN38" i="45"/>
  <c r="BP37" i="45"/>
  <c r="BN37" i="45"/>
  <c r="BP36" i="45"/>
  <c r="BN36" i="45"/>
  <c r="BP35" i="45"/>
  <c r="BN35" i="45"/>
  <c r="BP34" i="45"/>
  <c r="BN34" i="45"/>
  <c r="BO33" i="45"/>
  <c r="BM33" i="45"/>
  <c r="BL33" i="45"/>
  <c r="BK33" i="45"/>
  <c r="BP32" i="45"/>
  <c r="BN32" i="45"/>
  <c r="BP31" i="45"/>
  <c r="BN31" i="45"/>
  <c r="BP30" i="45"/>
  <c r="BN30" i="45"/>
  <c r="BP29" i="45"/>
  <c r="BN29" i="45"/>
  <c r="BP28" i="45"/>
  <c r="BN28" i="45"/>
  <c r="BO27" i="45"/>
  <c r="BM27" i="45"/>
  <c r="BL27" i="45"/>
  <c r="BK27" i="45"/>
  <c r="BP26" i="45"/>
  <c r="BN26" i="45"/>
  <c r="BP25" i="45"/>
  <c r="BN25" i="45"/>
  <c r="BP24" i="45"/>
  <c r="BN24" i="45"/>
  <c r="BP23" i="45"/>
  <c r="BN23" i="45"/>
  <c r="BP22" i="45"/>
  <c r="BN22" i="45"/>
  <c r="BO21" i="45"/>
  <c r="BM21" i="45"/>
  <c r="BL21" i="45"/>
  <c r="BK21" i="45"/>
  <c r="BP20" i="45"/>
  <c r="BN20" i="45"/>
  <c r="BP19" i="45"/>
  <c r="BN19" i="45"/>
  <c r="BP18" i="45"/>
  <c r="BN18" i="45"/>
  <c r="BP17" i="45"/>
  <c r="BN17" i="45"/>
  <c r="BP16" i="45"/>
  <c r="BN16" i="45"/>
  <c r="BO15" i="45"/>
  <c r="BM15" i="45"/>
  <c r="BL15" i="45"/>
  <c r="BK15" i="45"/>
  <c r="BP14" i="45"/>
  <c r="BN14" i="45"/>
  <c r="BP13" i="45"/>
  <c r="BN13" i="45"/>
  <c r="BP12" i="45"/>
  <c r="BN12" i="45"/>
  <c r="BP11" i="45"/>
  <c r="BN11" i="45"/>
  <c r="BP10" i="45"/>
  <c r="BN10" i="45"/>
  <c r="BO9" i="45"/>
  <c r="BM9" i="45"/>
  <c r="BL9" i="45"/>
  <c r="BK9" i="45"/>
  <c r="BJ128" i="45"/>
  <c r="BH128" i="45"/>
  <c r="BJ127" i="45"/>
  <c r="BH127" i="45"/>
  <c r="BJ126" i="45"/>
  <c r="BH126" i="45"/>
  <c r="BJ125" i="45"/>
  <c r="BH125" i="45"/>
  <c r="BJ124" i="45"/>
  <c r="BH124" i="45"/>
  <c r="BI123" i="45"/>
  <c r="BG123" i="45"/>
  <c r="BF123" i="45"/>
  <c r="BE123" i="45"/>
  <c r="BJ122" i="45"/>
  <c r="BH122" i="45"/>
  <c r="BJ121" i="45"/>
  <c r="BH121" i="45"/>
  <c r="BJ120" i="45"/>
  <c r="BH120" i="45"/>
  <c r="BJ119" i="45"/>
  <c r="BH119" i="45"/>
  <c r="BJ118" i="45"/>
  <c r="BH118" i="45"/>
  <c r="BI117" i="45"/>
  <c r="BG117" i="45"/>
  <c r="BF117" i="45"/>
  <c r="BE117" i="45"/>
  <c r="BJ116" i="45"/>
  <c r="BH116" i="45"/>
  <c r="BJ115" i="45"/>
  <c r="BH115" i="45"/>
  <c r="BJ114" i="45"/>
  <c r="BH114" i="45"/>
  <c r="BJ113" i="45"/>
  <c r="BH113" i="45"/>
  <c r="BJ112" i="45"/>
  <c r="BH112" i="45"/>
  <c r="BI111" i="45"/>
  <c r="BG111" i="45"/>
  <c r="BF111" i="45"/>
  <c r="BE111" i="45"/>
  <c r="BJ110" i="45"/>
  <c r="BH110" i="45"/>
  <c r="BJ109" i="45"/>
  <c r="BH109" i="45"/>
  <c r="BJ108" i="45"/>
  <c r="BH108" i="45"/>
  <c r="BJ107" i="45"/>
  <c r="BH107" i="45"/>
  <c r="BJ106" i="45"/>
  <c r="BH106" i="45"/>
  <c r="BI105" i="45"/>
  <c r="BG105" i="45"/>
  <c r="BF105" i="45"/>
  <c r="BE105" i="45"/>
  <c r="BJ104" i="45"/>
  <c r="BH104" i="45"/>
  <c r="BJ103" i="45"/>
  <c r="BH103" i="45"/>
  <c r="BJ102" i="45"/>
  <c r="BH102" i="45"/>
  <c r="BJ101" i="45"/>
  <c r="BH101" i="45"/>
  <c r="BJ100" i="45"/>
  <c r="BH100" i="45"/>
  <c r="BI99" i="45"/>
  <c r="BG99" i="45"/>
  <c r="BF99" i="45"/>
  <c r="BE99" i="45"/>
  <c r="BJ98" i="45"/>
  <c r="BH98" i="45"/>
  <c r="BJ97" i="45"/>
  <c r="BH97" i="45"/>
  <c r="BJ96" i="45"/>
  <c r="BH96" i="45"/>
  <c r="BJ95" i="45"/>
  <c r="BH95" i="45"/>
  <c r="BJ94" i="45"/>
  <c r="BH94" i="45"/>
  <c r="BI93" i="45"/>
  <c r="BG93" i="45"/>
  <c r="BF93" i="45"/>
  <c r="BE93" i="45"/>
  <c r="BJ92" i="45"/>
  <c r="BH92" i="45"/>
  <c r="BJ91" i="45"/>
  <c r="BH91" i="45"/>
  <c r="BJ90" i="45"/>
  <c r="BH90" i="45"/>
  <c r="BJ89" i="45"/>
  <c r="BH89" i="45"/>
  <c r="BJ88" i="45"/>
  <c r="BH88" i="45"/>
  <c r="BI87" i="45"/>
  <c r="BG87" i="45"/>
  <c r="BF87" i="45"/>
  <c r="BE87" i="45"/>
  <c r="BJ86" i="45"/>
  <c r="BH86" i="45"/>
  <c r="BJ85" i="45"/>
  <c r="BH85" i="45"/>
  <c r="BJ84" i="45"/>
  <c r="BH84" i="45"/>
  <c r="BJ83" i="45"/>
  <c r="BH83" i="45"/>
  <c r="BJ82" i="45"/>
  <c r="BH82" i="45"/>
  <c r="BI81" i="45"/>
  <c r="BG81" i="45"/>
  <c r="BF81" i="45"/>
  <c r="BE81" i="45"/>
  <c r="BJ80" i="45"/>
  <c r="BH80" i="45"/>
  <c r="BJ79" i="45"/>
  <c r="BH79" i="45"/>
  <c r="BJ78" i="45"/>
  <c r="BH78" i="45"/>
  <c r="BJ77" i="45"/>
  <c r="BH77" i="45"/>
  <c r="BJ76" i="45"/>
  <c r="BH76" i="45"/>
  <c r="BI75" i="45"/>
  <c r="BG75" i="45"/>
  <c r="BF75" i="45"/>
  <c r="BE75" i="45"/>
  <c r="BJ74" i="45"/>
  <c r="BH74" i="45"/>
  <c r="BJ73" i="45"/>
  <c r="BH73" i="45"/>
  <c r="BJ72" i="45"/>
  <c r="BH72" i="45"/>
  <c r="BJ71" i="45"/>
  <c r="BH71" i="45"/>
  <c r="BJ70" i="45"/>
  <c r="BH70" i="45"/>
  <c r="BI69" i="45"/>
  <c r="BG69" i="45"/>
  <c r="BF69" i="45"/>
  <c r="BE69" i="45"/>
  <c r="BJ68" i="45"/>
  <c r="BH68" i="45"/>
  <c r="BJ67" i="45"/>
  <c r="BH67" i="45"/>
  <c r="BJ66" i="45"/>
  <c r="BH66" i="45"/>
  <c r="BJ65" i="45"/>
  <c r="BH65" i="45"/>
  <c r="BJ64" i="45"/>
  <c r="BH64" i="45"/>
  <c r="BI63" i="45"/>
  <c r="BG63" i="45"/>
  <c r="BF63" i="45"/>
  <c r="BE63" i="45"/>
  <c r="BJ62" i="45"/>
  <c r="BH62" i="45"/>
  <c r="BJ61" i="45"/>
  <c r="BH61" i="45"/>
  <c r="BJ60" i="45"/>
  <c r="BH60" i="45"/>
  <c r="BJ59" i="45"/>
  <c r="BH59" i="45"/>
  <c r="BJ58" i="45"/>
  <c r="BH58" i="45"/>
  <c r="BI57" i="45"/>
  <c r="BG57" i="45"/>
  <c r="BF57" i="45"/>
  <c r="BE57" i="45"/>
  <c r="BJ56" i="45"/>
  <c r="BH56" i="45"/>
  <c r="BJ55" i="45"/>
  <c r="BH55" i="45"/>
  <c r="BJ54" i="45"/>
  <c r="BH54" i="45"/>
  <c r="BJ53" i="45"/>
  <c r="BH53" i="45"/>
  <c r="BJ52" i="45"/>
  <c r="BH52" i="45"/>
  <c r="BI51" i="45"/>
  <c r="BG51" i="45"/>
  <c r="BF51" i="45"/>
  <c r="BE51" i="45"/>
  <c r="BJ50" i="45"/>
  <c r="BH50" i="45"/>
  <c r="BJ49" i="45"/>
  <c r="BH49" i="45"/>
  <c r="BJ48" i="45"/>
  <c r="BH48" i="45"/>
  <c r="BJ47" i="45"/>
  <c r="BH47" i="45"/>
  <c r="BJ46" i="45"/>
  <c r="BH46" i="45"/>
  <c r="BI45" i="45"/>
  <c r="BG45" i="45"/>
  <c r="BF45" i="45"/>
  <c r="BE45" i="45"/>
  <c r="BJ44" i="45"/>
  <c r="BH44" i="45"/>
  <c r="BJ43" i="45"/>
  <c r="BH43" i="45"/>
  <c r="BJ42" i="45"/>
  <c r="BH42" i="45"/>
  <c r="BJ41" i="45"/>
  <c r="BH41" i="45"/>
  <c r="BJ40" i="45"/>
  <c r="BH40" i="45"/>
  <c r="BI39" i="45"/>
  <c r="BG39" i="45"/>
  <c r="BF39" i="45"/>
  <c r="BE39" i="45"/>
  <c r="BJ38" i="45"/>
  <c r="BH38" i="45"/>
  <c r="BJ37" i="45"/>
  <c r="BH37" i="45"/>
  <c r="BJ36" i="45"/>
  <c r="BH36" i="45"/>
  <c r="BJ35" i="45"/>
  <c r="BH35" i="45"/>
  <c r="BJ34" i="45"/>
  <c r="BH34" i="45"/>
  <c r="BI33" i="45"/>
  <c r="BG33" i="45"/>
  <c r="BF33" i="45"/>
  <c r="BE33" i="45"/>
  <c r="BJ32" i="45"/>
  <c r="BH32" i="45"/>
  <c r="BJ31" i="45"/>
  <c r="BH31" i="45"/>
  <c r="BJ30" i="45"/>
  <c r="BH30" i="45"/>
  <c r="BJ29" i="45"/>
  <c r="BH29" i="45"/>
  <c r="BJ28" i="45"/>
  <c r="BH28" i="45"/>
  <c r="BI27" i="45"/>
  <c r="BG27" i="45"/>
  <c r="BF27" i="45"/>
  <c r="BE27" i="45"/>
  <c r="BJ26" i="45"/>
  <c r="BH26" i="45"/>
  <c r="BJ25" i="45"/>
  <c r="BH25" i="45"/>
  <c r="BJ24" i="45"/>
  <c r="BH24" i="45"/>
  <c r="BJ23" i="45"/>
  <c r="BH23" i="45"/>
  <c r="BJ22" i="45"/>
  <c r="BH22" i="45"/>
  <c r="BI21" i="45"/>
  <c r="BG21" i="45"/>
  <c r="BF21" i="45"/>
  <c r="BE21" i="45"/>
  <c r="BJ20" i="45"/>
  <c r="BH20" i="45"/>
  <c r="BJ19" i="45"/>
  <c r="BH19" i="45"/>
  <c r="BJ18" i="45"/>
  <c r="BH18" i="45"/>
  <c r="BJ17" i="45"/>
  <c r="BH17" i="45"/>
  <c r="BJ16" i="45"/>
  <c r="BH16" i="45"/>
  <c r="BI15" i="45"/>
  <c r="BG15" i="45"/>
  <c r="BF15" i="45"/>
  <c r="BE15" i="45"/>
  <c r="BJ14" i="45"/>
  <c r="BH14" i="45"/>
  <c r="BJ13" i="45"/>
  <c r="BH13" i="45"/>
  <c r="BJ12" i="45"/>
  <c r="BH12" i="45"/>
  <c r="BJ11" i="45"/>
  <c r="BH11" i="45"/>
  <c r="BJ10" i="45"/>
  <c r="BH10" i="45"/>
  <c r="BI9" i="45"/>
  <c r="BG9" i="45"/>
  <c r="BF9" i="45"/>
  <c r="BE9" i="45"/>
  <c r="BD128" i="45"/>
  <c r="BB128" i="45"/>
  <c r="BD127" i="45"/>
  <c r="BB127" i="45"/>
  <c r="BD126" i="45"/>
  <c r="BB126" i="45"/>
  <c r="BD125" i="45"/>
  <c r="BB125" i="45"/>
  <c r="BD124" i="45"/>
  <c r="BB124" i="45"/>
  <c r="BC123" i="45"/>
  <c r="BA123" i="45"/>
  <c r="AZ123" i="45"/>
  <c r="AY123" i="45"/>
  <c r="BD122" i="45"/>
  <c r="BB122" i="45"/>
  <c r="BD121" i="45"/>
  <c r="BB121" i="45"/>
  <c r="BD120" i="45"/>
  <c r="BB120" i="45"/>
  <c r="BD119" i="45"/>
  <c r="BB119" i="45"/>
  <c r="BD118" i="45"/>
  <c r="BB118" i="45"/>
  <c r="BC117" i="45"/>
  <c r="BA117" i="45"/>
  <c r="AZ117" i="45"/>
  <c r="AY117" i="45"/>
  <c r="BD116" i="45"/>
  <c r="BB116" i="45"/>
  <c r="BD115" i="45"/>
  <c r="BB115" i="45"/>
  <c r="BD114" i="45"/>
  <c r="BB114" i="45"/>
  <c r="BD113" i="45"/>
  <c r="BB113" i="45"/>
  <c r="BD112" i="45"/>
  <c r="BB112" i="45"/>
  <c r="BC111" i="45"/>
  <c r="BA111" i="45"/>
  <c r="AZ111" i="45"/>
  <c r="AY111" i="45"/>
  <c r="BD110" i="45"/>
  <c r="BB110" i="45"/>
  <c r="BD109" i="45"/>
  <c r="BB109" i="45"/>
  <c r="BD108" i="45"/>
  <c r="BB108" i="45"/>
  <c r="BD107" i="45"/>
  <c r="BB107" i="45"/>
  <c r="BD106" i="45"/>
  <c r="BB106" i="45"/>
  <c r="BC105" i="45"/>
  <c r="BA105" i="45"/>
  <c r="AZ105" i="45"/>
  <c r="AY105" i="45"/>
  <c r="BD104" i="45"/>
  <c r="BB104" i="45"/>
  <c r="BD103" i="45"/>
  <c r="BB103" i="45"/>
  <c r="BD102" i="45"/>
  <c r="BB102" i="45"/>
  <c r="BD101" i="45"/>
  <c r="BB101" i="45"/>
  <c r="BD100" i="45"/>
  <c r="BB100" i="45"/>
  <c r="BC99" i="45"/>
  <c r="BA99" i="45"/>
  <c r="AZ99" i="45"/>
  <c r="AY99" i="45"/>
  <c r="BD98" i="45"/>
  <c r="BB98" i="45"/>
  <c r="BD97" i="45"/>
  <c r="BB97" i="45"/>
  <c r="BD96" i="45"/>
  <c r="BB96" i="45"/>
  <c r="BD95" i="45"/>
  <c r="BB95" i="45"/>
  <c r="BD94" i="45"/>
  <c r="BB94" i="45"/>
  <c r="BC93" i="45"/>
  <c r="BA93" i="45"/>
  <c r="AZ93" i="45"/>
  <c r="AY93" i="45"/>
  <c r="BD92" i="45"/>
  <c r="BB92" i="45"/>
  <c r="BD91" i="45"/>
  <c r="BB91" i="45"/>
  <c r="BD90" i="45"/>
  <c r="BB90" i="45"/>
  <c r="BD89" i="45"/>
  <c r="BB89" i="45"/>
  <c r="BD88" i="45"/>
  <c r="BB88" i="45"/>
  <c r="BC87" i="45"/>
  <c r="BA87" i="45"/>
  <c r="AZ87" i="45"/>
  <c r="AY87" i="45"/>
  <c r="BD86" i="45"/>
  <c r="BB86" i="45"/>
  <c r="BD85" i="45"/>
  <c r="BB85" i="45"/>
  <c r="BD84" i="45"/>
  <c r="BB84" i="45"/>
  <c r="BD83" i="45"/>
  <c r="BB83" i="45"/>
  <c r="BD82" i="45"/>
  <c r="BB82" i="45"/>
  <c r="BC81" i="45"/>
  <c r="BA81" i="45"/>
  <c r="AZ81" i="45"/>
  <c r="AY81" i="45"/>
  <c r="BD80" i="45"/>
  <c r="BB80" i="45"/>
  <c r="BD79" i="45"/>
  <c r="BB79" i="45"/>
  <c r="BD78" i="45"/>
  <c r="BB78" i="45"/>
  <c r="BD77" i="45"/>
  <c r="BB77" i="45"/>
  <c r="BD76" i="45"/>
  <c r="BB76" i="45"/>
  <c r="BC75" i="45"/>
  <c r="BA75" i="45"/>
  <c r="AZ75" i="45"/>
  <c r="AY75" i="45"/>
  <c r="BD74" i="45"/>
  <c r="BB74" i="45"/>
  <c r="BD73" i="45"/>
  <c r="BB73" i="45"/>
  <c r="BD72" i="45"/>
  <c r="BB72" i="45"/>
  <c r="BD71" i="45"/>
  <c r="BB71" i="45"/>
  <c r="BD70" i="45"/>
  <c r="BB70" i="45"/>
  <c r="BC69" i="45"/>
  <c r="BA69" i="45"/>
  <c r="AZ69" i="45"/>
  <c r="AY69" i="45"/>
  <c r="BD68" i="45"/>
  <c r="BB68" i="45"/>
  <c r="BD67" i="45"/>
  <c r="BB67" i="45"/>
  <c r="BD66" i="45"/>
  <c r="BB66" i="45"/>
  <c r="BD65" i="45"/>
  <c r="BB65" i="45"/>
  <c r="BD64" i="45"/>
  <c r="BB64" i="45"/>
  <c r="BC63" i="45"/>
  <c r="BA63" i="45"/>
  <c r="AZ63" i="45"/>
  <c r="AY63" i="45"/>
  <c r="BD62" i="45"/>
  <c r="BB62" i="45"/>
  <c r="BD61" i="45"/>
  <c r="BB61" i="45"/>
  <c r="BD60" i="45"/>
  <c r="BB60" i="45"/>
  <c r="BD59" i="45"/>
  <c r="BB59" i="45"/>
  <c r="BD58" i="45"/>
  <c r="BB58" i="45"/>
  <c r="BC57" i="45"/>
  <c r="BA57" i="45"/>
  <c r="AZ57" i="45"/>
  <c r="AY57" i="45"/>
  <c r="BD56" i="45"/>
  <c r="BB56" i="45"/>
  <c r="BD55" i="45"/>
  <c r="BB55" i="45"/>
  <c r="BD54" i="45"/>
  <c r="BB54" i="45"/>
  <c r="BD53" i="45"/>
  <c r="BB53" i="45"/>
  <c r="BD52" i="45"/>
  <c r="BB52" i="45"/>
  <c r="BC51" i="45"/>
  <c r="BA51" i="45"/>
  <c r="AZ51" i="45"/>
  <c r="AY51" i="45"/>
  <c r="BD50" i="45"/>
  <c r="BB50" i="45"/>
  <c r="BD49" i="45"/>
  <c r="BB49" i="45"/>
  <c r="BD48" i="45"/>
  <c r="BB48" i="45"/>
  <c r="BD47" i="45"/>
  <c r="BB47" i="45"/>
  <c r="BD46" i="45"/>
  <c r="BB46" i="45"/>
  <c r="BC45" i="45"/>
  <c r="BA45" i="45"/>
  <c r="AZ45" i="45"/>
  <c r="AY45" i="45"/>
  <c r="BD44" i="45"/>
  <c r="BB44" i="45"/>
  <c r="BD43" i="45"/>
  <c r="BB43" i="45"/>
  <c r="BD42" i="45"/>
  <c r="BB42" i="45"/>
  <c r="BD41" i="45"/>
  <c r="BB41" i="45"/>
  <c r="BD40" i="45"/>
  <c r="BB40" i="45"/>
  <c r="BC39" i="45"/>
  <c r="BA39" i="45"/>
  <c r="AZ39" i="45"/>
  <c r="AY39" i="45"/>
  <c r="BD38" i="45"/>
  <c r="BB38" i="45"/>
  <c r="BD37" i="45"/>
  <c r="BB37" i="45"/>
  <c r="BD36" i="45"/>
  <c r="BB36" i="45"/>
  <c r="BD35" i="45"/>
  <c r="BB35" i="45"/>
  <c r="BD34" i="45"/>
  <c r="BB34" i="45"/>
  <c r="BC33" i="45"/>
  <c r="BA33" i="45"/>
  <c r="AZ33" i="45"/>
  <c r="AY33" i="45"/>
  <c r="BD32" i="45"/>
  <c r="BB32" i="45"/>
  <c r="BD31" i="45"/>
  <c r="BB31" i="45"/>
  <c r="BD30" i="45"/>
  <c r="BB30" i="45"/>
  <c r="BD29" i="45"/>
  <c r="BB29" i="45"/>
  <c r="BD28" i="45"/>
  <c r="BB28" i="45"/>
  <c r="BC27" i="45"/>
  <c r="BA27" i="45"/>
  <c r="AZ27" i="45"/>
  <c r="AY27" i="45"/>
  <c r="BD26" i="45"/>
  <c r="BB26" i="45"/>
  <c r="BD25" i="45"/>
  <c r="BB25" i="45"/>
  <c r="BD24" i="45"/>
  <c r="BB24" i="45"/>
  <c r="BD23" i="45"/>
  <c r="BB23" i="45"/>
  <c r="BD22" i="45"/>
  <c r="BB22" i="45"/>
  <c r="BC21" i="45"/>
  <c r="BA21" i="45"/>
  <c r="AZ21" i="45"/>
  <c r="AY21" i="45"/>
  <c r="BD20" i="45"/>
  <c r="BB20" i="45"/>
  <c r="BD19" i="45"/>
  <c r="BB19" i="45"/>
  <c r="BD18" i="45"/>
  <c r="BB18" i="45"/>
  <c r="BD17" i="45"/>
  <c r="BB17" i="45"/>
  <c r="BD16" i="45"/>
  <c r="BB16" i="45"/>
  <c r="BC15" i="45"/>
  <c r="BA15" i="45"/>
  <c r="AZ15" i="45"/>
  <c r="AY15" i="45"/>
  <c r="BD14" i="45"/>
  <c r="BB14" i="45"/>
  <c r="BD13" i="45"/>
  <c r="BB13" i="45"/>
  <c r="BD12" i="45"/>
  <c r="BB12" i="45"/>
  <c r="BD11" i="45"/>
  <c r="BB11" i="45"/>
  <c r="BD10" i="45"/>
  <c r="BB10" i="45"/>
  <c r="BC9" i="45"/>
  <c r="BA9" i="45"/>
  <c r="AZ9" i="45"/>
  <c r="AY9" i="45"/>
  <c r="AX128" i="45"/>
  <c r="AV128" i="45"/>
  <c r="AX127" i="45"/>
  <c r="AV127" i="45"/>
  <c r="AX126" i="45"/>
  <c r="AV126" i="45"/>
  <c r="AX125" i="45"/>
  <c r="AV125" i="45"/>
  <c r="AX124" i="45"/>
  <c r="AV124" i="45"/>
  <c r="AW123" i="45"/>
  <c r="AU123" i="45"/>
  <c r="AT123" i="45"/>
  <c r="AS123" i="45"/>
  <c r="AX122" i="45"/>
  <c r="AV122" i="45"/>
  <c r="AX121" i="45"/>
  <c r="AV121" i="45"/>
  <c r="AX120" i="45"/>
  <c r="AV120" i="45"/>
  <c r="AX119" i="45"/>
  <c r="AV119" i="45"/>
  <c r="AX118" i="45"/>
  <c r="AV118" i="45"/>
  <c r="AW117" i="45"/>
  <c r="AU117" i="45"/>
  <c r="AT117" i="45"/>
  <c r="AS117" i="45"/>
  <c r="AX116" i="45"/>
  <c r="AV116" i="45"/>
  <c r="AX115" i="45"/>
  <c r="AV115" i="45"/>
  <c r="AX114" i="45"/>
  <c r="AV114" i="45"/>
  <c r="AX113" i="45"/>
  <c r="AV113" i="45"/>
  <c r="AX112" i="45"/>
  <c r="AV112" i="45"/>
  <c r="AW111" i="45"/>
  <c r="AU111" i="45"/>
  <c r="AT111" i="45"/>
  <c r="AS111" i="45"/>
  <c r="AX110" i="45"/>
  <c r="AV110" i="45"/>
  <c r="AX109" i="45"/>
  <c r="AV109" i="45"/>
  <c r="AX108" i="45"/>
  <c r="AV108" i="45"/>
  <c r="AX107" i="45"/>
  <c r="AV107" i="45"/>
  <c r="AX106" i="45"/>
  <c r="AV106" i="45"/>
  <c r="AW105" i="45"/>
  <c r="AU105" i="45"/>
  <c r="AT105" i="45"/>
  <c r="AS105" i="45"/>
  <c r="AX104" i="45"/>
  <c r="AV104" i="45"/>
  <c r="AX103" i="45"/>
  <c r="AV103" i="45"/>
  <c r="AX102" i="45"/>
  <c r="AV102" i="45"/>
  <c r="AX101" i="45"/>
  <c r="AV101" i="45"/>
  <c r="AX100" i="45"/>
  <c r="AV100" i="45"/>
  <c r="AW99" i="45"/>
  <c r="AU99" i="45"/>
  <c r="AT99" i="45"/>
  <c r="AS99" i="45"/>
  <c r="AX98" i="45"/>
  <c r="AV98" i="45"/>
  <c r="AX97" i="45"/>
  <c r="AV97" i="45"/>
  <c r="AX96" i="45"/>
  <c r="AV96" i="45"/>
  <c r="AX95" i="45"/>
  <c r="AV95" i="45"/>
  <c r="AX94" i="45"/>
  <c r="AV94" i="45"/>
  <c r="AW93" i="45"/>
  <c r="AU93" i="45"/>
  <c r="AT93" i="45"/>
  <c r="AS93" i="45"/>
  <c r="AX92" i="45"/>
  <c r="AV92" i="45"/>
  <c r="AX91" i="45"/>
  <c r="AV91" i="45"/>
  <c r="AX90" i="45"/>
  <c r="AV90" i="45"/>
  <c r="AX89" i="45"/>
  <c r="AV89" i="45"/>
  <c r="AX88" i="45"/>
  <c r="AV88" i="45"/>
  <c r="AW87" i="45"/>
  <c r="AU87" i="45"/>
  <c r="AT87" i="45"/>
  <c r="AS87" i="45"/>
  <c r="AX86" i="45"/>
  <c r="AV86" i="45"/>
  <c r="AX85" i="45"/>
  <c r="AV85" i="45"/>
  <c r="AX84" i="45"/>
  <c r="AV84" i="45"/>
  <c r="AX83" i="45"/>
  <c r="AV83" i="45"/>
  <c r="AX82" i="45"/>
  <c r="AV82" i="45"/>
  <c r="AW81" i="45"/>
  <c r="AU81" i="45"/>
  <c r="AT81" i="45"/>
  <c r="AS81" i="45"/>
  <c r="AX80" i="45"/>
  <c r="AV80" i="45"/>
  <c r="AX79" i="45"/>
  <c r="AV79" i="45"/>
  <c r="AX78" i="45"/>
  <c r="AV78" i="45"/>
  <c r="AX77" i="45"/>
  <c r="AV77" i="45"/>
  <c r="AX76" i="45"/>
  <c r="AV76" i="45"/>
  <c r="AW75" i="45"/>
  <c r="AU75" i="45"/>
  <c r="AT75" i="45"/>
  <c r="AS75" i="45"/>
  <c r="AX74" i="45"/>
  <c r="AV74" i="45"/>
  <c r="AX73" i="45"/>
  <c r="AV73" i="45"/>
  <c r="AX72" i="45"/>
  <c r="AV72" i="45"/>
  <c r="AX71" i="45"/>
  <c r="AV71" i="45"/>
  <c r="AX70" i="45"/>
  <c r="AV70" i="45"/>
  <c r="AW69" i="45"/>
  <c r="AU69" i="45"/>
  <c r="AT69" i="45"/>
  <c r="AS69" i="45"/>
  <c r="AX68" i="45"/>
  <c r="AV68" i="45"/>
  <c r="AX67" i="45"/>
  <c r="AV67" i="45"/>
  <c r="AX66" i="45"/>
  <c r="AV66" i="45"/>
  <c r="AX65" i="45"/>
  <c r="AV65" i="45"/>
  <c r="AX64" i="45"/>
  <c r="AV64" i="45"/>
  <c r="AW63" i="45"/>
  <c r="AU63" i="45"/>
  <c r="AT63" i="45"/>
  <c r="AS63" i="45"/>
  <c r="AX62" i="45"/>
  <c r="AV62" i="45"/>
  <c r="AX61" i="45"/>
  <c r="AV61" i="45"/>
  <c r="AX60" i="45"/>
  <c r="AV60" i="45"/>
  <c r="AX59" i="45"/>
  <c r="AV59" i="45"/>
  <c r="AX58" i="45"/>
  <c r="AV58" i="45"/>
  <c r="AW57" i="45"/>
  <c r="AU57" i="45"/>
  <c r="AT57" i="45"/>
  <c r="AS57" i="45"/>
  <c r="AX56" i="45"/>
  <c r="AV56" i="45"/>
  <c r="AX55" i="45"/>
  <c r="AV55" i="45"/>
  <c r="AX54" i="45"/>
  <c r="AV54" i="45"/>
  <c r="AX53" i="45"/>
  <c r="AV53" i="45"/>
  <c r="AX52" i="45"/>
  <c r="AV52" i="45"/>
  <c r="AW51" i="45"/>
  <c r="AU51" i="45"/>
  <c r="AT51" i="45"/>
  <c r="AS51" i="45"/>
  <c r="AX50" i="45"/>
  <c r="AV50" i="45"/>
  <c r="AX49" i="45"/>
  <c r="AV49" i="45"/>
  <c r="AX48" i="45"/>
  <c r="AV48" i="45"/>
  <c r="AX47" i="45"/>
  <c r="AV47" i="45"/>
  <c r="AX46" i="45"/>
  <c r="AV46" i="45"/>
  <c r="AW45" i="45"/>
  <c r="AU45" i="45"/>
  <c r="AT45" i="45"/>
  <c r="AS45" i="45"/>
  <c r="AX44" i="45"/>
  <c r="AV44" i="45"/>
  <c r="AX43" i="45"/>
  <c r="AV43" i="45"/>
  <c r="AX42" i="45"/>
  <c r="AV42" i="45"/>
  <c r="AX41" i="45"/>
  <c r="AV41" i="45"/>
  <c r="AX40" i="45"/>
  <c r="AV40" i="45"/>
  <c r="AW39" i="45"/>
  <c r="AU39" i="45"/>
  <c r="AT39" i="45"/>
  <c r="AS39" i="45"/>
  <c r="AX38" i="45"/>
  <c r="AV38" i="45"/>
  <c r="AX37" i="45"/>
  <c r="AV37" i="45"/>
  <c r="AX36" i="45"/>
  <c r="AV36" i="45"/>
  <c r="AX35" i="45"/>
  <c r="AV35" i="45"/>
  <c r="AX34" i="45"/>
  <c r="AV34" i="45"/>
  <c r="AW33" i="45"/>
  <c r="AU33" i="45"/>
  <c r="AT33" i="45"/>
  <c r="AS33" i="45"/>
  <c r="AX32" i="45"/>
  <c r="AV32" i="45"/>
  <c r="AX31" i="45"/>
  <c r="AV31" i="45"/>
  <c r="AX30" i="45"/>
  <c r="AV30" i="45"/>
  <c r="AX29" i="45"/>
  <c r="AV29" i="45"/>
  <c r="AX28" i="45"/>
  <c r="AV28" i="45"/>
  <c r="AW27" i="45"/>
  <c r="AU27" i="45"/>
  <c r="AT27" i="45"/>
  <c r="AS27" i="45"/>
  <c r="AX26" i="45"/>
  <c r="AV26" i="45"/>
  <c r="AX25" i="45"/>
  <c r="AV25" i="45"/>
  <c r="AX24" i="45"/>
  <c r="AV24" i="45"/>
  <c r="AX23" i="45"/>
  <c r="AV23" i="45"/>
  <c r="AX22" i="45"/>
  <c r="AV22" i="45"/>
  <c r="AW21" i="45"/>
  <c r="AU21" i="45"/>
  <c r="AT21" i="45"/>
  <c r="AS21" i="45"/>
  <c r="AX20" i="45"/>
  <c r="AV20" i="45"/>
  <c r="AX19" i="45"/>
  <c r="AV19" i="45"/>
  <c r="AX18" i="45"/>
  <c r="AV18" i="45"/>
  <c r="AX17" i="45"/>
  <c r="AV17" i="45"/>
  <c r="AX16" i="45"/>
  <c r="AV16" i="45"/>
  <c r="AW15" i="45"/>
  <c r="AU15" i="45"/>
  <c r="AT15" i="45"/>
  <c r="AS15" i="45"/>
  <c r="AX14" i="45"/>
  <c r="AV14" i="45"/>
  <c r="AX13" i="45"/>
  <c r="AV13" i="45"/>
  <c r="AX12" i="45"/>
  <c r="AV12" i="45"/>
  <c r="AX11" i="45"/>
  <c r="AV11" i="45"/>
  <c r="AX10" i="45"/>
  <c r="AV10" i="45"/>
  <c r="AW9" i="45"/>
  <c r="AU9" i="45"/>
  <c r="AT9" i="45"/>
  <c r="AS9" i="45"/>
  <c r="AR128" i="45"/>
  <c r="AP128" i="45"/>
  <c r="AR127" i="45"/>
  <c r="AP127" i="45"/>
  <c r="AR126" i="45"/>
  <c r="AP126" i="45"/>
  <c r="AR125" i="45"/>
  <c r="AP125" i="45"/>
  <c r="AR124" i="45"/>
  <c r="AP124" i="45"/>
  <c r="AQ123" i="45"/>
  <c r="AO123" i="45"/>
  <c r="AN123" i="45"/>
  <c r="AM123" i="45"/>
  <c r="AR122" i="45"/>
  <c r="AP122" i="45"/>
  <c r="AR121" i="45"/>
  <c r="AP121" i="45"/>
  <c r="AR120" i="45"/>
  <c r="AP120" i="45"/>
  <c r="AR119" i="45"/>
  <c r="AP119" i="45"/>
  <c r="AR118" i="45"/>
  <c r="AP118" i="45"/>
  <c r="AQ117" i="45"/>
  <c r="AO117" i="45"/>
  <c r="AN117" i="45"/>
  <c r="AM117" i="45"/>
  <c r="AR116" i="45"/>
  <c r="AP116" i="45"/>
  <c r="AR115" i="45"/>
  <c r="AP115" i="45"/>
  <c r="AR114" i="45"/>
  <c r="AP114" i="45"/>
  <c r="AR113" i="45"/>
  <c r="AP113" i="45"/>
  <c r="AR112" i="45"/>
  <c r="AP112" i="45"/>
  <c r="AQ111" i="45"/>
  <c r="AO111" i="45"/>
  <c r="AN111" i="45"/>
  <c r="AM111" i="45"/>
  <c r="AR110" i="45"/>
  <c r="AP110" i="45"/>
  <c r="AR109" i="45"/>
  <c r="AP109" i="45"/>
  <c r="AR108" i="45"/>
  <c r="AP108" i="45"/>
  <c r="AR107" i="45"/>
  <c r="AP107" i="45"/>
  <c r="AR106" i="45"/>
  <c r="AP106" i="45"/>
  <c r="AQ105" i="45"/>
  <c r="AO105" i="45"/>
  <c r="AN105" i="45"/>
  <c r="AM105" i="45"/>
  <c r="AR104" i="45"/>
  <c r="AP104" i="45"/>
  <c r="AR103" i="45"/>
  <c r="AP103" i="45"/>
  <c r="AR102" i="45"/>
  <c r="AP102" i="45"/>
  <c r="AR101" i="45"/>
  <c r="AP101" i="45"/>
  <c r="AR100" i="45"/>
  <c r="AP100" i="45"/>
  <c r="AQ99" i="45"/>
  <c r="AO99" i="45"/>
  <c r="AN99" i="45"/>
  <c r="AM99" i="45"/>
  <c r="AR98" i="45"/>
  <c r="AP98" i="45"/>
  <c r="AR97" i="45"/>
  <c r="AP97" i="45"/>
  <c r="AR96" i="45"/>
  <c r="AP96" i="45"/>
  <c r="AR95" i="45"/>
  <c r="AP95" i="45"/>
  <c r="AR94" i="45"/>
  <c r="AP94" i="45"/>
  <c r="AQ93" i="45"/>
  <c r="AO93" i="45"/>
  <c r="AN93" i="45"/>
  <c r="AM93" i="45"/>
  <c r="AR92" i="45"/>
  <c r="AP92" i="45"/>
  <c r="AR91" i="45"/>
  <c r="AP91" i="45"/>
  <c r="AR90" i="45"/>
  <c r="AP90" i="45"/>
  <c r="AR89" i="45"/>
  <c r="AP89" i="45"/>
  <c r="AR88" i="45"/>
  <c r="AP88" i="45"/>
  <c r="AQ87" i="45"/>
  <c r="AO87" i="45"/>
  <c r="AN87" i="45"/>
  <c r="AM87" i="45"/>
  <c r="AR86" i="45"/>
  <c r="AP86" i="45"/>
  <c r="AR85" i="45"/>
  <c r="AP85" i="45"/>
  <c r="AR84" i="45"/>
  <c r="AP84" i="45"/>
  <c r="AR83" i="45"/>
  <c r="AP83" i="45"/>
  <c r="AR82" i="45"/>
  <c r="AP82" i="45"/>
  <c r="AQ81" i="45"/>
  <c r="AO81" i="45"/>
  <c r="AN81" i="45"/>
  <c r="AM81" i="45"/>
  <c r="AR80" i="45"/>
  <c r="AP80" i="45"/>
  <c r="AR79" i="45"/>
  <c r="AP79" i="45"/>
  <c r="AR78" i="45"/>
  <c r="AP78" i="45"/>
  <c r="AR77" i="45"/>
  <c r="AP77" i="45"/>
  <c r="AR76" i="45"/>
  <c r="AP76" i="45"/>
  <c r="AQ75" i="45"/>
  <c r="AO75" i="45"/>
  <c r="AN75" i="45"/>
  <c r="AM75" i="45"/>
  <c r="AR74" i="45"/>
  <c r="AP74" i="45"/>
  <c r="AR73" i="45"/>
  <c r="AP73" i="45"/>
  <c r="AR72" i="45"/>
  <c r="AP72" i="45"/>
  <c r="AR71" i="45"/>
  <c r="AP71" i="45"/>
  <c r="AR70" i="45"/>
  <c r="AP70" i="45"/>
  <c r="AQ69" i="45"/>
  <c r="AO69" i="45"/>
  <c r="AN69" i="45"/>
  <c r="AM69" i="45"/>
  <c r="AR68" i="45"/>
  <c r="AP68" i="45"/>
  <c r="AR67" i="45"/>
  <c r="AP67" i="45"/>
  <c r="AR66" i="45"/>
  <c r="AP66" i="45"/>
  <c r="AR65" i="45"/>
  <c r="AP65" i="45"/>
  <c r="AR64" i="45"/>
  <c r="AP64" i="45"/>
  <c r="AQ63" i="45"/>
  <c r="AO63" i="45"/>
  <c r="AN63" i="45"/>
  <c r="AM63" i="45"/>
  <c r="AR62" i="45"/>
  <c r="AP62" i="45"/>
  <c r="AR61" i="45"/>
  <c r="AP61" i="45"/>
  <c r="AR60" i="45"/>
  <c r="AP60" i="45"/>
  <c r="AR59" i="45"/>
  <c r="AP59" i="45"/>
  <c r="AR58" i="45"/>
  <c r="AP58" i="45"/>
  <c r="AQ57" i="45"/>
  <c r="AO57" i="45"/>
  <c r="AN57" i="45"/>
  <c r="AM57" i="45"/>
  <c r="AR56" i="45"/>
  <c r="AP56" i="45"/>
  <c r="AR55" i="45"/>
  <c r="AP55" i="45"/>
  <c r="AR54" i="45"/>
  <c r="AP54" i="45"/>
  <c r="AR53" i="45"/>
  <c r="AP53" i="45"/>
  <c r="AR52" i="45"/>
  <c r="AP52" i="45"/>
  <c r="AQ51" i="45"/>
  <c r="AO51" i="45"/>
  <c r="AN51" i="45"/>
  <c r="AM51" i="45"/>
  <c r="AR50" i="45"/>
  <c r="AP50" i="45"/>
  <c r="AR49" i="45"/>
  <c r="AP49" i="45"/>
  <c r="AR48" i="45"/>
  <c r="AP48" i="45"/>
  <c r="AR47" i="45"/>
  <c r="AP47" i="45"/>
  <c r="AR46" i="45"/>
  <c r="AP46" i="45"/>
  <c r="AQ45" i="45"/>
  <c r="AO45" i="45"/>
  <c r="AN45" i="45"/>
  <c r="AM45" i="45"/>
  <c r="AR44" i="45"/>
  <c r="AP44" i="45"/>
  <c r="AR43" i="45"/>
  <c r="AP43" i="45"/>
  <c r="AR42" i="45"/>
  <c r="AP42" i="45"/>
  <c r="AR41" i="45"/>
  <c r="AP41" i="45"/>
  <c r="AR40" i="45"/>
  <c r="AP40" i="45"/>
  <c r="AQ39" i="45"/>
  <c r="AO39" i="45"/>
  <c r="AN39" i="45"/>
  <c r="AM39" i="45"/>
  <c r="AR38" i="45"/>
  <c r="AP38" i="45"/>
  <c r="AR37" i="45"/>
  <c r="AP37" i="45"/>
  <c r="AR36" i="45"/>
  <c r="AP36" i="45"/>
  <c r="AR35" i="45"/>
  <c r="AP35" i="45"/>
  <c r="AR34" i="45"/>
  <c r="AP34" i="45"/>
  <c r="AQ33" i="45"/>
  <c r="AO33" i="45"/>
  <c r="AN33" i="45"/>
  <c r="AM33" i="45"/>
  <c r="AR32" i="45"/>
  <c r="AP32" i="45"/>
  <c r="AR31" i="45"/>
  <c r="AP31" i="45"/>
  <c r="AR30" i="45"/>
  <c r="AP30" i="45"/>
  <c r="AR29" i="45"/>
  <c r="AP29" i="45"/>
  <c r="AR28" i="45"/>
  <c r="AP28" i="45"/>
  <c r="AQ27" i="45"/>
  <c r="AO27" i="45"/>
  <c r="AN27" i="45"/>
  <c r="AM27" i="45"/>
  <c r="AR26" i="45"/>
  <c r="AP26" i="45"/>
  <c r="AR25" i="45"/>
  <c r="AP25" i="45"/>
  <c r="AR24" i="45"/>
  <c r="AP24" i="45"/>
  <c r="AR23" i="45"/>
  <c r="AP23" i="45"/>
  <c r="AR22" i="45"/>
  <c r="AP22" i="45"/>
  <c r="AQ21" i="45"/>
  <c r="AO21" i="45"/>
  <c r="AN21" i="45"/>
  <c r="AM21" i="45"/>
  <c r="AR20" i="45"/>
  <c r="AP20" i="45"/>
  <c r="AR19" i="45"/>
  <c r="AP19" i="45"/>
  <c r="AR18" i="45"/>
  <c r="AP18" i="45"/>
  <c r="AR17" i="45"/>
  <c r="AP17" i="45"/>
  <c r="AR16" i="45"/>
  <c r="AP16" i="45"/>
  <c r="AQ15" i="45"/>
  <c r="AO15" i="45"/>
  <c r="AN15" i="45"/>
  <c r="AM15" i="45"/>
  <c r="AR14" i="45"/>
  <c r="AP14" i="45"/>
  <c r="AR13" i="45"/>
  <c r="AP13" i="45"/>
  <c r="AR12" i="45"/>
  <c r="AP12" i="45"/>
  <c r="AR11" i="45"/>
  <c r="AP11" i="45"/>
  <c r="AR10" i="45"/>
  <c r="AP10" i="45"/>
  <c r="AQ9" i="45"/>
  <c r="AO9" i="45"/>
  <c r="AN9" i="45"/>
  <c r="AM9" i="45"/>
  <c r="AL128" i="45"/>
  <c r="AJ128" i="45"/>
  <c r="AL127" i="45"/>
  <c r="AJ127" i="45"/>
  <c r="AL126" i="45"/>
  <c r="AJ126" i="45"/>
  <c r="AL125" i="45"/>
  <c r="AJ125" i="45"/>
  <c r="AL124" i="45"/>
  <c r="AJ124" i="45"/>
  <c r="AK123" i="45"/>
  <c r="AI123" i="45"/>
  <c r="AH123" i="45"/>
  <c r="AG123" i="45"/>
  <c r="AL122" i="45"/>
  <c r="AJ122" i="45"/>
  <c r="AL121" i="45"/>
  <c r="AJ121" i="45"/>
  <c r="AL120" i="45"/>
  <c r="AJ120" i="45"/>
  <c r="AL119" i="45"/>
  <c r="AJ119" i="45"/>
  <c r="AL118" i="45"/>
  <c r="AJ118" i="45"/>
  <c r="AK117" i="45"/>
  <c r="AI117" i="45"/>
  <c r="AH117" i="45"/>
  <c r="AG117" i="45"/>
  <c r="AL116" i="45"/>
  <c r="AJ116" i="45"/>
  <c r="AL115" i="45"/>
  <c r="AJ115" i="45"/>
  <c r="AL114" i="45"/>
  <c r="AJ114" i="45"/>
  <c r="AL113" i="45"/>
  <c r="AJ113" i="45"/>
  <c r="AL112" i="45"/>
  <c r="AJ112" i="45"/>
  <c r="AK111" i="45"/>
  <c r="AI111" i="45"/>
  <c r="AH111" i="45"/>
  <c r="AG111" i="45"/>
  <c r="AL110" i="45"/>
  <c r="AJ110" i="45"/>
  <c r="AL109" i="45"/>
  <c r="AJ109" i="45"/>
  <c r="AL108" i="45"/>
  <c r="AJ108" i="45"/>
  <c r="AL107" i="45"/>
  <c r="AJ107" i="45"/>
  <c r="AL106" i="45"/>
  <c r="AJ106" i="45"/>
  <c r="AK105" i="45"/>
  <c r="AI105" i="45"/>
  <c r="AH105" i="45"/>
  <c r="AG105" i="45"/>
  <c r="AL104" i="45"/>
  <c r="AJ104" i="45"/>
  <c r="AL103" i="45"/>
  <c r="AJ103" i="45"/>
  <c r="AL102" i="45"/>
  <c r="AJ102" i="45"/>
  <c r="AL101" i="45"/>
  <c r="AJ101" i="45"/>
  <c r="AL100" i="45"/>
  <c r="AJ100" i="45"/>
  <c r="AK99" i="45"/>
  <c r="AI99" i="45"/>
  <c r="AH99" i="45"/>
  <c r="AG99" i="45"/>
  <c r="AL98" i="45"/>
  <c r="AJ98" i="45"/>
  <c r="AL97" i="45"/>
  <c r="AJ97" i="45"/>
  <c r="AL96" i="45"/>
  <c r="AJ96" i="45"/>
  <c r="AL95" i="45"/>
  <c r="AJ95" i="45"/>
  <c r="AL94" i="45"/>
  <c r="AJ94" i="45"/>
  <c r="AK93" i="45"/>
  <c r="AI93" i="45"/>
  <c r="AH93" i="45"/>
  <c r="AG93" i="45"/>
  <c r="AL92" i="45"/>
  <c r="AJ92" i="45"/>
  <c r="AL91" i="45"/>
  <c r="AJ91" i="45"/>
  <c r="AL90" i="45"/>
  <c r="AJ90" i="45"/>
  <c r="AL89" i="45"/>
  <c r="AJ89" i="45"/>
  <c r="AL88" i="45"/>
  <c r="AJ88" i="45"/>
  <c r="AK87" i="45"/>
  <c r="AI87" i="45"/>
  <c r="AH87" i="45"/>
  <c r="AG87" i="45"/>
  <c r="AL86" i="45"/>
  <c r="AJ86" i="45"/>
  <c r="AL85" i="45"/>
  <c r="AJ85" i="45"/>
  <c r="AL84" i="45"/>
  <c r="AJ84" i="45"/>
  <c r="AL83" i="45"/>
  <c r="AJ83" i="45"/>
  <c r="AL82" i="45"/>
  <c r="AJ82" i="45"/>
  <c r="AK81" i="45"/>
  <c r="AI81" i="45"/>
  <c r="AH81" i="45"/>
  <c r="AG81" i="45"/>
  <c r="AL80" i="45"/>
  <c r="AJ80" i="45"/>
  <c r="AL79" i="45"/>
  <c r="AJ79" i="45"/>
  <c r="AL78" i="45"/>
  <c r="AJ78" i="45"/>
  <c r="AL77" i="45"/>
  <c r="AJ77" i="45"/>
  <c r="AL76" i="45"/>
  <c r="AJ76" i="45"/>
  <c r="AK75" i="45"/>
  <c r="AI75" i="45"/>
  <c r="AH75" i="45"/>
  <c r="AG75" i="45"/>
  <c r="AL74" i="45"/>
  <c r="AJ74" i="45"/>
  <c r="AL73" i="45"/>
  <c r="AJ73" i="45"/>
  <c r="AL72" i="45"/>
  <c r="AJ72" i="45"/>
  <c r="AL71" i="45"/>
  <c r="AJ71" i="45"/>
  <c r="AL70" i="45"/>
  <c r="AJ70" i="45"/>
  <c r="AK69" i="45"/>
  <c r="AI69" i="45"/>
  <c r="AH69" i="45"/>
  <c r="AG69" i="45"/>
  <c r="AL68" i="45"/>
  <c r="AJ68" i="45"/>
  <c r="AL67" i="45"/>
  <c r="AJ67" i="45"/>
  <c r="AL66" i="45"/>
  <c r="AJ66" i="45"/>
  <c r="AL65" i="45"/>
  <c r="AJ65" i="45"/>
  <c r="AL64" i="45"/>
  <c r="AJ64" i="45"/>
  <c r="AK63" i="45"/>
  <c r="AI63" i="45"/>
  <c r="AH63" i="45"/>
  <c r="AG63" i="45"/>
  <c r="AL62" i="45"/>
  <c r="AJ62" i="45"/>
  <c r="AL61" i="45"/>
  <c r="AJ61" i="45"/>
  <c r="AL60" i="45"/>
  <c r="AJ60" i="45"/>
  <c r="AL59" i="45"/>
  <c r="AJ59" i="45"/>
  <c r="AL58" i="45"/>
  <c r="AJ58" i="45"/>
  <c r="AK57" i="45"/>
  <c r="AI57" i="45"/>
  <c r="AH57" i="45"/>
  <c r="AG57" i="45"/>
  <c r="AL56" i="45"/>
  <c r="AJ56" i="45"/>
  <c r="AL55" i="45"/>
  <c r="AJ55" i="45"/>
  <c r="AL54" i="45"/>
  <c r="AJ54" i="45"/>
  <c r="AL53" i="45"/>
  <c r="AJ53" i="45"/>
  <c r="AL52" i="45"/>
  <c r="AJ52" i="45"/>
  <c r="AK51" i="45"/>
  <c r="AI51" i="45"/>
  <c r="AH51" i="45"/>
  <c r="AG51" i="45"/>
  <c r="AL50" i="45"/>
  <c r="AJ50" i="45"/>
  <c r="AL49" i="45"/>
  <c r="AJ49" i="45"/>
  <c r="AL48" i="45"/>
  <c r="AJ48" i="45"/>
  <c r="AL47" i="45"/>
  <c r="AJ47" i="45"/>
  <c r="AL46" i="45"/>
  <c r="AJ46" i="45"/>
  <c r="AK45" i="45"/>
  <c r="AI45" i="45"/>
  <c r="AH45" i="45"/>
  <c r="AG45" i="45"/>
  <c r="AL44" i="45"/>
  <c r="AJ44" i="45"/>
  <c r="AL43" i="45"/>
  <c r="AJ43" i="45"/>
  <c r="AL42" i="45"/>
  <c r="AJ42" i="45"/>
  <c r="AL41" i="45"/>
  <c r="AJ41" i="45"/>
  <c r="AL40" i="45"/>
  <c r="AJ40" i="45"/>
  <c r="AK39" i="45"/>
  <c r="AI39" i="45"/>
  <c r="AH39" i="45"/>
  <c r="AG39" i="45"/>
  <c r="AL38" i="45"/>
  <c r="AJ38" i="45"/>
  <c r="AL37" i="45"/>
  <c r="AJ37" i="45"/>
  <c r="AL36" i="45"/>
  <c r="AJ36" i="45"/>
  <c r="AL35" i="45"/>
  <c r="AJ35" i="45"/>
  <c r="AL34" i="45"/>
  <c r="AJ34" i="45"/>
  <c r="AK33" i="45"/>
  <c r="AI33" i="45"/>
  <c r="AH33" i="45"/>
  <c r="AG33" i="45"/>
  <c r="AL32" i="45"/>
  <c r="AJ32" i="45"/>
  <c r="AL31" i="45"/>
  <c r="AJ31" i="45"/>
  <c r="AL30" i="45"/>
  <c r="AJ30" i="45"/>
  <c r="AL29" i="45"/>
  <c r="AJ29" i="45"/>
  <c r="AL28" i="45"/>
  <c r="AJ28" i="45"/>
  <c r="AK27" i="45"/>
  <c r="AI27" i="45"/>
  <c r="AH27" i="45"/>
  <c r="AG27" i="45"/>
  <c r="AL26" i="45"/>
  <c r="AJ26" i="45"/>
  <c r="AL25" i="45"/>
  <c r="AJ25" i="45"/>
  <c r="AL24" i="45"/>
  <c r="AJ24" i="45"/>
  <c r="AL23" i="45"/>
  <c r="AJ23" i="45"/>
  <c r="AL22" i="45"/>
  <c r="AJ22" i="45"/>
  <c r="AK21" i="45"/>
  <c r="AI21" i="45"/>
  <c r="AH21" i="45"/>
  <c r="AG21" i="45"/>
  <c r="AL20" i="45"/>
  <c r="AJ20" i="45"/>
  <c r="AL19" i="45"/>
  <c r="AJ19" i="45"/>
  <c r="AL18" i="45"/>
  <c r="AJ18" i="45"/>
  <c r="AL17" i="45"/>
  <c r="AJ17" i="45"/>
  <c r="AL16" i="45"/>
  <c r="AJ16" i="45"/>
  <c r="AK15" i="45"/>
  <c r="AI15" i="45"/>
  <c r="AH15" i="45"/>
  <c r="AG15" i="45"/>
  <c r="AL14" i="45"/>
  <c r="AJ14" i="45"/>
  <c r="AL13" i="45"/>
  <c r="AJ13" i="45"/>
  <c r="AL12" i="45"/>
  <c r="AJ12" i="45"/>
  <c r="AL11" i="45"/>
  <c r="AJ11" i="45"/>
  <c r="AL10" i="45"/>
  <c r="AJ10" i="45"/>
  <c r="AK9" i="45"/>
  <c r="AI9" i="45"/>
  <c r="AH9" i="45"/>
  <c r="AG9" i="45"/>
  <c r="AF128" i="45"/>
  <c r="AD128" i="45"/>
  <c r="AF127" i="45"/>
  <c r="AD127" i="45"/>
  <c r="AF126" i="45"/>
  <c r="AD126" i="45"/>
  <c r="AF125" i="45"/>
  <c r="AD125" i="45"/>
  <c r="AF124" i="45"/>
  <c r="AD124" i="45"/>
  <c r="AE123" i="45"/>
  <c r="AC123" i="45"/>
  <c r="AB123" i="45"/>
  <c r="AA123" i="45"/>
  <c r="AF122" i="45"/>
  <c r="AD122" i="45"/>
  <c r="AF121" i="45"/>
  <c r="AD121" i="45"/>
  <c r="AF120" i="45"/>
  <c r="AD120" i="45"/>
  <c r="AF119" i="45"/>
  <c r="AD119" i="45"/>
  <c r="AF118" i="45"/>
  <c r="AD118" i="45"/>
  <c r="AE117" i="45"/>
  <c r="AC117" i="45"/>
  <c r="AB117" i="45"/>
  <c r="AA117" i="45"/>
  <c r="AF116" i="45"/>
  <c r="AD116" i="45"/>
  <c r="AF115" i="45"/>
  <c r="AD115" i="45"/>
  <c r="AF114" i="45"/>
  <c r="AD114" i="45"/>
  <c r="AF113" i="45"/>
  <c r="AD113" i="45"/>
  <c r="AF112" i="45"/>
  <c r="AD112" i="45"/>
  <c r="AE111" i="45"/>
  <c r="AC111" i="45"/>
  <c r="AB111" i="45"/>
  <c r="AA111" i="45"/>
  <c r="AF110" i="45"/>
  <c r="AD110" i="45"/>
  <c r="AF109" i="45"/>
  <c r="AD109" i="45"/>
  <c r="AF108" i="45"/>
  <c r="AD108" i="45"/>
  <c r="AF107" i="45"/>
  <c r="AD107" i="45"/>
  <c r="AF106" i="45"/>
  <c r="AD106" i="45"/>
  <c r="AE105" i="45"/>
  <c r="AC105" i="45"/>
  <c r="AB105" i="45"/>
  <c r="AA105" i="45"/>
  <c r="AF104" i="45"/>
  <c r="AD104" i="45"/>
  <c r="AF103" i="45"/>
  <c r="AD103" i="45"/>
  <c r="AF102" i="45"/>
  <c r="AD102" i="45"/>
  <c r="AF101" i="45"/>
  <c r="AD101" i="45"/>
  <c r="AF100" i="45"/>
  <c r="AD100" i="45"/>
  <c r="AE99" i="45"/>
  <c r="AC99" i="45"/>
  <c r="AB99" i="45"/>
  <c r="AA99" i="45"/>
  <c r="AF98" i="45"/>
  <c r="AD98" i="45"/>
  <c r="AF97" i="45"/>
  <c r="AD97" i="45"/>
  <c r="AF96" i="45"/>
  <c r="AD96" i="45"/>
  <c r="AF95" i="45"/>
  <c r="AD95" i="45"/>
  <c r="AF94" i="45"/>
  <c r="AD94" i="45"/>
  <c r="AE93" i="45"/>
  <c r="AC93" i="45"/>
  <c r="AB93" i="45"/>
  <c r="AA93" i="45"/>
  <c r="AF92" i="45"/>
  <c r="AD92" i="45"/>
  <c r="AF91" i="45"/>
  <c r="AD91" i="45"/>
  <c r="AF90" i="45"/>
  <c r="AD90" i="45"/>
  <c r="AF89" i="45"/>
  <c r="AD89" i="45"/>
  <c r="AF88" i="45"/>
  <c r="AD88" i="45"/>
  <c r="AE87" i="45"/>
  <c r="AC87" i="45"/>
  <c r="AB87" i="45"/>
  <c r="AA87" i="45"/>
  <c r="AF86" i="45"/>
  <c r="AD86" i="45"/>
  <c r="AF85" i="45"/>
  <c r="AD85" i="45"/>
  <c r="AF84" i="45"/>
  <c r="AD84" i="45"/>
  <c r="AF83" i="45"/>
  <c r="AD83" i="45"/>
  <c r="AF82" i="45"/>
  <c r="AD82" i="45"/>
  <c r="AE81" i="45"/>
  <c r="AC81" i="45"/>
  <c r="AB81" i="45"/>
  <c r="AA81" i="45"/>
  <c r="AF80" i="45"/>
  <c r="AD80" i="45"/>
  <c r="AF79" i="45"/>
  <c r="AD79" i="45"/>
  <c r="AF78" i="45"/>
  <c r="AD78" i="45"/>
  <c r="AF77" i="45"/>
  <c r="AD77" i="45"/>
  <c r="AF76" i="45"/>
  <c r="AD76" i="45"/>
  <c r="AE75" i="45"/>
  <c r="AC75" i="45"/>
  <c r="AB75" i="45"/>
  <c r="AA75" i="45"/>
  <c r="AF74" i="45"/>
  <c r="AD74" i="45"/>
  <c r="AF73" i="45"/>
  <c r="AD73" i="45"/>
  <c r="AF72" i="45"/>
  <c r="AD72" i="45"/>
  <c r="AF71" i="45"/>
  <c r="AD71" i="45"/>
  <c r="AF70" i="45"/>
  <c r="AD70" i="45"/>
  <c r="AE69" i="45"/>
  <c r="AC69" i="45"/>
  <c r="AB69" i="45"/>
  <c r="AA69" i="45"/>
  <c r="AF68" i="45"/>
  <c r="AD68" i="45"/>
  <c r="AF67" i="45"/>
  <c r="AD67" i="45"/>
  <c r="AF66" i="45"/>
  <c r="AD66" i="45"/>
  <c r="AF65" i="45"/>
  <c r="AD65" i="45"/>
  <c r="AF64" i="45"/>
  <c r="AD64" i="45"/>
  <c r="AE63" i="45"/>
  <c r="AC63" i="45"/>
  <c r="AB63" i="45"/>
  <c r="AA63" i="45"/>
  <c r="AF62" i="45"/>
  <c r="AD62" i="45"/>
  <c r="AF61" i="45"/>
  <c r="AD61" i="45"/>
  <c r="AF60" i="45"/>
  <c r="AD60" i="45"/>
  <c r="AF59" i="45"/>
  <c r="AD59" i="45"/>
  <c r="AF58" i="45"/>
  <c r="AD58" i="45"/>
  <c r="AE57" i="45"/>
  <c r="AC57" i="45"/>
  <c r="AB57" i="45"/>
  <c r="AA57" i="45"/>
  <c r="AF56" i="45"/>
  <c r="AD56" i="45"/>
  <c r="AF55" i="45"/>
  <c r="AD55" i="45"/>
  <c r="AF54" i="45"/>
  <c r="AD54" i="45"/>
  <c r="AF53" i="45"/>
  <c r="AD53" i="45"/>
  <c r="AF52" i="45"/>
  <c r="AD52" i="45"/>
  <c r="AE51" i="45"/>
  <c r="AC51" i="45"/>
  <c r="AB51" i="45"/>
  <c r="AA51" i="45"/>
  <c r="AF50" i="45"/>
  <c r="AD50" i="45"/>
  <c r="AF49" i="45"/>
  <c r="AD49" i="45"/>
  <c r="AF48" i="45"/>
  <c r="AD48" i="45"/>
  <c r="AF47" i="45"/>
  <c r="AD47" i="45"/>
  <c r="AF46" i="45"/>
  <c r="AD46" i="45"/>
  <c r="AE45" i="45"/>
  <c r="AC45" i="45"/>
  <c r="AB45" i="45"/>
  <c r="AA45" i="45"/>
  <c r="AF44" i="45"/>
  <c r="AD44" i="45"/>
  <c r="AF43" i="45"/>
  <c r="AD43" i="45"/>
  <c r="AF42" i="45"/>
  <c r="AD42" i="45"/>
  <c r="AF41" i="45"/>
  <c r="AD41" i="45"/>
  <c r="AF40" i="45"/>
  <c r="AD40" i="45"/>
  <c r="AE39" i="45"/>
  <c r="AC39" i="45"/>
  <c r="AB39" i="45"/>
  <c r="AA39" i="45"/>
  <c r="AF38" i="45"/>
  <c r="AD38" i="45"/>
  <c r="AF37" i="45"/>
  <c r="AD37" i="45"/>
  <c r="AF36" i="45"/>
  <c r="AD36" i="45"/>
  <c r="AF35" i="45"/>
  <c r="AD35" i="45"/>
  <c r="AF34" i="45"/>
  <c r="AD34" i="45"/>
  <c r="AE33" i="45"/>
  <c r="AC33" i="45"/>
  <c r="AB33" i="45"/>
  <c r="AA33" i="45"/>
  <c r="AF32" i="45"/>
  <c r="AD32" i="45"/>
  <c r="AF31" i="45"/>
  <c r="AD31" i="45"/>
  <c r="AF30" i="45"/>
  <c r="AD30" i="45"/>
  <c r="AF29" i="45"/>
  <c r="AD29" i="45"/>
  <c r="AF28" i="45"/>
  <c r="AD28" i="45"/>
  <c r="AE27" i="45"/>
  <c r="AC27" i="45"/>
  <c r="AB27" i="45"/>
  <c r="AA27" i="45"/>
  <c r="AF26" i="45"/>
  <c r="AD26" i="45"/>
  <c r="AF25" i="45"/>
  <c r="AD25" i="45"/>
  <c r="AF24" i="45"/>
  <c r="AD24" i="45"/>
  <c r="AF23" i="45"/>
  <c r="AD23" i="45"/>
  <c r="AF22" i="45"/>
  <c r="AD22" i="45"/>
  <c r="AE21" i="45"/>
  <c r="AC21" i="45"/>
  <c r="AB21" i="45"/>
  <c r="AA21" i="45"/>
  <c r="AF20" i="45"/>
  <c r="AD20" i="45"/>
  <c r="AF19" i="45"/>
  <c r="AD19" i="45"/>
  <c r="AF18" i="45"/>
  <c r="AD18" i="45"/>
  <c r="AF17" i="45"/>
  <c r="AD17" i="45"/>
  <c r="AF16" i="45"/>
  <c r="AD16" i="45"/>
  <c r="AE15" i="45"/>
  <c r="AC15" i="45"/>
  <c r="AB15" i="45"/>
  <c r="AA15" i="45"/>
  <c r="AF14" i="45"/>
  <c r="AD14" i="45"/>
  <c r="AF13" i="45"/>
  <c r="AD13" i="45"/>
  <c r="AF12" i="45"/>
  <c r="AD12" i="45"/>
  <c r="AF11" i="45"/>
  <c r="AD11" i="45"/>
  <c r="AF10" i="45"/>
  <c r="AD10" i="45"/>
  <c r="AE9" i="45"/>
  <c r="AC9" i="45"/>
  <c r="AB9" i="45"/>
  <c r="AA9" i="45"/>
  <c r="Z128" i="45"/>
  <c r="X128" i="45"/>
  <c r="Z127" i="45"/>
  <c r="X127" i="45"/>
  <c r="Z126" i="45"/>
  <c r="X126" i="45"/>
  <c r="Z125" i="45"/>
  <c r="X125" i="45"/>
  <c r="Z124" i="45"/>
  <c r="X124" i="45"/>
  <c r="Y123" i="45"/>
  <c r="W123" i="45"/>
  <c r="V123" i="45"/>
  <c r="U123" i="45"/>
  <c r="Z122" i="45"/>
  <c r="X122" i="45"/>
  <c r="Z121" i="45"/>
  <c r="X121" i="45"/>
  <c r="Z120" i="45"/>
  <c r="X120" i="45"/>
  <c r="Z119" i="45"/>
  <c r="X119" i="45"/>
  <c r="Z118" i="45"/>
  <c r="X118" i="45"/>
  <c r="Y117" i="45"/>
  <c r="W117" i="45"/>
  <c r="V117" i="45"/>
  <c r="U117" i="45"/>
  <c r="Z116" i="45"/>
  <c r="X116" i="45"/>
  <c r="Z115" i="45"/>
  <c r="X115" i="45"/>
  <c r="Z114" i="45"/>
  <c r="X114" i="45"/>
  <c r="Z113" i="45"/>
  <c r="X113" i="45"/>
  <c r="Z112" i="45"/>
  <c r="X112" i="45"/>
  <c r="Y111" i="45"/>
  <c r="W111" i="45"/>
  <c r="V111" i="45"/>
  <c r="U111" i="45"/>
  <c r="Z110" i="45"/>
  <c r="X110" i="45"/>
  <c r="Z109" i="45"/>
  <c r="X109" i="45"/>
  <c r="Z108" i="45"/>
  <c r="X108" i="45"/>
  <c r="Z107" i="45"/>
  <c r="X107" i="45"/>
  <c r="Z106" i="45"/>
  <c r="X106" i="45"/>
  <c r="Y105" i="45"/>
  <c r="W105" i="45"/>
  <c r="V105" i="45"/>
  <c r="U105" i="45"/>
  <c r="Z104" i="45"/>
  <c r="X104" i="45"/>
  <c r="Z103" i="45"/>
  <c r="X103" i="45"/>
  <c r="Z102" i="45"/>
  <c r="X102" i="45"/>
  <c r="Z101" i="45"/>
  <c r="X101" i="45"/>
  <c r="Z100" i="45"/>
  <c r="X100" i="45"/>
  <c r="Y99" i="45"/>
  <c r="W99" i="45"/>
  <c r="V99" i="45"/>
  <c r="U99" i="45"/>
  <c r="Z98" i="45"/>
  <c r="X98" i="45"/>
  <c r="Z97" i="45"/>
  <c r="X97" i="45"/>
  <c r="Z96" i="45"/>
  <c r="X96" i="45"/>
  <c r="Z95" i="45"/>
  <c r="X95" i="45"/>
  <c r="Z94" i="45"/>
  <c r="X94" i="45"/>
  <c r="Y93" i="45"/>
  <c r="W93" i="45"/>
  <c r="V93" i="45"/>
  <c r="U93" i="45"/>
  <c r="Z92" i="45"/>
  <c r="X92" i="45"/>
  <c r="Z91" i="45"/>
  <c r="X91" i="45"/>
  <c r="Z90" i="45"/>
  <c r="X90" i="45"/>
  <c r="Z89" i="45"/>
  <c r="X89" i="45"/>
  <c r="Z88" i="45"/>
  <c r="X88" i="45"/>
  <c r="Y87" i="45"/>
  <c r="W87" i="45"/>
  <c r="V87" i="45"/>
  <c r="U87" i="45"/>
  <c r="Z86" i="45"/>
  <c r="X86" i="45"/>
  <c r="Z85" i="45"/>
  <c r="X85" i="45"/>
  <c r="Z84" i="45"/>
  <c r="X84" i="45"/>
  <c r="Z83" i="45"/>
  <c r="X83" i="45"/>
  <c r="Z82" i="45"/>
  <c r="X82" i="45"/>
  <c r="Y81" i="45"/>
  <c r="W81" i="45"/>
  <c r="V81" i="45"/>
  <c r="U81" i="45"/>
  <c r="Z80" i="45"/>
  <c r="X80" i="45"/>
  <c r="Z79" i="45"/>
  <c r="X79" i="45"/>
  <c r="Z78" i="45"/>
  <c r="X78" i="45"/>
  <c r="Z77" i="45"/>
  <c r="X77" i="45"/>
  <c r="Z76" i="45"/>
  <c r="X76" i="45"/>
  <c r="Y75" i="45"/>
  <c r="W75" i="45"/>
  <c r="V75" i="45"/>
  <c r="U75" i="45"/>
  <c r="Z74" i="45"/>
  <c r="X74" i="45"/>
  <c r="Z73" i="45"/>
  <c r="X73" i="45"/>
  <c r="Z72" i="45"/>
  <c r="X72" i="45"/>
  <c r="Z71" i="45"/>
  <c r="X71" i="45"/>
  <c r="Z70" i="45"/>
  <c r="X70" i="45"/>
  <c r="Y69" i="45"/>
  <c r="W69" i="45"/>
  <c r="V69" i="45"/>
  <c r="U69" i="45"/>
  <c r="Z68" i="45"/>
  <c r="X68" i="45"/>
  <c r="Z67" i="45"/>
  <c r="X67" i="45"/>
  <c r="Z66" i="45"/>
  <c r="X66" i="45"/>
  <c r="Z65" i="45"/>
  <c r="X65" i="45"/>
  <c r="Z64" i="45"/>
  <c r="X64" i="45"/>
  <c r="Y63" i="45"/>
  <c r="W63" i="45"/>
  <c r="V63" i="45"/>
  <c r="U63" i="45"/>
  <c r="Z62" i="45"/>
  <c r="X62" i="45"/>
  <c r="Z61" i="45"/>
  <c r="X61" i="45"/>
  <c r="Z60" i="45"/>
  <c r="X60" i="45"/>
  <c r="Z59" i="45"/>
  <c r="X59" i="45"/>
  <c r="Z58" i="45"/>
  <c r="X58" i="45"/>
  <c r="Y57" i="45"/>
  <c r="W57" i="45"/>
  <c r="V57" i="45"/>
  <c r="U57" i="45"/>
  <c r="Z56" i="45"/>
  <c r="X56" i="45"/>
  <c r="Z55" i="45"/>
  <c r="X55" i="45"/>
  <c r="Z54" i="45"/>
  <c r="X54" i="45"/>
  <c r="Z53" i="45"/>
  <c r="X53" i="45"/>
  <c r="Z52" i="45"/>
  <c r="X52" i="45"/>
  <c r="Y51" i="45"/>
  <c r="W51" i="45"/>
  <c r="V51" i="45"/>
  <c r="U51" i="45"/>
  <c r="Z50" i="45"/>
  <c r="X50" i="45"/>
  <c r="Z49" i="45"/>
  <c r="X49" i="45"/>
  <c r="Z48" i="45"/>
  <c r="X48" i="45"/>
  <c r="Z47" i="45"/>
  <c r="X47" i="45"/>
  <c r="Z46" i="45"/>
  <c r="X46" i="45"/>
  <c r="Y45" i="45"/>
  <c r="W45" i="45"/>
  <c r="V45" i="45"/>
  <c r="U45" i="45"/>
  <c r="Z44" i="45"/>
  <c r="X44" i="45"/>
  <c r="Z43" i="45"/>
  <c r="X43" i="45"/>
  <c r="Z42" i="45"/>
  <c r="X42" i="45"/>
  <c r="Z41" i="45"/>
  <c r="X41" i="45"/>
  <c r="Z40" i="45"/>
  <c r="X40" i="45"/>
  <c r="Y39" i="45"/>
  <c r="W39" i="45"/>
  <c r="V39" i="45"/>
  <c r="U39" i="45"/>
  <c r="Z38" i="45"/>
  <c r="X38" i="45"/>
  <c r="Z37" i="45"/>
  <c r="X37" i="45"/>
  <c r="Z36" i="45"/>
  <c r="X36" i="45"/>
  <c r="Z35" i="45"/>
  <c r="X35" i="45"/>
  <c r="Z34" i="45"/>
  <c r="X34" i="45"/>
  <c r="Y33" i="45"/>
  <c r="W33" i="45"/>
  <c r="V33" i="45"/>
  <c r="U33" i="45"/>
  <c r="Z32" i="45"/>
  <c r="X32" i="45"/>
  <c r="Z31" i="45"/>
  <c r="X31" i="45"/>
  <c r="Z30" i="45"/>
  <c r="X30" i="45"/>
  <c r="Z29" i="45"/>
  <c r="X29" i="45"/>
  <c r="Z28" i="45"/>
  <c r="X28" i="45"/>
  <c r="Y27" i="45"/>
  <c r="W27" i="45"/>
  <c r="V27" i="45"/>
  <c r="U27" i="45"/>
  <c r="Z26" i="45"/>
  <c r="X26" i="45"/>
  <c r="Z25" i="45"/>
  <c r="X25" i="45"/>
  <c r="Z24" i="45"/>
  <c r="X24" i="45"/>
  <c r="Z23" i="45"/>
  <c r="X23" i="45"/>
  <c r="Z22" i="45"/>
  <c r="X22" i="45"/>
  <c r="Y21" i="45"/>
  <c r="W21" i="45"/>
  <c r="V21" i="45"/>
  <c r="U21" i="45"/>
  <c r="Z20" i="45"/>
  <c r="X20" i="45"/>
  <c r="Z19" i="45"/>
  <c r="X19" i="45"/>
  <c r="Z18" i="45"/>
  <c r="X18" i="45"/>
  <c r="Z17" i="45"/>
  <c r="X17" i="45"/>
  <c r="Z16" i="45"/>
  <c r="X16" i="45"/>
  <c r="Y15" i="45"/>
  <c r="W15" i="45"/>
  <c r="V15" i="45"/>
  <c r="U15" i="45"/>
  <c r="Z14" i="45"/>
  <c r="X14" i="45"/>
  <c r="Z13" i="45"/>
  <c r="X13" i="45"/>
  <c r="Z12" i="45"/>
  <c r="X12" i="45"/>
  <c r="Z11" i="45"/>
  <c r="X11" i="45"/>
  <c r="Z10" i="45"/>
  <c r="X10" i="45"/>
  <c r="Y9" i="45"/>
  <c r="W9" i="45"/>
  <c r="V9" i="45"/>
  <c r="U9" i="45"/>
  <c r="T128" i="45"/>
  <c r="R128" i="45"/>
  <c r="T127" i="45"/>
  <c r="R127" i="45"/>
  <c r="T126" i="45"/>
  <c r="R126" i="45"/>
  <c r="T125" i="45"/>
  <c r="R125" i="45"/>
  <c r="T124" i="45"/>
  <c r="R124" i="45"/>
  <c r="S123" i="45"/>
  <c r="Q123" i="45"/>
  <c r="P123" i="45"/>
  <c r="O123" i="45"/>
  <c r="T122" i="45"/>
  <c r="R122" i="45"/>
  <c r="T121" i="45"/>
  <c r="R121" i="45"/>
  <c r="T120" i="45"/>
  <c r="R120" i="45"/>
  <c r="T119" i="45"/>
  <c r="R119" i="45"/>
  <c r="T118" i="45"/>
  <c r="R118" i="45"/>
  <c r="S117" i="45"/>
  <c r="Q117" i="45"/>
  <c r="P117" i="45"/>
  <c r="O117" i="45"/>
  <c r="T116" i="45"/>
  <c r="R116" i="45"/>
  <c r="T115" i="45"/>
  <c r="R115" i="45"/>
  <c r="T114" i="45"/>
  <c r="R114" i="45"/>
  <c r="T113" i="45"/>
  <c r="R113" i="45"/>
  <c r="T112" i="45"/>
  <c r="R112" i="45"/>
  <c r="S111" i="45"/>
  <c r="Q111" i="45"/>
  <c r="P111" i="45"/>
  <c r="O111" i="45"/>
  <c r="T110" i="45"/>
  <c r="R110" i="45"/>
  <c r="T109" i="45"/>
  <c r="R109" i="45"/>
  <c r="T108" i="45"/>
  <c r="R108" i="45"/>
  <c r="T107" i="45"/>
  <c r="R107" i="45"/>
  <c r="T106" i="45"/>
  <c r="R106" i="45"/>
  <c r="S105" i="45"/>
  <c r="Q105" i="45"/>
  <c r="P105" i="45"/>
  <c r="O105" i="45"/>
  <c r="T104" i="45"/>
  <c r="R104" i="45"/>
  <c r="T103" i="45"/>
  <c r="R103" i="45"/>
  <c r="T102" i="45"/>
  <c r="R102" i="45"/>
  <c r="T101" i="45"/>
  <c r="R101" i="45"/>
  <c r="T100" i="45"/>
  <c r="R100" i="45"/>
  <c r="S99" i="45"/>
  <c r="Q99" i="45"/>
  <c r="P99" i="45"/>
  <c r="O99" i="45"/>
  <c r="T98" i="45"/>
  <c r="R98" i="45"/>
  <c r="T97" i="45"/>
  <c r="R97" i="45"/>
  <c r="T96" i="45"/>
  <c r="R96" i="45"/>
  <c r="T95" i="45"/>
  <c r="R95" i="45"/>
  <c r="T94" i="45"/>
  <c r="R94" i="45"/>
  <c r="S93" i="45"/>
  <c r="Q93" i="45"/>
  <c r="P93" i="45"/>
  <c r="O93" i="45"/>
  <c r="T92" i="45"/>
  <c r="R92" i="45"/>
  <c r="T91" i="45"/>
  <c r="R91" i="45"/>
  <c r="T90" i="45"/>
  <c r="R90" i="45"/>
  <c r="T89" i="45"/>
  <c r="R89" i="45"/>
  <c r="T88" i="45"/>
  <c r="R88" i="45"/>
  <c r="S87" i="45"/>
  <c r="Q87" i="45"/>
  <c r="P87" i="45"/>
  <c r="O87" i="45"/>
  <c r="T86" i="45"/>
  <c r="R86" i="45"/>
  <c r="T85" i="45"/>
  <c r="R85" i="45"/>
  <c r="T84" i="45"/>
  <c r="R84" i="45"/>
  <c r="T83" i="45"/>
  <c r="R83" i="45"/>
  <c r="T82" i="45"/>
  <c r="R82" i="45"/>
  <c r="S81" i="45"/>
  <c r="Q81" i="45"/>
  <c r="P81" i="45"/>
  <c r="O81" i="45"/>
  <c r="T80" i="45"/>
  <c r="R80" i="45"/>
  <c r="T79" i="45"/>
  <c r="R79" i="45"/>
  <c r="T78" i="45"/>
  <c r="R78" i="45"/>
  <c r="T77" i="45"/>
  <c r="R77" i="45"/>
  <c r="T76" i="45"/>
  <c r="R76" i="45"/>
  <c r="S75" i="45"/>
  <c r="Q75" i="45"/>
  <c r="P75" i="45"/>
  <c r="O75" i="45"/>
  <c r="T74" i="45"/>
  <c r="R74" i="45"/>
  <c r="T73" i="45"/>
  <c r="R73" i="45"/>
  <c r="T72" i="45"/>
  <c r="R72" i="45"/>
  <c r="T71" i="45"/>
  <c r="R71" i="45"/>
  <c r="T70" i="45"/>
  <c r="R70" i="45"/>
  <c r="S69" i="45"/>
  <c r="Q69" i="45"/>
  <c r="P69" i="45"/>
  <c r="O69" i="45"/>
  <c r="T68" i="45"/>
  <c r="R68" i="45"/>
  <c r="T67" i="45"/>
  <c r="R67" i="45"/>
  <c r="T66" i="45"/>
  <c r="R66" i="45"/>
  <c r="T65" i="45"/>
  <c r="R65" i="45"/>
  <c r="T64" i="45"/>
  <c r="R64" i="45"/>
  <c r="S63" i="45"/>
  <c r="Q63" i="45"/>
  <c r="P63" i="45"/>
  <c r="O63" i="45"/>
  <c r="T62" i="45"/>
  <c r="R62" i="45"/>
  <c r="T61" i="45"/>
  <c r="R61" i="45"/>
  <c r="T60" i="45"/>
  <c r="R60" i="45"/>
  <c r="T59" i="45"/>
  <c r="R59" i="45"/>
  <c r="T58" i="45"/>
  <c r="R58" i="45"/>
  <c r="S57" i="45"/>
  <c r="Q57" i="45"/>
  <c r="P57" i="45"/>
  <c r="O57" i="45"/>
  <c r="T56" i="45"/>
  <c r="R56" i="45"/>
  <c r="T55" i="45"/>
  <c r="R55" i="45"/>
  <c r="T54" i="45"/>
  <c r="R54" i="45"/>
  <c r="T53" i="45"/>
  <c r="R53" i="45"/>
  <c r="T52" i="45"/>
  <c r="R52" i="45"/>
  <c r="S51" i="45"/>
  <c r="Q51" i="45"/>
  <c r="P51" i="45"/>
  <c r="O51" i="45"/>
  <c r="T50" i="45"/>
  <c r="R50" i="45"/>
  <c r="T49" i="45"/>
  <c r="R49" i="45"/>
  <c r="T48" i="45"/>
  <c r="R48" i="45"/>
  <c r="T47" i="45"/>
  <c r="R47" i="45"/>
  <c r="T46" i="45"/>
  <c r="R46" i="45"/>
  <c r="S45" i="45"/>
  <c r="Q45" i="45"/>
  <c r="P45" i="45"/>
  <c r="O45" i="45"/>
  <c r="T44" i="45"/>
  <c r="R44" i="45"/>
  <c r="T43" i="45"/>
  <c r="R43" i="45"/>
  <c r="T42" i="45"/>
  <c r="R42" i="45"/>
  <c r="T41" i="45"/>
  <c r="R41" i="45"/>
  <c r="T40" i="45"/>
  <c r="R40" i="45"/>
  <c r="S39" i="45"/>
  <c r="Q39" i="45"/>
  <c r="P39" i="45"/>
  <c r="O39" i="45"/>
  <c r="T38" i="45"/>
  <c r="R38" i="45"/>
  <c r="T37" i="45"/>
  <c r="R37" i="45"/>
  <c r="T36" i="45"/>
  <c r="R36" i="45"/>
  <c r="T35" i="45"/>
  <c r="R35" i="45"/>
  <c r="T34" i="45"/>
  <c r="R34" i="45"/>
  <c r="S33" i="45"/>
  <c r="Q33" i="45"/>
  <c r="P33" i="45"/>
  <c r="O33" i="45"/>
  <c r="T32" i="45"/>
  <c r="R32" i="45"/>
  <c r="T31" i="45"/>
  <c r="R31" i="45"/>
  <c r="T30" i="45"/>
  <c r="R30" i="45"/>
  <c r="T29" i="45"/>
  <c r="R29" i="45"/>
  <c r="T28" i="45"/>
  <c r="R28" i="45"/>
  <c r="S27" i="45"/>
  <c r="Q27" i="45"/>
  <c r="P27" i="45"/>
  <c r="O27" i="45"/>
  <c r="T26" i="45"/>
  <c r="R26" i="45"/>
  <c r="T25" i="45"/>
  <c r="R25" i="45"/>
  <c r="T24" i="45"/>
  <c r="R24" i="45"/>
  <c r="T23" i="45"/>
  <c r="R23" i="45"/>
  <c r="T22" i="45"/>
  <c r="R22" i="45"/>
  <c r="S21" i="45"/>
  <c r="Q21" i="45"/>
  <c r="P21" i="45"/>
  <c r="O21" i="45"/>
  <c r="T20" i="45"/>
  <c r="R20" i="45"/>
  <c r="T19" i="45"/>
  <c r="R19" i="45"/>
  <c r="T18" i="45"/>
  <c r="R18" i="45"/>
  <c r="T17" i="45"/>
  <c r="R17" i="45"/>
  <c r="T16" i="45"/>
  <c r="R16" i="45"/>
  <c r="S15" i="45"/>
  <c r="Q15" i="45"/>
  <c r="P15" i="45"/>
  <c r="O15" i="45"/>
  <c r="T14" i="45"/>
  <c r="R14" i="45"/>
  <c r="T13" i="45"/>
  <c r="R13" i="45"/>
  <c r="T12" i="45"/>
  <c r="R12" i="45"/>
  <c r="T11" i="45"/>
  <c r="R11" i="45"/>
  <c r="T10" i="45"/>
  <c r="R10" i="45"/>
  <c r="S9" i="45"/>
  <c r="Q9" i="45"/>
  <c r="P9" i="45"/>
  <c r="O9" i="45"/>
  <c r="N128" i="45"/>
  <c r="L128" i="45"/>
  <c r="N127" i="45"/>
  <c r="L127" i="45"/>
  <c r="N126" i="45"/>
  <c r="L126" i="45"/>
  <c r="N125" i="45"/>
  <c r="L125" i="45"/>
  <c r="N124" i="45"/>
  <c r="L124" i="45"/>
  <c r="M123" i="45"/>
  <c r="K123" i="45"/>
  <c r="J123" i="45"/>
  <c r="I123" i="45"/>
  <c r="N122" i="45"/>
  <c r="L122" i="45"/>
  <c r="N121" i="45"/>
  <c r="L121" i="45"/>
  <c r="N120" i="45"/>
  <c r="L120" i="45"/>
  <c r="N119" i="45"/>
  <c r="L119" i="45"/>
  <c r="N118" i="45"/>
  <c r="L118" i="45"/>
  <c r="M117" i="45"/>
  <c r="K117" i="45"/>
  <c r="J117" i="45"/>
  <c r="I117" i="45"/>
  <c r="N116" i="45"/>
  <c r="L116" i="45"/>
  <c r="N115" i="45"/>
  <c r="L115" i="45"/>
  <c r="N114" i="45"/>
  <c r="L114" i="45"/>
  <c r="N113" i="45"/>
  <c r="L113" i="45"/>
  <c r="N112" i="45"/>
  <c r="L112" i="45"/>
  <c r="M111" i="45"/>
  <c r="K111" i="45"/>
  <c r="J111" i="45"/>
  <c r="I111" i="45"/>
  <c r="N110" i="45"/>
  <c r="L110" i="45"/>
  <c r="N109" i="45"/>
  <c r="L109" i="45"/>
  <c r="N108" i="45"/>
  <c r="L108" i="45"/>
  <c r="N107" i="45"/>
  <c r="L107" i="45"/>
  <c r="N106" i="45"/>
  <c r="L106" i="45"/>
  <c r="M105" i="45"/>
  <c r="K105" i="45"/>
  <c r="J105" i="45"/>
  <c r="I105" i="45"/>
  <c r="N104" i="45"/>
  <c r="L104" i="45"/>
  <c r="N103" i="45"/>
  <c r="L103" i="45"/>
  <c r="N102" i="45"/>
  <c r="L102" i="45"/>
  <c r="N101" i="45"/>
  <c r="L101" i="45"/>
  <c r="N100" i="45"/>
  <c r="L100" i="45"/>
  <c r="M99" i="45"/>
  <c r="K99" i="45"/>
  <c r="J99" i="45"/>
  <c r="I99" i="45"/>
  <c r="N98" i="45"/>
  <c r="L98" i="45"/>
  <c r="N97" i="45"/>
  <c r="L97" i="45"/>
  <c r="N96" i="45"/>
  <c r="L96" i="45"/>
  <c r="N95" i="45"/>
  <c r="L95" i="45"/>
  <c r="N94" i="45"/>
  <c r="L94" i="45"/>
  <c r="M93" i="45"/>
  <c r="K93" i="45"/>
  <c r="J93" i="45"/>
  <c r="I93" i="45"/>
  <c r="N92" i="45"/>
  <c r="L92" i="45"/>
  <c r="N91" i="45"/>
  <c r="L91" i="45"/>
  <c r="N90" i="45"/>
  <c r="L90" i="45"/>
  <c r="N89" i="45"/>
  <c r="L89" i="45"/>
  <c r="N88" i="45"/>
  <c r="L88" i="45"/>
  <c r="M87" i="45"/>
  <c r="K87" i="45"/>
  <c r="J87" i="45"/>
  <c r="I87" i="45"/>
  <c r="N86" i="45"/>
  <c r="L86" i="45"/>
  <c r="N85" i="45"/>
  <c r="L85" i="45"/>
  <c r="N84" i="45"/>
  <c r="L84" i="45"/>
  <c r="N83" i="45"/>
  <c r="L83" i="45"/>
  <c r="N82" i="45"/>
  <c r="L82" i="45"/>
  <c r="M81" i="45"/>
  <c r="K81" i="45"/>
  <c r="J81" i="45"/>
  <c r="I81" i="45"/>
  <c r="N80" i="45"/>
  <c r="L80" i="45"/>
  <c r="N79" i="45"/>
  <c r="L79" i="45"/>
  <c r="N78" i="45"/>
  <c r="L78" i="45"/>
  <c r="N77" i="45"/>
  <c r="L77" i="45"/>
  <c r="N76" i="45"/>
  <c r="L76" i="45"/>
  <c r="M75" i="45"/>
  <c r="K75" i="45"/>
  <c r="J75" i="45"/>
  <c r="I75" i="45"/>
  <c r="N74" i="45"/>
  <c r="L74" i="45"/>
  <c r="N73" i="45"/>
  <c r="L73" i="45"/>
  <c r="N72" i="45"/>
  <c r="L72" i="45"/>
  <c r="N71" i="45"/>
  <c r="L71" i="45"/>
  <c r="N70" i="45"/>
  <c r="L70" i="45"/>
  <c r="M69" i="45"/>
  <c r="K69" i="45"/>
  <c r="J69" i="45"/>
  <c r="I69" i="45"/>
  <c r="N68" i="45"/>
  <c r="L68" i="45"/>
  <c r="N67" i="45"/>
  <c r="L67" i="45"/>
  <c r="N66" i="45"/>
  <c r="L66" i="45"/>
  <c r="N65" i="45"/>
  <c r="L65" i="45"/>
  <c r="N64" i="45"/>
  <c r="L64" i="45"/>
  <c r="M63" i="45"/>
  <c r="K63" i="45"/>
  <c r="J63" i="45"/>
  <c r="I63" i="45"/>
  <c r="N62" i="45"/>
  <c r="L62" i="45"/>
  <c r="N61" i="45"/>
  <c r="L61" i="45"/>
  <c r="N60" i="45"/>
  <c r="L60" i="45"/>
  <c r="N59" i="45"/>
  <c r="L59" i="45"/>
  <c r="N58" i="45"/>
  <c r="L58" i="45"/>
  <c r="M57" i="45"/>
  <c r="K57" i="45"/>
  <c r="J57" i="45"/>
  <c r="I57" i="45"/>
  <c r="N56" i="45"/>
  <c r="L56" i="45"/>
  <c r="N55" i="45"/>
  <c r="L55" i="45"/>
  <c r="N54" i="45"/>
  <c r="L54" i="45"/>
  <c r="N53" i="45"/>
  <c r="L53" i="45"/>
  <c r="N52" i="45"/>
  <c r="L52" i="45"/>
  <c r="M51" i="45"/>
  <c r="K51" i="45"/>
  <c r="J51" i="45"/>
  <c r="I51" i="45"/>
  <c r="N50" i="45"/>
  <c r="L50" i="45"/>
  <c r="N49" i="45"/>
  <c r="L49" i="45"/>
  <c r="N48" i="45"/>
  <c r="L48" i="45"/>
  <c r="N47" i="45"/>
  <c r="L47" i="45"/>
  <c r="N46" i="45"/>
  <c r="L46" i="45"/>
  <c r="M45" i="45"/>
  <c r="K45" i="45"/>
  <c r="J45" i="45"/>
  <c r="I45" i="45"/>
  <c r="N44" i="45"/>
  <c r="L44" i="45"/>
  <c r="N43" i="45"/>
  <c r="L43" i="45"/>
  <c r="N42" i="45"/>
  <c r="L42" i="45"/>
  <c r="N41" i="45"/>
  <c r="L41" i="45"/>
  <c r="N40" i="45"/>
  <c r="L40" i="45"/>
  <c r="M39" i="45"/>
  <c r="K39" i="45"/>
  <c r="J39" i="45"/>
  <c r="I39" i="45"/>
  <c r="N38" i="45"/>
  <c r="L38" i="45"/>
  <c r="N37" i="45"/>
  <c r="L37" i="45"/>
  <c r="N36" i="45"/>
  <c r="L36" i="45"/>
  <c r="N35" i="45"/>
  <c r="L35" i="45"/>
  <c r="N34" i="45"/>
  <c r="L34" i="45"/>
  <c r="M33" i="45"/>
  <c r="K33" i="45"/>
  <c r="J33" i="45"/>
  <c r="I33" i="45"/>
  <c r="N32" i="45"/>
  <c r="L32" i="45"/>
  <c r="N31" i="45"/>
  <c r="L31" i="45"/>
  <c r="N30" i="45"/>
  <c r="L30" i="45"/>
  <c r="N29" i="45"/>
  <c r="L29" i="45"/>
  <c r="N28" i="45"/>
  <c r="L28" i="45"/>
  <c r="M27" i="45"/>
  <c r="K27" i="45"/>
  <c r="J27" i="45"/>
  <c r="I27" i="45"/>
  <c r="N26" i="45"/>
  <c r="L26" i="45"/>
  <c r="N25" i="45"/>
  <c r="L25" i="45"/>
  <c r="N24" i="45"/>
  <c r="L24" i="45"/>
  <c r="N23" i="45"/>
  <c r="L23" i="45"/>
  <c r="N22" i="45"/>
  <c r="L22" i="45"/>
  <c r="M21" i="45"/>
  <c r="K21" i="45"/>
  <c r="J21" i="45"/>
  <c r="I21" i="45"/>
  <c r="N20" i="45"/>
  <c r="L20" i="45"/>
  <c r="N19" i="45"/>
  <c r="L19" i="45"/>
  <c r="N18" i="45"/>
  <c r="L18" i="45"/>
  <c r="N17" i="45"/>
  <c r="L17" i="45"/>
  <c r="N16" i="45"/>
  <c r="L16" i="45"/>
  <c r="M15" i="45"/>
  <c r="K15" i="45"/>
  <c r="J15" i="45"/>
  <c r="I15" i="45"/>
  <c r="N14" i="45"/>
  <c r="L14" i="45"/>
  <c r="N13" i="45"/>
  <c r="L13" i="45"/>
  <c r="N12" i="45"/>
  <c r="L12" i="45"/>
  <c r="N11" i="45"/>
  <c r="L11" i="45"/>
  <c r="N10" i="45"/>
  <c r="L10" i="45"/>
  <c r="M9" i="45"/>
  <c r="K9" i="45"/>
  <c r="J9" i="45"/>
  <c r="I9" i="45"/>
  <c r="F24" i="45"/>
  <c r="K5" i="43"/>
  <c r="E5" i="43"/>
  <c r="BJ105" i="45" l="1"/>
  <c r="BP33" i="45"/>
  <c r="BP57" i="45"/>
  <c r="BP81" i="45"/>
  <c r="BP105" i="45"/>
  <c r="BP9" i="45"/>
  <c r="AX105" i="45"/>
  <c r="BD33" i="45"/>
  <c r="BD57" i="45"/>
  <c r="BD105" i="45"/>
  <c r="N33" i="45"/>
  <c r="T33" i="45"/>
  <c r="Z57" i="45"/>
  <c r="N57" i="45"/>
  <c r="T105" i="45"/>
  <c r="Z33" i="45"/>
  <c r="N9" i="45"/>
  <c r="N81" i="45"/>
  <c r="T9" i="45"/>
  <c r="T57" i="45"/>
  <c r="Z9" i="45"/>
  <c r="Z105" i="45"/>
  <c r="AF33" i="45"/>
  <c r="AF57" i="45"/>
  <c r="AL33" i="45"/>
  <c r="AL57" i="45"/>
  <c r="AL81" i="45"/>
  <c r="AR105" i="45"/>
  <c r="BJ9" i="45"/>
  <c r="AL105" i="45"/>
  <c r="AR9" i="45"/>
  <c r="AR33" i="45"/>
  <c r="AR81" i="45"/>
  <c r="AX9" i="45"/>
  <c r="BJ33" i="45"/>
  <c r="L87" i="45"/>
  <c r="L111" i="45"/>
  <c r="R15" i="45"/>
  <c r="R39" i="45"/>
  <c r="R63" i="45"/>
  <c r="R87" i="45"/>
  <c r="R111" i="45"/>
  <c r="X15" i="45"/>
  <c r="X39" i="45"/>
  <c r="X63" i="45"/>
  <c r="X87" i="45"/>
  <c r="X111" i="45"/>
  <c r="AD15" i="45"/>
  <c r="AD39" i="45"/>
  <c r="AD63" i="45"/>
  <c r="AD87" i="45"/>
  <c r="AD111" i="45"/>
  <c r="AJ15" i="45"/>
  <c r="AJ39" i="45"/>
  <c r="AJ63" i="45"/>
  <c r="AJ87" i="45"/>
  <c r="AJ111" i="45"/>
  <c r="AP15" i="45"/>
  <c r="AP39" i="45"/>
  <c r="AP63" i="45"/>
  <c r="AP87" i="45"/>
  <c r="AP111" i="45"/>
  <c r="AV15" i="45"/>
  <c r="AV39" i="45"/>
  <c r="AV63" i="45"/>
  <c r="AV87" i="45"/>
  <c r="AV111" i="45"/>
  <c r="BB15" i="45"/>
  <c r="BB39" i="45"/>
  <c r="BB63" i="45"/>
  <c r="BB87" i="45"/>
  <c r="BB111" i="45"/>
  <c r="BH15" i="45"/>
  <c r="BH39" i="45"/>
  <c r="BH63" i="45"/>
  <c r="BH87" i="45"/>
  <c r="BH111" i="45"/>
  <c r="BN15" i="45"/>
  <c r="N105" i="45"/>
  <c r="T81" i="45"/>
  <c r="Z81" i="45"/>
  <c r="AF9" i="45"/>
  <c r="AF81" i="45"/>
  <c r="AF105" i="45"/>
  <c r="AL9" i="45"/>
  <c r="AR57" i="45"/>
  <c r="AX33" i="45"/>
  <c r="AX57" i="45"/>
  <c r="AX81" i="45"/>
  <c r="BD9" i="45"/>
  <c r="BD81" i="45"/>
  <c r="BJ57" i="45"/>
  <c r="BJ81" i="45"/>
  <c r="L15" i="45"/>
  <c r="L39" i="45"/>
  <c r="BJ39" i="45"/>
  <c r="BJ63" i="45"/>
  <c r="BJ87" i="45"/>
  <c r="BJ111" i="45"/>
  <c r="BP15" i="45"/>
  <c r="N21" i="45"/>
  <c r="L63" i="45"/>
  <c r="BN33" i="45"/>
  <c r="BN57" i="45"/>
  <c r="BN81" i="45"/>
  <c r="R27" i="45"/>
  <c r="R51" i="45"/>
  <c r="R75" i="45"/>
  <c r="R99" i="45"/>
  <c r="R123" i="45"/>
  <c r="X27" i="45"/>
  <c r="X51" i="45"/>
  <c r="X75" i="45"/>
  <c r="X99" i="45"/>
  <c r="X123" i="45"/>
  <c r="AD27" i="45"/>
  <c r="AD51" i="45"/>
  <c r="AD75" i="45"/>
  <c r="AD99" i="45"/>
  <c r="AD123" i="45"/>
  <c r="AJ27" i="45"/>
  <c r="AJ51" i="45"/>
  <c r="AJ75" i="45"/>
  <c r="AJ99" i="45"/>
  <c r="AJ123" i="45"/>
  <c r="AP27" i="45"/>
  <c r="AP51" i="45"/>
  <c r="AP75" i="45"/>
  <c r="AP99" i="45"/>
  <c r="AP123" i="45"/>
  <c r="AV27" i="45"/>
  <c r="AV51" i="45"/>
  <c r="AV75" i="45"/>
  <c r="AV99" i="45"/>
  <c r="AV123" i="45"/>
  <c r="BB27" i="45"/>
  <c r="BB51" i="45"/>
  <c r="BB75" i="45"/>
  <c r="BB99" i="45"/>
  <c r="BB123" i="45"/>
  <c r="BH27" i="45"/>
  <c r="BH51" i="45"/>
  <c r="BH75" i="45"/>
  <c r="BH99" i="45"/>
  <c r="BH123" i="45"/>
  <c r="BN27" i="45"/>
  <c r="BN51" i="45"/>
  <c r="BN75" i="45"/>
  <c r="BN99" i="45"/>
  <c r="BN123" i="45"/>
  <c r="L75" i="45"/>
  <c r="N51" i="45"/>
  <c r="N99" i="45"/>
  <c r="N123" i="45"/>
  <c r="T27" i="45"/>
  <c r="T51" i="45"/>
  <c r="T75" i="45"/>
  <c r="T99" i="45"/>
  <c r="T123" i="45"/>
  <c r="Z27" i="45"/>
  <c r="Z51" i="45"/>
  <c r="Z75" i="45"/>
  <c r="Z99" i="45"/>
  <c r="Z123" i="45"/>
  <c r="AF27" i="45"/>
  <c r="AF51" i="45"/>
  <c r="AF75" i="45"/>
  <c r="AF99" i="45"/>
  <c r="AF123" i="45"/>
  <c r="AL27" i="45"/>
  <c r="AL51" i="45"/>
  <c r="AL75" i="45"/>
  <c r="AL99" i="45"/>
  <c r="AL123" i="45"/>
  <c r="AR27" i="45"/>
  <c r="AR51" i="45"/>
  <c r="AR75" i="45"/>
  <c r="AR99" i="45"/>
  <c r="AR123" i="45"/>
  <c r="AX27" i="45"/>
  <c r="AX51" i="45"/>
  <c r="AX75" i="45"/>
  <c r="AX99" i="45"/>
  <c r="AX123" i="45"/>
  <c r="BD27" i="45"/>
  <c r="BD51" i="45"/>
  <c r="BD75" i="45"/>
  <c r="BD99" i="45"/>
  <c r="BD123" i="45"/>
  <c r="BJ27" i="45"/>
  <c r="BJ51" i="45"/>
  <c r="BJ75" i="45"/>
  <c r="BJ99" i="45"/>
  <c r="BJ123" i="45"/>
  <c r="BP27" i="45"/>
  <c r="BP51" i="45"/>
  <c r="BP75" i="45"/>
  <c r="BP99" i="45"/>
  <c r="BP123" i="45"/>
  <c r="L27" i="45"/>
  <c r="L51" i="45"/>
  <c r="L99" i="45"/>
  <c r="L123" i="45"/>
  <c r="N27" i="45"/>
  <c r="N75" i="45"/>
  <c r="L21" i="45"/>
  <c r="L45" i="45"/>
  <c r="L69" i="45"/>
  <c r="L93" i="45"/>
  <c r="L117" i="45"/>
  <c r="R21" i="45"/>
  <c r="R45" i="45"/>
  <c r="R69" i="45"/>
  <c r="R93" i="45"/>
  <c r="R117" i="45"/>
  <c r="X21" i="45"/>
  <c r="X45" i="45"/>
  <c r="X69" i="45"/>
  <c r="X93" i="45"/>
  <c r="X117" i="45"/>
  <c r="AD21" i="45"/>
  <c r="AD45" i="45"/>
  <c r="AD69" i="45"/>
  <c r="AD93" i="45"/>
  <c r="AD117" i="45"/>
  <c r="AJ21" i="45"/>
  <c r="AJ45" i="45"/>
  <c r="AJ69" i="45"/>
  <c r="AJ93" i="45"/>
  <c r="AJ117" i="45"/>
  <c r="AP21" i="45"/>
  <c r="AP45" i="45"/>
  <c r="AP69" i="45"/>
  <c r="AP93" i="45"/>
  <c r="AP117" i="45"/>
  <c r="AV21" i="45"/>
  <c r="AV45" i="45"/>
  <c r="AV69" i="45"/>
  <c r="AV93" i="45"/>
  <c r="AV117" i="45"/>
  <c r="BB21" i="45"/>
  <c r="BB45" i="45"/>
  <c r="BB69" i="45"/>
  <c r="BB93" i="45"/>
  <c r="BB117" i="45"/>
  <c r="BH21" i="45"/>
  <c r="BH45" i="45"/>
  <c r="BH69" i="45"/>
  <c r="BH93" i="45"/>
  <c r="BH117" i="45"/>
  <c r="BN21" i="45"/>
  <c r="BN45" i="45"/>
  <c r="BN69" i="45"/>
  <c r="BN93" i="45"/>
  <c r="BN117" i="45"/>
  <c r="N45" i="45"/>
  <c r="N69" i="45"/>
  <c r="N93" i="45"/>
  <c r="N117" i="45"/>
  <c r="T21" i="45"/>
  <c r="T45" i="45"/>
  <c r="T69" i="45"/>
  <c r="T93" i="45"/>
  <c r="T117" i="45"/>
  <c r="Z21" i="45"/>
  <c r="Z45" i="45"/>
  <c r="Z69" i="45"/>
  <c r="Z93" i="45"/>
  <c r="Z117" i="45"/>
  <c r="AF21" i="45"/>
  <c r="AF45" i="45"/>
  <c r="AF69" i="45"/>
  <c r="AF93" i="45"/>
  <c r="AF117" i="45"/>
  <c r="AL21" i="45"/>
  <c r="AL45" i="45"/>
  <c r="AL69" i="45"/>
  <c r="AL93" i="45"/>
  <c r="AL117" i="45"/>
  <c r="AR21" i="45"/>
  <c r="AR45" i="45"/>
  <c r="AR69" i="45"/>
  <c r="AR93" i="45"/>
  <c r="AR117" i="45"/>
  <c r="AX21" i="45"/>
  <c r="AX45" i="45"/>
  <c r="AX69" i="45"/>
  <c r="AX93" i="45"/>
  <c r="AX117" i="45"/>
  <c r="BD21" i="45"/>
  <c r="BD45" i="45"/>
  <c r="BD69" i="45"/>
  <c r="BD93" i="45"/>
  <c r="BD117" i="45"/>
  <c r="BJ21" i="45"/>
  <c r="BJ45" i="45"/>
  <c r="BJ69" i="45"/>
  <c r="BJ93" i="45"/>
  <c r="BJ117" i="45"/>
  <c r="BP21" i="45"/>
  <c r="BP45" i="45"/>
  <c r="BP69" i="45"/>
  <c r="BP93" i="45"/>
  <c r="BP117" i="45"/>
  <c r="BN39" i="45"/>
  <c r="BN63" i="45"/>
  <c r="BN87" i="45"/>
  <c r="BN111" i="45"/>
  <c r="N15" i="45"/>
  <c r="N39" i="45"/>
  <c r="N63" i="45"/>
  <c r="N87" i="45"/>
  <c r="N111" i="45"/>
  <c r="T15" i="45"/>
  <c r="T39" i="45"/>
  <c r="T63" i="45"/>
  <c r="T87" i="45"/>
  <c r="T111" i="45"/>
  <c r="Z15" i="45"/>
  <c r="Z39" i="45"/>
  <c r="Z63" i="45"/>
  <c r="Z87" i="45"/>
  <c r="Z111" i="45"/>
  <c r="AF15" i="45"/>
  <c r="AF39" i="45"/>
  <c r="AF63" i="45"/>
  <c r="AF87" i="45"/>
  <c r="AF111" i="45"/>
  <c r="AL15" i="45"/>
  <c r="AL39" i="45"/>
  <c r="AL63" i="45"/>
  <c r="AL87" i="45"/>
  <c r="AL111" i="45"/>
  <c r="AR15" i="45"/>
  <c r="AR39" i="45"/>
  <c r="AR63" i="45"/>
  <c r="AR87" i="45"/>
  <c r="AR111" i="45"/>
  <c r="AX15" i="45"/>
  <c r="AX39" i="45"/>
  <c r="AX63" i="45"/>
  <c r="AX87" i="45"/>
  <c r="AX111" i="45"/>
  <c r="BD15" i="45"/>
  <c r="BD39" i="45"/>
  <c r="BD63" i="45"/>
  <c r="BD87" i="45"/>
  <c r="BD111" i="45"/>
  <c r="BJ15" i="45"/>
  <c r="BP39" i="45"/>
  <c r="BP63" i="45"/>
  <c r="BP87" i="45"/>
  <c r="BP111" i="45"/>
  <c r="L9" i="45"/>
  <c r="L33" i="45"/>
  <c r="L57" i="45"/>
  <c r="L81" i="45"/>
  <c r="L105" i="45"/>
  <c r="R9" i="45"/>
  <c r="R33" i="45"/>
  <c r="R57" i="45"/>
  <c r="R81" i="45"/>
  <c r="R105" i="45"/>
  <c r="X9" i="45"/>
  <c r="X33" i="45"/>
  <c r="X57" i="45"/>
  <c r="X81" i="45"/>
  <c r="X105" i="45"/>
  <c r="AD9" i="45"/>
  <c r="AD33" i="45"/>
  <c r="AD57" i="45"/>
  <c r="AD81" i="45"/>
  <c r="AD105" i="45"/>
  <c r="AJ9" i="45"/>
  <c r="AJ33" i="45"/>
  <c r="AJ57" i="45"/>
  <c r="AJ81" i="45"/>
  <c r="AJ105" i="45"/>
  <c r="AP9" i="45"/>
  <c r="AP33" i="45"/>
  <c r="AP57" i="45"/>
  <c r="AP81" i="45"/>
  <c r="AP105" i="45"/>
  <c r="AV9" i="45"/>
  <c r="AV33" i="45"/>
  <c r="AV57" i="45"/>
  <c r="AV81" i="45"/>
  <c r="AV105" i="45"/>
  <c r="BB9" i="45"/>
  <c r="BB33" i="45"/>
  <c r="BB57" i="45"/>
  <c r="BB81" i="45"/>
  <c r="BB105" i="45"/>
  <c r="BH9" i="45"/>
  <c r="BH33" i="45"/>
  <c r="BH57" i="45"/>
  <c r="BH81" i="45"/>
  <c r="BH105" i="45"/>
  <c r="BN9" i="45"/>
  <c r="BN105" i="45"/>
  <c r="B130" i="45" a="1"/>
  <c r="H128" i="45"/>
  <c r="F128" i="45"/>
  <c r="H127" i="45"/>
  <c r="F127" i="45"/>
  <c r="H126" i="45"/>
  <c r="F126" i="45"/>
  <c r="H125" i="45"/>
  <c r="F125" i="45"/>
  <c r="H124" i="45"/>
  <c r="F124" i="45"/>
  <c r="B124" i="45" a="1"/>
  <c r="B124" i="45" s="1"/>
  <c r="G123" i="45"/>
  <c r="E123" i="45"/>
  <c r="D123" i="45"/>
  <c r="C123" i="45"/>
  <c r="H122" i="45"/>
  <c r="F122" i="45"/>
  <c r="H121" i="45"/>
  <c r="F121" i="45"/>
  <c r="H120" i="45"/>
  <c r="F120" i="45"/>
  <c r="H119" i="45"/>
  <c r="F119" i="45"/>
  <c r="H118" i="45"/>
  <c r="F118" i="45"/>
  <c r="B118" i="45" a="1"/>
  <c r="B118" i="45" s="1"/>
  <c r="G117" i="45"/>
  <c r="E117" i="45"/>
  <c r="D117" i="45"/>
  <c r="C117" i="45"/>
  <c r="H116" i="45"/>
  <c r="F116" i="45"/>
  <c r="H115" i="45"/>
  <c r="F115" i="45"/>
  <c r="H114" i="45"/>
  <c r="F114" i="45"/>
  <c r="H113" i="45"/>
  <c r="F113" i="45"/>
  <c r="H112" i="45"/>
  <c r="F112" i="45"/>
  <c r="B112" i="45" a="1"/>
  <c r="B112" i="45" s="1"/>
  <c r="G111" i="45"/>
  <c r="E111" i="45"/>
  <c r="D111" i="45"/>
  <c r="C111" i="45"/>
  <c r="H110" i="45"/>
  <c r="F110" i="45"/>
  <c r="H109" i="45"/>
  <c r="F109" i="45"/>
  <c r="H108" i="45"/>
  <c r="F108" i="45"/>
  <c r="H107" i="45"/>
  <c r="F107" i="45"/>
  <c r="H106" i="45"/>
  <c r="F106" i="45"/>
  <c r="B106" i="45" a="1"/>
  <c r="B106" i="45" s="1"/>
  <c r="G105" i="45"/>
  <c r="E105" i="45"/>
  <c r="D105" i="45"/>
  <c r="C105" i="45"/>
  <c r="H104" i="45"/>
  <c r="F104" i="45"/>
  <c r="H103" i="45"/>
  <c r="F103" i="45"/>
  <c r="H102" i="45"/>
  <c r="F102" i="45"/>
  <c r="H101" i="45"/>
  <c r="F101" i="45"/>
  <c r="H100" i="45"/>
  <c r="F100" i="45"/>
  <c r="B100" i="45" a="1"/>
  <c r="B100" i="45" s="1"/>
  <c r="G99" i="45"/>
  <c r="E99" i="45"/>
  <c r="D99" i="45"/>
  <c r="C99" i="45"/>
  <c r="H98" i="45"/>
  <c r="F98" i="45"/>
  <c r="H97" i="45"/>
  <c r="F97" i="45"/>
  <c r="H96" i="45"/>
  <c r="F96" i="45"/>
  <c r="H95" i="45"/>
  <c r="F95" i="45"/>
  <c r="H94" i="45"/>
  <c r="F94" i="45"/>
  <c r="B94" i="45" a="1"/>
  <c r="B94" i="45" s="1"/>
  <c r="G93" i="45"/>
  <c r="E93" i="45"/>
  <c r="D93" i="45"/>
  <c r="C93" i="45"/>
  <c r="H92" i="45"/>
  <c r="F92" i="45"/>
  <c r="H91" i="45"/>
  <c r="F91" i="45"/>
  <c r="H90" i="45"/>
  <c r="F90" i="45"/>
  <c r="H89" i="45"/>
  <c r="F89" i="45"/>
  <c r="H88" i="45"/>
  <c r="F88" i="45"/>
  <c r="B88" i="45" a="1"/>
  <c r="B88" i="45" s="1"/>
  <c r="G87" i="45"/>
  <c r="E87" i="45"/>
  <c r="D87" i="45"/>
  <c r="C87" i="45"/>
  <c r="H86" i="45"/>
  <c r="F86" i="45"/>
  <c r="H85" i="45"/>
  <c r="F85" i="45"/>
  <c r="H84" i="45"/>
  <c r="F84" i="45"/>
  <c r="H83" i="45"/>
  <c r="F83" i="45"/>
  <c r="H82" i="45"/>
  <c r="F82" i="45"/>
  <c r="B82" i="45" a="1"/>
  <c r="B82" i="45" s="1"/>
  <c r="G81" i="45"/>
  <c r="E81" i="45"/>
  <c r="D81" i="45"/>
  <c r="C81" i="45"/>
  <c r="H80" i="45"/>
  <c r="F80" i="45"/>
  <c r="H79" i="45"/>
  <c r="F79" i="45"/>
  <c r="H78" i="45"/>
  <c r="F78" i="45"/>
  <c r="H77" i="45"/>
  <c r="F77" i="45"/>
  <c r="H76" i="45"/>
  <c r="F76" i="45"/>
  <c r="B76" i="45" a="1"/>
  <c r="B76" i="45" s="1"/>
  <c r="G75" i="45"/>
  <c r="E75" i="45"/>
  <c r="D75" i="45"/>
  <c r="C75" i="45"/>
  <c r="H74" i="45"/>
  <c r="F74" i="45"/>
  <c r="H73" i="45"/>
  <c r="F73" i="45"/>
  <c r="H72" i="45"/>
  <c r="F72" i="45"/>
  <c r="H71" i="45"/>
  <c r="F71" i="45"/>
  <c r="H70" i="45"/>
  <c r="F70" i="45"/>
  <c r="B70" i="45" a="1"/>
  <c r="B70" i="45" s="1"/>
  <c r="G69" i="45"/>
  <c r="E69" i="45"/>
  <c r="D69" i="45"/>
  <c r="C69" i="45"/>
  <c r="H68" i="45"/>
  <c r="F68" i="45"/>
  <c r="H67" i="45"/>
  <c r="F67" i="45"/>
  <c r="H66" i="45"/>
  <c r="F66" i="45"/>
  <c r="H65" i="45"/>
  <c r="F65" i="45"/>
  <c r="H64" i="45"/>
  <c r="F64" i="45"/>
  <c r="B64" i="45" a="1"/>
  <c r="B64" i="45" s="1"/>
  <c r="G63" i="45"/>
  <c r="E63" i="45"/>
  <c r="D63" i="45"/>
  <c r="C63" i="45"/>
  <c r="H62" i="45"/>
  <c r="F62" i="45"/>
  <c r="H61" i="45"/>
  <c r="F61" i="45"/>
  <c r="H60" i="45"/>
  <c r="F60" i="45"/>
  <c r="H59" i="45"/>
  <c r="F59" i="45"/>
  <c r="H58" i="45"/>
  <c r="F58" i="45"/>
  <c r="B58" i="45" a="1"/>
  <c r="B58" i="45" s="1"/>
  <c r="G57" i="45"/>
  <c r="E57" i="45"/>
  <c r="D57" i="45"/>
  <c r="C57" i="45"/>
  <c r="H56" i="45"/>
  <c r="F56" i="45"/>
  <c r="H55" i="45"/>
  <c r="F55" i="45"/>
  <c r="H54" i="45"/>
  <c r="F54" i="45"/>
  <c r="H53" i="45"/>
  <c r="F53" i="45"/>
  <c r="H52" i="45"/>
  <c r="F52" i="45"/>
  <c r="B52" i="45" a="1"/>
  <c r="B52" i="45" s="1"/>
  <c r="G51" i="45"/>
  <c r="E51" i="45"/>
  <c r="D51" i="45"/>
  <c r="C51" i="45"/>
  <c r="H50" i="45"/>
  <c r="F50" i="45"/>
  <c r="H49" i="45"/>
  <c r="F49" i="45"/>
  <c r="H48" i="45"/>
  <c r="F48" i="45"/>
  <c r="H47" i="45"/>
  <c r="F47" i="45"/>
  <c r="H46" i="45"/>
  <c r="F46" i="45"/>
  <c r="B46" i="45" a="1"/>
  <c r="B46" i="45" s="1"/>
  <c r="G45" i="45"/>
  <c r="E45" i="45"/>
  <c r="D45" i="45"/>
  <c r="C45" i="45"/>
  <c r="H44" i="45"/>
  <c r="F44" i="45"/>
  <c r="H43" i="45"/>
  <c r="F43" i="45"/>
  <c r="H42" i="45"/>
  <c r="F42" i="45"/>
  <c r="H41" i="45"/>
  <c r="F41" i="45"/>
  <c r="H40" i="45"/>
  <c r="F40" i="45"/>
  <c r="B40" i="45" a="1"/>
  <c r="B40" i="45" s="1"/>
  <c r="G39" i="45"/>
  <c r="E39" i="45"/>
  <c r="D39" i="45"/>
  <c r="C39" i="45"/>
  <c r="H38" i="45"/>
  <c r="F38" i="45"/>
  <c r="H37" i="45"/>
  <c r="F37" i="45"/>
  <c r="H36" i="45"/>
  <c r="F36" i="45"/>
  <c r="H35" i="45"/>
  <c r="F35" i="45"/>
  <c r="H34" i="45"/>
  <c r="F34" i="45"/>
  <c r="B34" i="45" a="1"/>
  <c r="B34" i="45" s="1"/>
  <c r="G33" i="45"/>
  <c r="E33" i="45"/>
  <c r="D33" i="45"/>
  <c r="C33" i="45"/>
  <c r="H32" i="45"/>
  <c r="F32" i="45"/>
  <c r="H31" i="45"/>
  <c r="F31" i="45"/>
  <c r="H30" i="45"/>
  <c r="F30" i="45"/>
  <c r="H29" i="45"/>
  <c r="F29" i="45"/>
  <c r="H28" i="45"/>
  <c r="F28" i="45"/>
  <c r="B28" i="45" a="1"/>
  <c r="B28" i="45" s="1"/>
  <c r="G27" i="45"/>
  <c r="E27" i="45"/>
  <c r="D27" i="45"/>
  <c r="C27" i="45"/>
  <c r="H26" i="45"/>
  <c r="F26" i="45"/>
  <c r="H25" i="45"/>
  <c r="F25" i="45"/>
  <c r="H24" i="45"/>
  <c r="H23" i="45"/>
  <c r="F23" i="45"/>
  <c r="H22" i="45"/>
  <c r="F22" i="45"/>
  <c r="B22" i="45" a="1"/>
  <c r="B22" i="45" s="1"/>
  <c r="G21" i="45"/>
  <c r="E21" i="45"/>
  <c r="D21" i="45"/>
  <c r="C21" i="45"/>
  <c r="H20" i="45"/>
  <c r="F20" i="45"/>
  <c r="H19" i="45"/>
  <c r="F19" i="45"/>
  <c r="H18" i="45"/>
  <c r="F18" i="45"/>
  <c r="H17" i="45"/>
  <c r="F17" i="45"/>
  <c r="H16" i="45"/>
  <c r="F16" i="45"/>
  <c r="B16" i="45" a="1"/>
  <c r="B16" i="45" s="1"/>
  <c r="G15" i="45"/>
  <c r="E15" i="45"/>
  <c r="D15" i="45"/>
  <c r="C15" i="45"/>
  <c r="H14" i="45"/>
  <c r="F14" i="45"/>
  <c r="H13" i="45"/>
  <c r="F13" i="45"/>
  <c r="H12" i="45"/>
  <c r="F12" i="45"/>
  <c r="H11" i="45"/>
  <c r="F11" i="45"/>
  <c r="H10" i="45"/>
  <c r="F10" i="45"/>
  <c r="G9" i="45"/>
  <c r="E9" i="45"/>
  <c r="D9" i="45"/>
  <c r="C9" i="45"/>
  <c r="BM5" i="45"/>
  <c r="BG5" i="45"/>
  <c r="BA5" i="45"/>
  <c r="AU5" i="45"/>
  <c r="AO5" i="45"/>
  <c r="AI5" i="45"/>
  <c r="AC5" i="45"/>
  <c r="W5" i="45"/>
  <c r="K5" i="45"/>
  <c r="E5" i="45"/>
  <c r="N122" i="43"/>
  <c r="L122" i="43"/>
  <c r="N121" i="43"/>
  <c r="L121" i="43"/>
  <c r="N120" i="43"/>
  <c r="L120" i="43"/>
  <c r="N119" i="43"/>
  <c r="L119" i="43"/>
  <c r="N118" i="43"/>
  <c r="L118" i="43"/>
  <c r="M117" i="43"/>
  <c r="K117" i="43"/>
  <c r="J117" i="43"/>
  <c r="I117" i="43"/>
  <c r="N116" i="43"/>
  <c r="L116" i="43"/>
  <c r="N115" i="43"/>
  <c r="L115" i="43"/>
  <c r="N114" i="43"/>
  <c r="L114" i="43"/>
  <c r="N113" i="43"/>
  <c r="L113" i="43"/>
  <c r="N112" i="43"/>
  <c r="L112" i="43"/>
  <c r="M111" i="43"/>
  <c r="K111" i="43"/>
  <c r="J111" i="43"/>
  <c r="I111" i="43"/>
  <c r="N110" i="43"/>
  <c r="L110" i="43"/>
  <c r="N109" i="43"/>
  <c r="L109" i="43"/>
  <c r="N108" i="43"/>
  <c r="L108" i="43"/>
  <c r="N107" i="43"/>
  <c r="L107" i="43"/>
  <c r="N106" i="43"/>
  <c r="L106" i="43"/>
  <c r="M105" i="43"/>
  <c r="K105" i="43"/>
  <c r="J105" i="43"/>
  <c r="I105" i="43"/>
  <c r="N104" i="43"/>
  <c r="L104" i="43"/>
  <c r="N103" i="43"/>
  <c r="L103" i="43"/>
  <c r="N102" i="43"/>
  <c r="L102" i="43"/>
  <c r="N101" i="43"/>
  <c r="L101" i="43"/>
  <c r="N100" i="43"/>
  <c r="L100" i="43"/>
  <c r="M99" i="43"/>
  <c r="K99" i="43"/>
  <c r="J99" i="43"/>
  <c r="I99" i="43"/>
  <c r="N98" i="43"/>
  <c r="L98" i="43"/>
  <c r="N97" i="43"/>
  <c r="L97" i="43"/>
  <c r="N96" i="43"/>
  <c r="L96" i="43"/>
  <c r="N95" i="43"/>
  <c r="L95" i="43"/>
  <c r="N94" i="43"/>
  <c r="L94" i="43"/>
  <c r="M93" i="43"/>
  <c r="K93" i="43"/>
  <c r="J93" i="43"/>
  <c r="I93" i="43"/>
  <c r="N92" i="43"/>
  <c r="L92" i="43"/>
  <c r="N91" i="43"/>
  <c r="L91" i="43"/>
  <c r="N90" i="43"/>
  <c r="L90" i="43"/>
  <c r="N89" i="43"/>
  <c r="L89" i="43"/>
  <c r="N88" i="43"/>
  <c r="L88" i="43"/>
  <c r="M87" i="43"/>
  <c r="K87" i="43"/>
  <c r="J87" i="43"/>
  <c r="I87" i="43"/>
  <c r="N86" i="43"/>
  <c r="L86" i="43"/>
  <c r="N85" i="43"/>
  <c r="L85" i="43"/>
  <c r="N84" i="43"/>
  <c r="L84" i="43"/>
  <c r="N83" i="43"/>
  <c r="L83" i="43"/>
  <c r="N82" i="43"/>
  <c r="L82" i="43"/>
  <c r="M81" i="43"/>
  <c r="K81" i="43"/>
  <c r="J81" i="43"/>
  <c r="I81" i="43"/>
  <c r="N80" i="43"/>
  <c r="L80" i="43"/>
  <c r="N79" i="43"/>
  <c r="L79" i="43"/>
  <c r="N78" i="43"/>
  <c r="L78" i="43"/>
  <c r="N77" i="43"/>
  <c r="L77" i="43"/>
  <c r="N76" i="43"/>
  <c r="L76" i="43"/>
  <c r="M75" i="43"/>
  <c r="K75" i="43"/>
  <c r="J75" i="43"/>
  <c r="I75" i="43"/>
  <c r="N74" i="43"/>
  <c r="L74" i="43"/>
  <c r="N73" i="43"/>
  <c r="L73" i="43"/>
  <c r="N72" i="43"/>
  <c r="L72" i="43"/>
  <c r="N71" i="43"/>
  <c r="L71" i="43"/>
  <c r="N70" i="43"/>
  <c r="L70" i="43"/>
  <c r="M69" i="43"/>
  <c r="K69" i="43"/>
  <c r="J69" i="43"/>
  <c r="I69" i="43"/>
  <c r="N68" i="43"/>
  <c r="L68" i="43"/>
  <c r="N67" i="43"/>
  <c r="L67" i="43"/>
  <c r="N66" i="43"/>
  <c r="L66" i="43"/>
  <c r="N65" i="43"/>
  <c r="L65" i="43"/>
  <c r="N64" i="43"/>
  <c r="L64" i="43"/>
  <c r="M63" i="43"/>
  <c r="K63" i="43"/>
  <c r="J63" i="43"/>
  <c r="I63" i="43"/>
  <c r="N62" i="43"/>
  <c r="L62" i="43"/>
  <c r="N61" i="43"/>
  <c r="L61" i="43"/>
  <c r="N60" i="43"/>
  <c r="L60" i="43"/>
  <c r="N59" i="43"/>
  <c r="L59" i="43"/>
  <c r="N58" i="43"/>
  <c r="L58" i="43"/>
  <c r="M57" i="43"/>
  <c r="K57" i="43"/>
  <c r="J57" i="43"/>
  <c r="I57" i="43"/>
  <c r="N56" i="43"/>
  <c r="L56" i="43"/>
  <c r="N55" i="43"/>
  <c r="L55" i="43"/>
  <c r="N54" i="43"/>
  <c r="L54" i="43"/>
  <c r="N53" i="43"/>
  <c r="L53" i="43"/>
  <c r="N52" i="43"/>
  <c r="L52" i="43"/>
  <c r="M51" i="43"/>
  <c r="K51" i="43"/>
  <c r="J51" i="43"/>
  <c r="I51" i="43"/>
  <c r="N50" i="43"/>
  <c r="L50" i="43"/>
  <c r="N49" i="43"/>
  <c r="L49" i="43"/>
  <c r="N48" i="43"/>
  <c r="L48" i="43"/>
  <c r="N47" i="43"/>
  <c r="L47" i="43"/>
  <c r="N46" i="43"/>
  <c r="L46" i="43"/>
  <c r="M45" i="43"/>
  <c r="K45" i="43"/>
  <c r="J45" i="43"/>
  <c r="I45" i="43"/>
  <c r="N44" i="43"/>
  <c r="L44" i="43"/>
  <c r="N43" i="43"/>
  <c r="L43" i="43"/>
  <c r="N42" i="43"/>
  <c r="L42" i="43"/>
  <c r="N41" i="43"/>
  <c r="L41" i="43"/>
  <c r="N40" i="43"/>
  <c r="L40" i="43"/>
  <c r="M39" i="43"/>
  <c r="K39" i="43"/>
  <c r="J39" i="43"/>
  <c r="I39" i="43"/>
  <c r="N38" i="43"/>
  <c r="L38" i="43"/>
  <c r="N37" i="43"/>
  <c r="L37" i="43"/>
  <c r="N36" i="43"/>
  <c r="L36" i="43"/>
  <c r="N35" i="43"/>
  <c r="L35" i="43"/>
  <c r="N34" i="43"/>
  <c r="L34" i="43"/>
  <c r="M33" i="43"/>
  <c r="K33" i="43"/>
  <c r="J33" i="43"/>
  <c r="I33" i="43"/>
  <c r="N32" i="43"/>
  <c r="L32" i="43"/>
  <c r="N31" i="43"/>
  <c r="L31" i="43"/>
  <c r="N30" i="43"/>
  <c r="L30" i="43"/>
  <c r="N29" i="43"/>
  <c r="L29" i="43"/>
  <c r="N28" i="43"/>
  <c r="L28" i="43"/>
  <c r="M27" i="43"/>
  <c r="K27" i="43"/>
  <c r="J27" i="43"/>
  <c r="I27" i="43"/>
  <c r="N26" i="43"/>
  <c r="L26" i="43"/>
  <c r="N25" i="43"/>
  <c r="L25" i="43"/>
  <c r="N24" i="43"/>
  <c r="L24" i="43"/>
  <c r="N23" i="43"/>
  <c r="L23" i="43"/>
  <c r="N22" i="43"/>
  <c r="L22" i="43"/>
  <c r="M21" i="43"/>
  <c r="K21" i="43"/>
  <c r="J21" i="43"/>
  <c r="I21" i="43"/>
  <c r="N20" i="43"/>
  <c r="L20" i="43"/>
  <c r="N19" i="43"/>
  <c r="L19" i="43"/>
  <c r="N18" i="43"/>
  <c r="L18" i="43"/>
  <c r="N17" i="43"/>
  <c r="L17" i="43"/>
  <c r="N16" i="43"/>
  <c r="L16" i="43"/>
  <c r="M15" i="43"/>
  <c r="K15" i="43"/>
  <c r="J15" i="43"/>
  <c r="I15" i="43"/>
  <c r="N14" i="43"/>
  <c r="L14" i="43"/>
  <c r="N13" i="43"/>
  <c r="L13" i="43"/>
  <c r="N12" i="43"/>
  <c r="L12" i="43"/>
  <c r="N11" i="43"/>
  <c r="L11" i="43"/>
  <c r="N10" i="43"/>
  <c r="L10" i="43"/>
  <c r="M9" i="43"/>
  <c r="K9" i="43"/>
  <c r="J9" i="43"/>
  <c r="I9" i="43"/>
  <c r="F111" i="45" l="1"/>
  <c r="H111" i="45"/>
  <c r="F21" i="45"/>
  <c r="F105" i="45"/>
  <c r="H9" i="45"/>
  <c r="H93" i="45"/>
  <c r="N87" i="43"/>
  <c r="H87" i="45"/>
  <c r="H15" i="45"/>
  <c r="H81" i="45"/>
  <c r="F63" i="45"/>
  <c r="F99" i="45"/>
  <c r="H105" i="45"/>
  <c r="F9" i="45"/>
  <c r="H27" i="45"/>
  <c r="H99" i="45"/>
  <c r="N33" i="43"/>
  <c r="N57" i="43"/>
  <c r="N69" i="43"/>
  <c r="N81" i="43"/>
  <c r="N117" i="43"/>
  <c r="L9" i="43"/>
  <c r="L45" i="43"/>
  <c r="N15" i="43"/>
  <c r="N27" i="43"/>
  <c r="N51" i="43"/>
  <c r="L21" i="43"/>
  <c r="L27" i="43"/>
  <c r="N99" i="43"/>
  <c r="N111" i="43"/>
  <c r="BL134" i="45" a="1"/>
  <c r="BL134" i="45" s="1"/>
  <c r="BK133" i="45" a="1"/>
  <c r="BK133" i="45" s="1"/>
  <c r="BO131" i="45" a="1"/>
  <c r="BO131" i="45" s="1"/>
  <c r="BK134" i="45" a="1"/>
  <c r="BK134" i="45" s="1"/>
  <c r="BO132" i="45" a="1"/>
  <c r="BO132" i="45" s="1"/>
  <c r="BM131" i="45" a="1"/>
  <c r="BM131" i="45" s="1"/>
  <c r="BL133" i="45" a="1"/>
  <c r="BL133" i="45" s="1"/>
  <c r="BO133" i="45" a="1"/>
  <c r="BO133" i="45" s="1"/>
  <c r="BM132" i="45" a="1"/>
  <c r="BM132" i="45" s="1"/>
  <c r="BL131" i="45" a="1"/>
  <c r="BL131" i="45" s="1"/>
  <c r="BK132" i="45" a="1"/>
  <c r="BK132" i="45" s="1"/>
  <c r="BO134" i="45" a="1"/>
  <c r="BO134" i="45" s="1"/>
  <c r="BM133" i="45" a="1"/>
  <c r="BM133" i="45" s="1"/>
  <c r="BL132" i="45" a="1"/>
  <c r="BL132" i="45" s="1"/>
  <c r="BK131" i="45" a="1"/>
  <c r="BK131" i="45" s="1"/>
  <c r="BM134" i="45" a="1"/>
  <c r="BM134" i="45" s="1"/>
  <c r="BF134" i="45" a="1"/>
  <c r="BF134" i="45" s="1"/>
  <c r="BE133" i="45" a="1"/>
  <c r="BE133" i="45" s="1"/>
  <c r="BI131" i="45" a="1"/>
  <c r="BI131" i="45" s="1"/>
  <c r="BE134" i="45" a="1"/>
  <c r="BE134" i="45" s="1"/>
  <c r="BI132" i="45" a="1"/>
  <c r="BI132" i="45" s="1"/>
  <c r="BF133" i="45" a="1"/>
  <c r="BF133" i="45" s="1"/>
  <c r="BG131" i="45" a="1"/>
  <c r="BG131" i="45" s="1"/>
  <c r="BG134" i="45" a="1"/>
  <c r="BG134" i="45" s="1"/>
  <c r="BI133" i="45" a="1"/>
  <c r="BI133" i="45" s="1"/>
  <c r="BG132" i="45" a="1"/>
  <c r="BG132" i="45" s="1"/>
  <c r="BF131" i="45" a="1"/>
  <c r="BF131" i="45" s="1"/>
  <c r="BI134" i="45" a="1"/>
  <c r="BI134" i="45" s="1"/>
  <c r="BG133" i="45" a="1"/>
  <c r="BG133" i="45" s="1"/>
  <c r="BF132" i="45" a="1"/>
  <c r="BF132" i="45" s="1"/>
  <c r="BE131" i="45" a="1"/>
  <c r="BE131" i="45" s="1"/>
  <c r="BE132" i="45" a="1"/>
  <c r="BE132" i="45" s="1"/>
  <c r="AZ134" i="45" a="1"/>
  <c r="AZ134" i="45" s="1"/>
  <c r="AY133" i="45" a="1"/>
  <c r="AY133" i="45" s="1"/>
  <c r="BC131" i="45" a="1"/>
  <c r="BC131" i="45" s="1"/>
  <c r="AY134" i="45" a="1"/>
  <c r="AY134" i="45" s="1"/>
  <c r="BC132" i="45" a="1"/>
  <c r="BC132" i="45" s="1"/>
  <c r="BA131" i="45" a="1"/>
  <c r="BA131" i="45" s="1"/>
  <c r="BC133" i="45" a="1"/>
  <c r="BC133" i="45" s="1"/>
  <c r="BA132" i="45" a="1"/>
  <c r="BA132" i="45" s="1"/>
  <c r="AZ131" i="45" a="1"/>
  <c r="AZ131" i="45" s="1"/>
  <c r="BC134" i="45" a="1"/>
  <c r="BC134" i="45" s="1"/>
  <c r="BA133" i="45" a="1"/>
  <c r="BA133" i="45" s="1"/>
  <c r="AZ132" i="45" a="1"/>
  <c r="AZ132" i="45" s="1"/>
  <c r="AY131" i="45" a="1"/>
  <c r="AY131" i="45" s="1"/>
  <c r="BA134" i="45" a="1"/>
  <c r="BA134" i="45" s="1"/>
  <c r="AZ133" i="45" a="1"/>
  <c r="AZ133" i="45" s="1"/>
  <c r="AY132" i="45" a="1"/>
  <c r="AY132" i="45" s="1"/>
  <c r="AT134" i="45" a="1"/>
  <c r="AT134" i="45" s="1"/>
  <c r="AS133" i="45" a="1"/>
  <c r="AS133" i="45" s="1"/>
  <c r="AW131" i="45" a="1"/>
  <c r="AW131" i="45" s="1"/>
  <c r="AS134" i="45" a="1"/>
  <c r="AS134" i="45" s="1"/>
  <c r="AS132" i="45" a="1"/>
  <c r="AS132" i="45" s="1"/>
  <c r="AW132" i="45" a="1"/>
  <c r="AW132" i="45" s="1"/>
  <c r="AU131" i="45" a="1"/>
  <c r="AU131" i="45" s="1"/>
  <c r="AT133" i="45" a="1"/>
  <c r="AT133" i="45" s="1"/>
  <c r="AW133" i="45" a="1"/>
  <c r="AW133" i="45" s="1"/>
  <c r="AU132" i="45" a="1"/>
  <c r="AU132" i="45" s="1"/>
  <c r="AT131" i="45" a="1"/>
  <c r="AT131" i="45" s="1"/>
  <c r="AW134" i="45" a="1"/>
  <c r="AW134" i="45" s="1"/>
  <c r="AU133" i="45" a="1"/>
  <c r="AU133" i="45" s="1"/>
  <c r="AT132" i="45" a="1"/>
  <c r="AT132" i="45" s="1"/>
  <c r="AS131" i="45" a="1"/>
  <c r="AS131" i="45" s="1"/>
  <c r="AU134" i="45" a="1"/>
  <c r="AU134" i="45" s="1"/>
  <c r="AM131" i="45" a="1"/>
  <c r="AM131" i="45" s="1"/>
  <c r="AN134" i="45" a="1"/>
  <c r="AN134" i="45" s="1"/>
  <c r="AM133" i="45" a="1"/>
  <c r="AM133" i="45" s="1"/>
  <c r="AO132" i="45" a="1"/>
  <c r="AO132" i="45" s="1"/>
  <c r="AQ131" i="45" a="1"/>
  <c r="AQ131" i="45" s="1"/>
  <c r="AN132" i="45" a="1"/>
  <c r="AN132" i="45" s="1"/>
  <c r="AM134" i="45" a="1"/>
  <c r="AM134" i="45" s="1"/>
  <c r="AN131" i="45" a="1"/>
  <c r="AN131" i="45" s="1"/>
  <c r="AQ132" i="45" a="1"/>
  <c r="AQ132" i="45" s="1"/>
  <c r="AO131" i="45" a="1"/>
  <c r="AO131" i="45" s="1"/>
  <c r="AN133" i="45" a="1"/>
  <c r="AN133" i="45" s="1"/>
  <c r="AQ133" i="45" a="1"/>
  <c r="AQ133" i="45" s="1"/>
  <c r="AM132" i="45" a="1"/>
  <c r="AM132" i="45" s="1"/>
  <c r="AQ134" i="45" a="1"/>
  <c r="AQ134" i="45" s="1"/>
  <c r="AO133" i="45" a="1"/>
  <c r="AO133" i="45" s="1"/>
  <c r="AO134" i="45" a="1"/>
  <c r="AO134" i="45" s="1"/>
  <c r="AH134" i="45" a="1"/>
  <c r="AH134" i="45" s="1"/>
  <c r="AG133" i="45" a="1"/>
  <c r="AG133" i="45" s="1"/>
  <c r="AK131" i="45" a="1"/>
  <c r="AK131" i="45" s="1"/>
  <c r="AG134" i="45" a="1"/>
  <c r="AG134" i="45" s="1"/>
  <c r="AK132" i="45" a="1"/>
  <c r="AK132" i="45" s="1"/>
  <c r="AI131" i="45" a="1"/>
  <c r="AI131" i="45" s="1"/>
  <c r="AK133" i="45" a="1"/>
  <c r="AK133" i="45" s="1"/>
  <c r="AI132" i="45" a="1"/>
  <c r="AI132" i="45" s="1"/>
  <c r="AH131" i="45" a="1"/>
  <c r="AH131" i="45" s="1"/>
  <c r="AK134" i="45" a="1"/>
  <c r="AK134" i="45" s="1"/>
  <c r="AI133" i="45" a="1"/>
  <c r="AI133" i="45" s="1"/>
  <c r="AH132" i="45" a="1"/>
  <c r="AH132" i="45" s="1"/>
  <c r="AG131" i="45" a="1"/>
  <c r="AG131" i="45" s="1"/>
  <c r="AI134" i="45" a="1"/>
  <c r="AI134" i="45" s="1"/>
  <c r="AH133" i="45" a="1"/>
  <c r="AH133" i="45" s="1"/>
  <c r="AG132" i="45" a="1"/>
  <c r="AG132" i="45" s="1"/>
  <c r="AB134" i="45" a="1"/>
  <c r="AB134" i="45" s="1"/>
  <c r="AA133" i="45" a="1"/>
  <c r="AA133" i="45" s="1"/>
  <c r="AE131" i="45" a="1"/>
  <c r="AE131" i="45" s="1"/>
  <c r="AA132" i="45" a="1"/>
  <c r="AA132" i="45" s="1"/>
  <c r="AA134" i="45" a="1"/>
  <c r="AA134" i="45" s="1"/>
  <c r="AE132" i="45" a="1"/>
  <c r="AE132" i="45" s="1"/>
  <c r="AC131" i="45" a="1"/>
  <c r="AC131" i="45" s="1"/>
  <c r="AE133" i="45" a="1"/>
  <c r="AE133" i="45" s="1"/>
  <c r="AC132" i="45" a="1"/>
  <c r="AC132" i="45" s="1"/>
  <c r="AB131" i="45" a="1"/>
  <c r="AB131" i="45" s="1"/>
  <c r="AE134" i="45" a="1"/>
  <c r="AE134" i="45" s="1"/>
  <c r="AA131" i="45" a="1"/>
  <c r="AA131" i="45" s="1"/>
  <c r="AC133" i="45" a="1"/>
  <c r="AC133" i="45" s="1"/>
  <c r="AB132" i="45" a="1"/>
  <c r="AB132" i="45" s="1"/>
  <c r="AC134" i="45" a="1"/>
  <c r="AC134" i="45" s="1"/>
  <c r="AB133" i="45" a="1"/>
  <c r="AB133" i="45" s="1"/>
  <c r="V134" i="45" a="1"/>
  <c r="V134" i="45" s="1"/>
  <c r="U133" i="45" a="1"/>
  <c r="U133" i="45" s="1"/>
  <c r="Y131" i="45" a="1"/>
  <c r="Y131" i="45" s="1"/>
  <c r="U134" i="45" a="1"/>
  <c r="U134" i="45" s="1"/>
  <c r="Y132" i="45" a="1"/>
  <c r="Y132" i="45" s="1"/>
  <c r="W131" i="45" a="1"/>
  <c r="W131" i="45" s="1"/>
  <c r="Y133" i="45" a="1"/>
  <c r="Y133" i="45" s="1"/>
  <c r="W132" i="45" a="1"/>
  <c r="W132" i="45" s="1"/>
  <c r="V131" i="45" a="1"/>
  <c r="V131" i="45" s="1"/>
  <c r="Y134" i="45" a="1"/>
  <c r="Y134" i="45" s="1"/>
  <c r="U131" i="45" a="1"/>
  <c r="U131" i="45" s="1"/>
  <c r="W133" i="45" a="1"/>
  <c r="W133" i="45" s="1"/>
  <c r="V132" i="45" a="1"/>
  <c r="V132" i="45" s="1"/>
  <c r="W134" i="45" a="1"/>
  <c r="W134" i="45" s="1"/>
  <c r="V133" i="45" a="1"/>
  <c r="V133" i="45" s="1"/>
  <c r="U132" i="45" a="1"/>
  <c r="U132" i="45" s="1"/>
  <c r="P134" i="45" a="1"/>
  <c r="P134" i="45" s="1"/>
  <c r="O133" i="45" a="1"/>
  <c r="O133" i="45" s="1"/>
  <c r="S131" i="45" a="1"/>
  <c r="S131" i="45" s="1"/>
  <c r="O132" i="45" a="1"/>
  <c r="O132" i="45" s="1"/>
  <c r="O134" i="45" a="1"/>
  <c r="O134" i="45" s="1"/>
  <c r="Q134" i="45" a="1"/>
  <c r="Q134" i="45" s="1"/>
  <c r="S132" i="45" a="1"/>
  <c r="S132" i="45" s="1"/>
  <c r="P133" i="45" a="1"/>
  <c r="P133" i="45" s="1"/>
  <c r="Q131" i="45" a="1"/>
  <c r="Q131" i="45" s="1"/>
  <c r="S133" i="45" a="1"/>
  <c r="S133" i="45" s="1"/>
  <c r="Q132" i="45" a="1"/>
  <c r="Q132" i="45" s="1"/>
  <c r="P131" i="45" a="1"/>
  <c r="P131" i="45" s="1"/>
  <c r="S134" i="45" a="1"/>
  <c r="S134" i="45" s="1"/>
  <c r="Q133" i="45" a="1"/>
  <c r="Q133" i="45" s="1"/>
  <c r="P132" i="45" a="1"/>
  <c r="P132" i="45" s="1"/>
  <c r="O131" i="45" a="1"/>
  <c r="O131" i="45" s="1"/>
  <c r="I132" i="45" a="1"/>
  <c r="I132" i="45" s="1"/>
  <c r="J134" i="45" a="1"/>
  <c r="J134" i="45" s="1"/>
  <c r="I133" i="45" a="1"/>
  <c r="I133" i="45" s="1"/>
  <c r="J132" i="45" a="1"/>
  <c r="J132" i="45" s="1"/>
  <c r="M131" i="45" a="1"/>
  <c r="M131" i="45" s="1"/>
  <c r="I134" i="45" a="1"/>
  <c r="I134" i="45" s="1"/>
  <c r="J133" i="45" a="1"/>
  <c r="J133" i="45" s="1"/>
  <c r="M132" i="45" a="1"/>
  <c r="M132" i="45" s="1"/>
  <c r="K131" i="45" a="1"/>
  <c r="K131" i="45" s="1"/>
  <c r="I131" i="45" a="1"/>
  <c r="I131" i="45" s="1"/>
  <c r="M133" i="45" a="1"/>
  <c r="M133" i="45" s="1"/>
  <c r="K134" i="45" a="1"/>
  <c r="K134" i="45" s="1"/>
  <c r="K132" i="45" a="1"/>
  <c r="K132" i="45" s="1"/>
  <c r="J131" i="45" a="1"/>
  <c r="J131" i="45" s="1"/>
  <c r="M134" i="45" a="1"/>
  <c r="M134" i="45" s="1"/>
  <c r="K133" i="45" a="1"/>
  <c r="K133" i="45" s="1"/>
  <c r="F123" i="45"/>
  <c r="H123" i="45"/>
  <c r="F117" i="45"/>
  <c r="H117" i="45"/>
  <c r="F81" i="45"/>
  <c r="F75" i="45"/>
  <c r="H75" i="45"/>
  <c r="F69" i="45"/>
  <c r="H69" i="45"/>
  <c r="H57" i="45"/>
  <c r="H51" i="45"/>
  <c r="F51" i="45"/>
  <c r="H45" i="45"/>
  <c r="F45" i="45"/>
  <c r="H39" i="45"/>
  <c r="F39" i="45"/>
  <c r="F33" i="45"/>
  <c r="H33" i="45"/>
  <c r="H21" i="45"/>
  <c r="L51" i="43"/>
  <c r="L69" i="43"/>
  <c r="N21" i="43"/>
  <c r="L87" i="43"/>
  <c r="L117" i="43"/>
  <c r="L33" i="43"/>
  <c r="L57" i="43"/>
  <c r="L63" i="43"/>
  <c r="N63" i="43"/>
  <c r="N93" i="43"/>
  <c r="L99" i="43"/>
  <c r="L93" i="43"/>
  <c r="L39" i="43"/>
  <c r="N39" i="43"/>
  <c r="L15" i="43"/>
  <c r="L75" i="43"/>
  <c r="L81" i="43"/>
  <c r="L105" i="43"/>
  <c r="L111" i="43"/>
  <c r="N9" i="43"/>
  <c r="N45" i="43"/>
  <c r="N75" i="43"/>
  <c r="N105" i="43"/>
  <c r="F15" i="45"/>
  <c r="F27" i="45"/>
  <c r="F57" i="45"/>
  <c r="F93" i="45"/>
  <c r="H63" i="45"/>
  <c r="F87" i="45"/>
  <c r="C131" i="45" a="1"/>
  <c r="C131" i="45" s="1"/>
  <c r="D131" i="45" a="1"/>
  <c r="D131" i="45" s="1"/>
  <c r="E131" i="45" a="1"/>
  <c r="E131" i="45" s="1"/>
  <c r="G134" i="45" a="1"/>
  <c r="G134" i="45" s="1"/>
  <c r="G131" i="45" a="1"/>
  <c r="G131" i="45" s="1"/>
  <c r="B130" i="45"/>
  <c r="BE130" i="45" s="1" a="1"/>
  <c r="BE130" i="45" s="1"/>
  <c r="BE135" i="45" s="1"/>
  <c r="D132" i="45" a="1"/>
  <c r="D132" i="45" s="1"/>
  <c r="E134" i="45" a="1"/>
  <c r="E134" i="45" s="1"/>
  <c r="C132" i="45" a="1"/>
  <c r="C132" i="45" s="1"/>
  <c r="G133" i="45" a="1"/>
  <c r="G133" i="45" s="1"/>
  <c r="D134" i="45" a="1"/>
  <c r="D134" i="45" s="1"/>
  <c r="C134" i="45" a="1"/>
  <c r="C134" i="45" s="1"/>
  <c r="E133" i="45" a="1"/>
  <c r="E133" i="45" s="1"/>
  <c r="G132" i="45" a="1"/>
  <c r="G132" i="45" s="1"/>
  <c r="D133" i="45" a="1"/>
  <c r="D133" i="45" s="1"/>
  <c r="E132" i="45" a="1"/>
  <c r="E132" i="45" s="1"/>
  <c r="C133" i="45" a="1"/>
  <c r="C133" i="45" s="1"/>
  <c r="W130" i="45" l="1" a="1"/>
  <c r="W130" i="45" s="1"/>
  <c r="AB130" i="45" a="1"/>
  <c r="AB130" i="45" s="1"/>
  <c r="AB135" i="45" s="1"/>
  <c r="AI130" i="45" a="1"/>
  <c r="AI130" i="45" s="1"/>
  <c r="AU130" i="45" a="1"/>
  <c r="AU130" i="45" s="1"/>
  <c r="BG130" i="45" a="1"/>
  <c r="BG130" i="45" s="1"/>
  <c r="AE130" i="45" a="1"/>
  <c r="AE130" i="45" s="1"/>
  <c r="AG130" i="45" a="1"/>
  <c r="AG130" i="45" s="1"/>
  <c r="AG135" i="45" s="1"/>
  <c r="AO130" i="45" a="1"/>
  <c r="AO130" i="45" s="1"/>
  <c r="AQ130" i="45" a="1"/>
  <c r="AQ130" i="45" s="1"/>
  <c r="AZ130" i="45" a="1"/>
  <c r="AZ130" i="45" s="1"/>
  <c r="AZ135" i="45" s="1"/>
  <c r="BC130" i="45" a="1"/>
  <c r="BC130" i="45" s="1"/>
  <c r="BL130" i="45" a="1"/>
  <c r="BL130" i="45" s="1"/>
  <c r="BL135" i="45" s="1"/>
  <c r="BO130" i="45" a="1"/>
  <c r="BO130" i="45" s="1"/>
  <c r="J130" i="45" a="1"/>
  <c r="J130" i="45" s="1"/>
  <c r="J135" i="45" s="1"/>
  <c r="O130" i="45" a="1"/>
  <c r="O130" i="45" s="1"/>
  <c r="O135" i="45" s="1"/>
  <c r="S130" i="45" a="1"/>
  <c r="S130" i="45" s="1"/>
  <c r="Q130" i="45" a="1"/>
  <c r="Q130" i="45" s="1"/>
  <c r="U130" i="45" a="1"/>
  <c r="U130" i="45" s="1"/>
  <c r="U135" i="45" s="1"/>
  <c r="AC130" i="45" a="1"/>
  <c r="AC130" i="45" s="1"/>
  <c r="BK130" i="45" a="1"/>
  <c r="BK130" i="45" s="1"/>
  <c r="BK135" i="45" s="1"/>
  <c r="BM130" i="45" a="1"/>
  <c r="BM130" i="45" s="1"/>
  <c r="BA130" i="45" a="1"/>
  <c r="BA130" i="45" s="1"/>
  <c r="BF130" i="45" a="1"/>
  <c r="BF130" i="45" s="1"/>
  <c r="BF135" i="45" s="1"/>
  <c r="M130" i="45" a="1"/>
  <c r="M130" i="45" s="1"/>
  <c r="V130" i="45" a="1"/>
  <c r="V130" i="45" s="1"/>
  <c r="V135" i="45" s="1"/>
  <c r="Y130" i="45" a="1"/>
  <c r="Y130" i="45" s="1"/>
  <c r="AH130" i="45" a="1"/>
  <c r="AH130" i="45" s="1"/>
  <c r="AH135" i="45" s="1"/>
  <c r="AK130" i="45" a="1"/>
  <c r="AK130" i="45" s="1"/>
  <c r="AW130" i="45" a="1"/>
  <c r="AW130" i="45" s="1"/>
  <c r="AY130" i="45" a="1"/>
  <c r="AY130" i="45" s="1"/>
  <c r="AY135" i="45" s="1"/>
  <c r="BI130" i="45" a="1"/>
  <c r="BI130" i="45" s="1"/>
  <c r="I130" i="45" a="1"/>
  <c r="I130" i="45" s="1"/>
  <c r="I135" i="45" s="1"/>
  <c r="AT130" i="45" a="1"/>
  <c r="AT130" i="45" s="1"/>
  <c r="AT135" i="45" s="1"/>
  <c r="K130" i="45" a="1"/>
  <c r="K130" i="45" s="1"/>
  <c r="P130" i="45" a="1"/>
  <c r="P130" i="45" s="1"/>
  <c r="P135" i="45" s="1"/>
  <c r="AA130" i="45" a="1"/>
  <c r="AA130" i="45" s="1"/>
  <c r="AA135" i="45" s="1"/>
  <c r="AM130" i="45" a="1"/>
  <c r="AM130" i="45" s="1"/>
  <c r="AM135" i="45" s="1"/>
  <c r="AN130" i="45" a="1"/>
  <c r="AN130" i="45" s="1"/>
  <c r="AN135" i="45" s="1"/>
  <c r="AS130" i="45" a="1"/>
  <c r="AS130" i="45" s="1"/>
  <c r="AS135" i="45" s="1"/>
  <c r="BJ134" i="45"/>
  <c r="BN132" i="45"/>
  <c r="BP133" i="45"/>
  <c r="BH132" i="45"/>
  <c r="AV134" i="45"/>
  <c r="BJ133" i="45"/>
  <c r="BN134" i="45"/>
  <c r="BN131" i="45"/>
  <c r="BH134" i="45"/>
  <c r="BP132" i="45"/>
  <c r="BN133" i="45"/>
  <c r="AX134" i="45"/>
  <c r="BP134" i="45"/>
  <c r="BP131" i="45"/>
  <c r="BH133" i="45"/>
  <c r="BD134" i="45"/>
  <c r="BH131" i="45"/>
  <c r="BJ132" i="45"/>
  <c r="BJ131" i="45"/>
  <c r="AP131" i="45"/>
  <c r="BB134" i="45"/>
  <c r="BB132" i="45"/>
  <c r="BD133" i="45"/>
  <c r="Z134" i="45"/>
  <c r="AV132" i="45"/>
  <c r="AX133" i="45"/>
  <c r="BB131" i="45"/>
  <c r="BD132" i="45"/>
  <c r="AR132" i="45"/>
  <c r="BD131" i="45"/>
  <c r="BB133" i="45"/>
  <c r="T134" i="45"/>
  <c r="AV131" i="45"/>
  <c r="AX132" i="45"/>
  <c r="AP134" i="45"/>
  <c r="AV133" i="45"/>
  <c r="AP133" i="45"/>
  <c r="AX131" i="45"/>
  <c r="AR134" i="45"/>
  <c r="AR131" i="45"/>
  <c r="AR133" i="45"/>
  <c r="AP132" i="45"/>
  <c r="AJ131" i="45"/>
  <c r="T133" i="45"/>
  <c r="AF134" i="45"/>
  <c r="AJ132" i="45"/>
  <c r="X133" i="45"/>
  <c r="AL133" i="45"/>
  <c r="AD132" i="45"/>
  <c r="AL132" i="45"/>
  <c r="X132" i="45"/>
  <c r="AJ134" i="45"/>
  <c r="AF132" i="45"/>
  <c r="AL131" i="45"/>
  <c r="AD134" i="45"/>
  <c r="AJ133" i="45"/>
  <c r="AL134" i="45"/>
  <c r="R134" i="45"/>
  <c r="AF133" i="45"/>
  <c r="R133" i="45"/>
  <c r="AD131" i="45"/>
  <c r="AD133" i="45"/>
  <c r="L134" i="45"/>
  <c r="X134" i="45"/>
  <c r="AF131" i="45"/>
  <c r="L133" i="45"/>
  <c r="N134" i="45"/>
  <c r="Z133" i="45"/>
  <c r="X131" i="45"/>
  <c r="R132" i="45"/>
  <c r="Z132" i="45"/>
  <c r="N133" i="45"/>
  <c r="R131" i="45"/>
  <c r="Z131" i="45"/>
  <c r="T132" i="45"/>
  <c r="N132" i="45"/>
  <c r="T131" i="45"/>
  <c r="L132" i="45"/>
  <c r="L131" i="45"/>
  <c r="N131" i="45"/>
  <c r="H131" i="45"/>
  <c r="F131" i="45"/>
  <c r="F133" i="45"/>
  <c r="F134" i="45"/>
  <c r="H134" i="45"/>
  <c r="G130" i="45" a="1"/>
  <c r="G130" i="45" s="1"/>
  <c r="E130" i="45" a="1"/>
  <c r="E130" i="45" s="1"/>
  <c r="D130" i="45" a="1"/>
  <c r="D130" i="45" s="1"/>
  <c r="D135" i="45" s="1"/>
  <c r="C130" i="45" a="1"/>
  <c r="C130" i="45" s="1"/>
  <c r="C135" i="45" s="1"/>
  <c r="H132" i="45"/>
  <c r="H133" i="45"/>
  <c r="F132" i="45"/>
  <c r="S117" i="43"/>
  <c r="Q117" i="43"/>
  <c r="P117" i="43"/>
  <c r="O117" i="43"/>
  <c r="S111" i="43"/>
  <c r="Q111" i="43"/>
  <c r="P111" i="43"/>
  <c r="O111" i="43"/>
  <c r="T110" i="43"/>
  <c r="R110" i="43"/>
  <c r="T109" i="43"/>
  <c r="R109" i="43"/>
  <c r="T108" i="43"/>
  <c r="R108" i="43"/>
  <c r="T107" i="43"/>
  <c r="R107" i="43"/>
  <c r="T106" i="43"/>
  <c r="R106" i="43"/>
  <c r="S105" i="43"/>
  <c r="Q105" i="43"/>
  <c r="P105" i="43"/>
  <c r="O105" i="43"/>
  <c r="S99" i="43"/>
  <c r="Q99" i="43"/>
  <c r="P99" i="43"/>
  <c r="O99" i="43"/>
  <c r="T98" i="43"/>
  <c r="R98" i="43"/>
  <c r="T97" i="43"/>
  <c r="R97" i="43"/>
  <c r="T96" i="43"/>
  <c r="R96" i="43"/>
  <c r="T95" i="43"/>
  <c r="R95" i="43"/>
  <c r="T94" i="43"/>
  <c r="R94" i="43"/>
  <c r="S93" i="43"/>
  <c r="Q93" i="43"/>
  <c r="P93" i="43"/>
  <c r="O93" i="43"/>
  <c r="T92" i="43"/>
  <c r="R92" i="43"/>
  <c r="T91" i="43"/>
  <c r="R91" i="43"/>
  <c r="T90" i="43"/>
  <c r="R90" i="43"/>
  <c r="T89" i="43"/>
  <c r="R89" i="43"/>
  <c r="T88" i="43"/>
  <c r="R88" i="43"/>
  <c r="S87" i="43"/>
  <c r="Q87" i="43"/>
  <c r="P87" i="43"/>
  <c r="O87" i="43"/>
  <c r="S81" i="43"/>
  <c r="Q81" i="43"/>
  <c r="P81" i="43"/>
  <c r="O81" i="43"/>
  <c r="T80" i="43"/>
  <c r="R80" i="43"/>
  <c r="T79" i="43"/>
  <c r="R79" i="43"/>
  <c r="T78" i="43"/>
  <c r="R78" i="43"/>
  <c r="T77" i="43"/>
  <c r="R77" i="43"/>
  <c r="T76" i="43"/>
  <c r="R76" i="43"/>
  <c r="S75" i="43"/>
  <c r="Q75" i="43"/>
  <c r="P75" i="43"/>
  <c r="O75" i="43"/>
  <c r="S69" i="43"/>
  <c r="Q69" i="43"/>
  <c r="P69" i="43"/>
  <c r="O69" i="43"/>
  <c r="S63" i="43"/>
  <c r="Q63" i="43"/>
  <c r="P63" i="43"/>
  <c r="O63" i="43"/>
  <c r="S57" i="43"/>
  <c r="Q57" i="43"/>
  <c r="P57" i="43"/>
  <c r="O57" i="43"/>
  <c r="S51" i="43"/>
  <c r="Q51" i="43"/>
  <c r="P51" i="43"/>
  <c r="O51" i="43"/>
  <c r="S45" i="43"/>
  <c r="Q45" i="43"/>
  <c r="P45" i="43"/>
  <c r="O45" i="43"/>
  <c r="S39" i="43"/>
  <c r="Q39" i="43"/>
  <c r="P39" i="43"/>
  <c r="O39" i="43"/>
  <c r="S33" i="43"/>
  <c r="Q33" i="43"/>
  <c r="P33" i="43"/>
  <c r="O33" i="43"/>
  <c r="S27" i="43"/>
  <c r="Q27" i="43"/>
  <c r="P27" i="43"/>
  <c r="O27" i="43"/>
  <c r="S21" i="43"/>
  <c r="Q21" i="43"/>
  <c r="P21" i="43"/>
  <c r="O21" i="43"/>
  <c r="S15" i="43"/>
  <c r="Q15" i="43"/>
  <c r="P15" i="43"/>
  <c r="O15" i="43"/>
  <c r="T14" i="43"/>
  <c r="R14" i="43"/>
  <c r="T13" i="43"/>
  <c r="R13" i="43"/>
  <c r="T12" i="43"/>
  <c r="R12" i="43"/>
  <c r="T11" i="43"/>
  <c r="R11" i="43"/>
  <c r="T10" i="43"/>
  <c r="R10" i="43"/>
  <c r="S9" i="43"/>
  <c r="Q9" i="43"/>
  <c r="P9" i="43"/>
  <c r="O9" i="43"/>
  <c r="BI135" i="45" l="1"/>
  <c r="BJ135" i="45" s="1"/>
  <c r="BJ130" i="45"/>
  <c r="BB130" i="45"/>
  <c r="BA135" i="45"/>
  <c r="BB135" i="45" s="1"/>
  <c r="AE135" i="45"/>
  <c r="AF135" i="45" s="1"/>
  <c r="AF130" i="45"/>
  <c r="T130" i="45"/>
  <c r="S135" i="45"/>
  <c r="T135" i="45" s="1"/>
  <c r="AX130" i="45"/>
  <c r="AW135" i="45"/>
  <c r="AX135" i="45" s="1"/>
  <c r="BN130" i="45"/>
  <c r="BM135" i="45"/>
  <c r="BN135" i="45" s="1"/>
  <c r="BO135" i="45"/>
  <c r="BP135" i="45" s="1"/>
  <c r="BP130" i="45"/>
  <c r="BH130" i="45"/>
  <c r="BG135" i="45"/>
  <c r="BH135" i="45" s="1"/>
  <c r="AL130" i="45"/>
  <c r="AK135" i="45"/>
  <c r="AL135" i="45" s="1"/>
  <c r="AV130" i="45"/>
  <c r="AU135" i="45"/>
  <c r="AV135" i="45" s="1"/>
  <c r="AC135" i="45"/>
  <c r="AD135" i="45" s="1"/>
  <c r="AD130" i="45"/>
  <c r="BC135" i="45"/>
  <c r="BD135" i="45" s="1"/>
  <c r="BD130" i="45"/>
  <c r="AI135" i="45"/>
  <c r="AJ135" i="45" s="1"/>
  <c r="AJ130" i="45"/>
  <c r="M135" i="45"/>
  <c r="N135" i="45" s="1"/>
  <c r="N130" i="45"/>
  <c r="L130" i="45"/>
  <c r="K135" i="45"/>
  <c r="L135" i="45" s="1"/>
  <c r="Z130" i="45"/>
  <c r="Y135" i="45"/>
  <c r="Z135" i="45" s="1"/>
  <c r="AP130" i="45"/>
  <c r="AO135" i="45"/>
  <c r="AP135" i="45" s="1"/>
  <c r="R130" i="45"/>
  <c r="Q135" i="45"/>
  <c r="R135" i="45" s="1"/>
  <c r="AQ135" i="45"/>
  <c r="AR135" i="45" s="1"/>
  <c r="AR130" i="45"/>
  <c r="X130" i="45"/>
  <c r="W135" i="45"/>
  <c r="X135" i="45" s="1"/>
  <c r="R57" i="43"/>
  <c r="R51" i="43"/>
  <c r="R21" i="43"/>
  <c r="T81" i="43"/>
  <c r="R69" i="43"/>
  <c r="T15" i="43"/>
  <c r="R33" i="43"/>
  <c r="R45" i="43"/>
  <c r="R99" i="43"/>
  <c r="R105" i="43"/>
  <c r="T33" i="43"/>
  <c r="T63" i="43"/>
  <c r="T99" i="43"/>
  <c r="T105" i="43"/>
  <c r="T21" i="43"/>
  <c r="T69" i="43"/>
  <c r="R93" i="43"/>
  <c r="R27" i="43"/>
  <c r="T39" i="43"/>
  <c r="R75" i="43"/>
  <c r="T93" i="43"/>
  <c r="R117" i="43"/>
  <c r="T117" i="43"/>
  <c r="R15" i="43"/>
  <c r="T57" i="43"/>
  <c r="R9" i="43"/>
  <c r="T27" i="43"/>
  <c r="R63" i="43"/>
  <c r="T75" i="43"/>
  <c r="T9" i="43"/>
  <c r="R81" i="43"/>
  <c r="T45" i="43"/>
  <c r="T87" i="43"/>
  <c r="R111" i="43"/>
  <c r="R39" i="43"/>
  <c r="T51" i="43"/>
  <c r="R87" i="43"/>
  <c r="T111" i="43"/>
  <c r="E135" i="45"/>
  <c r="F135" i="45" s="1"/>
  <c r="F130" i="45"/>
  <c r="G135" i="45"/>
  <c r="H135" i="45" s="1"/>
  <c r="H130" i="45"/>
  <c r="X101" i="43" l="1"/>
  <c r="X100" i="43"/>
  <c r="Y43" i="43"/>
  <c r="W43" i="43"/>
  <c r="BM43" i="43" s="1" a="1"/>
  <c r="BM43" i="43" s="1"/>
  <c r="Y9" i="43"/>
  <c r="F42" i="43"/>
  <c r="BG5" i="43"/>
  <c r="BJ122" i="43"/>
  <c r="BH122" i="43"/>
  <c r="BJ121" i="43"/>
  <c r="BH121" i="43"/>
  <c r="BJ120" i="43"/>
  <c r="BH120" i="43"/>
  <c r="BJ119" i="43"/>
  <c r="BH119" i="43"/>
  <c r="BJ118" i="43"/>
  <c r="BH118" i="43"/>
  <c r="BI117" i="43"/>
  <c r="BG117" i="43"/>
  <c r="BF117" i="43"/>
  <c r="BE117" i="43"/>
  <c r="BJ116" i="43"/>
  <c r="BH116" i="43"/>
  <c r="BJ115" i="43"/>
  <c r="BH115" i="43"/>
  <c r="BJ114" i="43"/>
  <c r="BH114" i="43"/>
  <c r="BJ113" i="43"/>
  <c r="BH113" i="43"/>
  <c r="BJ112" i="43"/>
  <c r="BH112" i="43"/>
  <c r="BI111" i="43"/>
  <c r="BG111" i="43"/>
  <c r="BF111" i="43"/>
  <c r="BE111" i="43"/>
  <c r="BJ110" i="43"/>
  <c r="BH110" i="43"/>
  <c r="BJ109" i="43"/>
  <c r="BH109" i="43"/>
  <c r="BJ108" i="43"/>
  <c r="BH108" i="43"/>
  <c r="BJ107" i="43"/>
  <c r="BH107" i="43"/>
  <c r="BJ106" i="43"/>
  <c r="BH106" i="43"/>
  <c r="BI105" i="43"/>
  <c r="BG105" i="43"/>
  <c r="BF105" i="43"/>
  <c r="BE105" i="43"/>
  <c r="BJ104" i="43"/>
  <c r="BH104" i="43"/>
  <c r="BJ103" i="43"/>
  <c r="BH103" i="43"/>
  <c r="BJ102" i="43"/>
  <c r="BH102" i="43"/>
  <c r="BJ101" i="43"/>
  <c r="BH101" i="43"/>
  <c r="BJ100" i="43"/>
  <c r="BH100" i="43"/>
  <c r="BI99" i="43"/>
  <c r="BG99" i="43"/>
  <c r="BF99" i="43"/>
  <c r="BE99" i="43"/>
  <c r="BJ98" i="43"/>
  <c r="BH98" i="43"/>
  <c r="BJ97" i="43"/>
  <c r="BH97" i="43"/>
  <c r="BJ96" i="43"/>
  <c r="BH96" i="43"/>
  <c r="BJ95" i="43"/>
  <c r="BH95" i="43"/>
  <c r="BJ94" i="43"/>
  <c r="BH94" i="43"/>
  <c r="BI93" i="43"/>
  <c r="BG93" i="43"/>
  <c r="BF93" i="43"/>
  <c r="BE93" i="43"/>
  <c r="BJ92" i="43"/>
  <c r="BH92" i="43"/>
  <c r="BJ91" i="43"/>
  <c r="BH91" i="43"/>
  <c r="BJ90" i="43"/>
  <c r="BH90" i="43"/>
  <c r="BJ89" i="43"/>
  <c r="BH89" i="43"/>
  <c r="BJ88" i="43"/>
  <c r="BH88" i="43"/>
  <c r="BI87" i="43"/>
  <c r="BG87" i="43"/>
  <c r="BF87" i="43"/>
  <c r="BE87" i="43"/>
  <c r="BJ86" i="43"/>
  <c r="BH86" i="43"/>
  <c r="BJ85" i="43"/>
  <c r="BH85" i="43"/>
  <c r="BJ84" i="43"/>
  <c r="BH84" i="43"/>
  <c r="BJ83" i="43"/>
  <c r="BH83" i="43"/>
  <c r="BJ82" i="43"/>
  <c r="BH82" i="43"/>
  <c r="BI81" i="43"/>
  <c r="BG81" i="43"/>
  <c r="BF81" i="43"/>
  <c r="BE81" i="43"/>
  <c r="BJ80" i="43"/>
  <c r="BH80" i="43"/>
  <c r="BJ79" i="43"/>
  <c r="BH79" i="43"/>
  <c r="BJ78" i="43"/>
  <c r="BH78" i="43"/>
  <c r="BJ77" i="43"/>
  <c r="BH77" i="43"/>
  <c r="BJ76" i="43"/>
  <c r="BH76" i="43"/>
  <c r="BI75" i="43"/>
  <c r="BG75" i="43"/>
  <c r="BF75" i="43"/>
  <c r="BE75" i="43"/>
  <c r="BJ74" i="43"/>
  <c r="BH74" i="43"/>
  <c r="BJ73" i="43"/>
  <c r="BH73" i="43"/>
  <c r="BJ72" i="43"/>
  <c r="BH72" i="43"/>
  <c r="BJ71" i="43"/>
  <c r="BH71" i="43"/>
  <c r="BJ70" i="43"/>
  <c r="BH70" i="43"/>
  <c r="BI69" i="43"/>
  <c r="BG69" i="43"/>
  <c r="BF69" i="43"/>
  <c r="BE69" i="43"/>
  <c r="BJ68" i="43"/>
  <c r="BH68" i="43"/>
  <c r="BJ67" i="43"/>
  <c r="BH67" i="43"/>
  <c r="BJ66" i="43"/>
  <c r="BH66" i="43"/>
  <c r="BJ65" i="43"/>
  <c r="BH65" i="43"/>
  <c r="BJ64" i="43"/>
  <c r="BH64" i="43"/>
  <c r="BI63" i="43"/>
  <c r="BG63" i="43"/>
  <c r="BF63" i="43"/>
  <c r="BE63" i="43"/>
  <c r="BJ62" i="43"/>
  <c r="BH62" i="43"/>
  <c r="BJ61" i="43"/>
  <c r="BH61" i="43"/>
  <c r="BJ60" i="43"/>
  <c r="BH60" i="43"/>
  <c r="BJ59" i="43"/>
  <c r="BH59" i="43"/>
  <c r="BJ58" i="43"/>
  <c r="BH58" i="43"/>
  <c r="BI57" i="43"/>
  <c r="BG57" i="43"/>
  <c r="BF57" i="43"/>
  <c r="BE57" i="43"/>
  <c r="BJ56" i="43"/>
  <c r="BH56" i="43"/>
  <c r="BJ55" i="43"/>
  <c r="BH55" i="43"/>
  <c r="BJ54" i="43"/>
  <c r="BH54" i="43"/>
  <c r="BJ53" i="43"/>
  <c r="BH53" i="43"/>
  <c r="BJ52" i="43"/>
  <c r="BH52" i="43"/>
  <c r="BI51" i="43"/>
  <c r="BG51" i="43"/>
  <c r="BF51" i="43"/>
  <c r="BE51" i="43"/>
  <c r="BJ50" i="43"/>
  <c r="BH50" i="43"/>
  <c r="BJ49" i="43"/>
  <c r="BH49" i="43"/>
  <c r="BJ48" i="43"/>
  <c r="BH48" i="43"/>
  <c r="BJ47" i="43"/>
  <c r="BH47" i="43"/>
  <c r="BJ46" i="43"/>
  <c r="BH46" i="43"/>
  <c r="BI45" i="43"/>
  <c r="BG45" i="43"/>
  <c r="BF45" i="43"/>
  <c r="BE45" i="43"/>
  <c r="BJ44" i="43"/>
  <c r="BH44" i="43"/>
  <c r="BJ43" i="43"/>
  <c r="BH43" i="43"/>
  <c r="BJ42" i="43"/>
  <c r="BH42" i="43"/>
  <c r="BJ41" i="43"/>
  <c r="BH41" i="43"/>
  <c r="BJ40" i="43"/>
  <c r="BH40" i="43"/>
  <c r="BI39" i="43"/>
  <c r="BG39" i="43"/>
  <c r="BF39" i="43"/>
  <c r="BE39" i="43"/>
  <c r="BJ38" i="43"/>
  <c r="BH38" i="43"/>
  <c r="BJ37" i="43"/>
  <c r="BH37" i="43"/>
  <c r="BJ36" i="43"/>
  <c r="BH36" i="43"/>
  <c r="BJ35" i="43"/>
  <c r="BH35" i="43"/>
  <c r="BJ34" i="43"/>
  <c r="BH34" i="43"/>
  <c r="BI33" i="43"/>
  <c r="BG33" i="43"/>
  <c r="BF33" i="43"/>
  <c r="BE33" i="43"/>
  <c r="BJ32" i="43"/>
  <c r="BH32" i="43"/>
  <c r="BJ31" i="43"/>
  <c r="BH31" i="43"/>
  <c r="BJ30" i="43"/>
  <c r="BH30" i="43"/>
  <c r="BJ29" i="43"/>
  <c r="BH29" i="43"/>
  <c r="BJ28" i="43"/>
  <c r="BH28" i="43"/>
  <c r="BI27" i="43"/>
  <c r="BG27" i="43"/>
  <c r="BF27" i="43"/>
  <c r="BE27" i="43"/>
  <c r="BJ26" i="43"/>
  <c r="BH26" i="43"/>
  <c r="BJ25" i="43"/>
  <c r="BH25" i="43"/>
  <c r="BJ24" i="43"/>
  <c r="BH24" i="43"/>
  <c r="BJ23" i="43"/>
  <c r="BH23" i="43"/>
  <c r="BJ22" i="43"/>
  <c r="BH22" i="43"/>
  <c r="BI21" i="43"/>
  <c r="BG21" i="43"/>
  <c r="BF21" i="43"/>
  <c r="BE21" i="43"/>
  <c r="BJ20" i="43"/>
  <c r="BH20" i="43"/>
  <c r="BJ19" i="43"/>
  <c r="BH19" i="43"/>
  <c r="BJ18" i="43"/>
  <c r="BH18" i="43"/>
  <c r="BJ17" i="43"/>
  <c r="BH17" i="43"/>
  <c r="BJ16" i="43"/>
  <c r="BH16" i="43"/>
  <c r="BI15" i="43"/>
  <c r="BG15" i="43"/>
  <c r="BF15" i="43"/>
  <c r="BE15" i="43"/>
  <c r="BJ14" i="43"/>
  <c r="BH14" i="43"/>
  <c r="BJ13" i="43"/>
  <c r="BH13" i="43"/>
  <c r="BJ12" i="43"/>
  <c r="BH12" i="43"/>
  <c r="BJ11" i="43"/>
  <c r="BH11" i="43"/>
  <c r="BJ10" i="43"/>
  <c r="BH10" i="43"/>
  <c r="BI9" i="43"/>
  <c r="BG9" i="43"/>
  <c r="BF9" i="43"/>
  <c r="BE9" i="43"/>
  <c r="AL122" i="43"/>
  <c r="AJ122" i="43"/>
  <c r="AL121" i="43"/>
  <c r="AJ121" i="43"/>
  <c r="AL120" i="43"/>
  <c r="AJ120" i="43"/>
  <c r="AL119" i="43"/>
  <c r="AJ119" i="43"/>
  <c r="AL118" i="43"/>
  <c r="AJ118" i="43"/>
  <c r="AK117" i="43"/>
  <c r="AI117" i="43"/>
  <c r="AH117" i="43"/>
  <c r="AG117" i="43"/>
  <c r="AL116" i="43"/>
  <c r="AJ116" i="43"/>
  <c r="AL115" i="43"/>
  <c r="AJ115" i="43"/>
  <c r="AL114" i="43"/>
  <c r="AJ114" i="43"/>
  <c r="AL113" i="43"/>
  <c r="AJ113" i="43"/>
  <c r="AL112" i="43"/>
  <c r="AJ112" i="43"/>
  <c r="AK111" i="43"/>
  <c r="AI111" i="43"/>
  <c r="AH111" i="43"/>
  <c r="AG111" i="43"/>
  <c r="AL110" i="43"/>
  <c r="AJ110" i="43"/>
  <c r="AL109" i="43"/>
  <c r="AJ109" i="43"/>
  <c r="AL108" i="43"/>
  <c r="AJ108" i="43"/>
  <c r="AL107" i="43"/>
  <c r="AJ107" i="43"/>
  <c r="AL106" i="43"/>
  <c r="AJ106" i="43"/>
  <c r="AK105" i="43"/>
  <c r="AI105" i="43"/>
  <c r="AH105" i="43"/>
  <c r="AG105" i="43"/>
  <c r="AL104" i="43"/>
  <c r="AJ104" i="43"/>
  <c r="AL103" i="43"/>
  <c r="AJ103" i="43"/>
  <c r="AL102" i="43"/>
  <c r="AJ102" i="43"/>
  <c r="AL101" i="43"/>
  <c r="AJ101" i="43"/>
  <c r="AL100" i="43"/>
  <c r="AJ100" i="43"/>
  <c r="AK99" i="43"/>
  <c r="AI99" i="43"/>
  <c r="AH99" i="43"/>
  <c r="AG99" i="43"/>
  <c r="AL98" i="43"/>
  <c r="AJ98" i="43"/>
  <c r="AL97" i="43"/>
  <c r="AJ97" i="43"/>
  <c r="AL96" i="43"/>
  <c r="AJ96" i="43"/>
  <c r="AL95" i="43"/>
  <c r="AJ95" i="43"/>
  <c r="AL94" i="43"/>
  <c r="AJ94" i="43"/>
  <c r="AK93" i="43"/>
  <c r="AI93" i="43"/>
  <c r="AH93" i="43"/>
  <c r="AG93" i="43"/>
  <c r="AL92" i="43"/>
  <c r="AJ92" i="43"/>
  <c r="AL91" i="43"/>
  <c r="AJ91" i="43"/>
  <c r="AL90" i="43"/>
  <c r="AJ90" i="43"/>
  <c r="AL89" i="43"/>
  <c r="AJ89" i="43"/>
  <c r="AL88" i="43"/>
  <c r="AJ88" i="43"/>
  <c r="AK87" i="43"/>
  <c r="AI87" i="43"/>
  <c r="AH87" i="43"/>
  <c r="AG87" i="43"/>
  <c r="AL86" i="43"/>
  <c r="AJ86" i="43"/>
  <c r="AL85" i="43"/>
  <c r="AJ85" i="43"/>
  <c r="AL84" i="43"/>
  <c r="AJ84" i="43"/>
  <c r="AL83" i="43"/>
  <c r="AJ83" i="43"/>
  <c r="AL82" i="43"/>
  <c r="AJ82" i="43"/>
  <c r="AK81" i="43"/>
  <c r="AI81" i="43"/>
  <c r="AH81" i="43"/>
  <c r="AG81" i="43"/>
  <c r="AL80" i="43"/>
  <c r="AJ80" i="43"/>
  <c r="AL79" i="43"/>
  <c r="AJ79" i="43"/>
  <c r="AL78" i="43"/>
  <c r="AJ78" i="43"/>
  <c r="AL77" i="43"/>
  <c r="AJ77" i="43"/>
  <c r="AL76" i="43"/>
  <c r="AJ76" i="43"/>
  <c r="AK75" i="43"/>
  <c r="AI75" i="43"/>
  <c r="AH75" i="43"/>
  <c r="AG75" i="43"/>
  <c r="AL74" i="43"/>
  <c r="AJ74" i="43"/>
  <c r="AL73" i="43"/>
  <c r="AJ73" i="43"/>
  <c r="AL72" i="43"/>
  <c r="AJ72" i="43"/>
  <c r="AL71" i="43"/>
  <c r="AJ71" i="43"/>
  <c r="AL70" i="43"/>
  <c r="AJ70" i="43"/>
  <c r="AK69" i="43"/>
  <c r="AI69" i="43"/>
  <c r="AH69" i="43"/>
  <c r="AG69" i="43"/>
  <c r="AL68" i="43"/>
  <c r="AJ68" i="43"/>
  <c r="AL67" i="43"/>
  <c r="AJ67" i="43"/>
  <c r="AL66" i="43"/>
  <c r="AJ66" i="43"/>
  <c r="AL65" i="43"/>
  <c r="AJ65" i="43"/>
  <c r="AL64" i="43"/>
  <c r="AJ64" i="43"/>
  <c r="AK63" i="43"/>
  <c r="AI63" i="43"/>
  <c r="AH63" i="43"/>
  <c r="AG63" i="43"/>
  <c r="AL62" i="43"/>
  <c r="AJ62" i="43"/>
  <c r="AL61" i="43"/>
  <c r="AJ61" i="43"/>
  <c r="AL60" i="43"/>
  <c r="AJ60" i="43"/>
  <c r="AL59" i="43"/>
  <c r="AJ59" i="43"/>
  <c r="AL58" i="43"/>
  <c r="AJ58" i="43"/>
  <c r="AK57" i="43"/>
  <c r="AI57" i="43"/>
  <c r="AH57" i="43"/>
  <c r="AG57" i="43"/>
  <c r="AL56" i="43"/>
  <c r="AJ56" i="43"/>
  <c r="AL55" i="43"/>
  <c r="AJ55" i="43"/>
  <c r="AL54" i="43"/>
  <c r="AJ54" i="43"/>
  <c r="AL53" i="43"/>
  <c r="AJ53" i="43"/>
  <c r="AL52" i="43"/>
  <c r="AJ52" i="43"/>
  <c r="AK51" i="43"/>
  <c r="AI51" i="43"/>
  <c r="AH51" i="43"/>
  <c r="AG51" i="43"/>
  <c r="AL50" i="43"/>
  <c r="AJ50" i="43"/>
  <c r="AL49" i="43"/>
  <c r="AJ49" i="43"/>
  <c r="AL48" i="43"/>
  <c r="AJ48" i="43"/>
  <c r="AL47" i="43"/>
  <c r="AJ47" i="43"/>
  <c r="AL46" i="43"/>
  <c r="AJ46" i="43"/>
  <c r="AK45" i="43"/>
  <c r="AI45" i="43"/>
  <c r="AH45" i="43"/>
  <c r="AG45" i="43"/>
  <c r="AL44" i="43"/>
  <c r="AJ44" i="43"/>
  <c r="AL43" i="43"/>
  <c r="AJ43" i="43"/>
  <c r="AL42" i="43"/>
  <c r="AJ42" i="43"/>
  <c r="AL41" i="43"/>
  <c r="AJ41" i="43"/>
  <c r="AL40" i="43"/>
  <c r="AJ40" i="43"/>
  <c r="AK39" i="43"/>
  <c r="AI39" i="43"/>
  <c r="AH39" i="43"/>
  <c r="AG39" i="43"/>
  <c r="AL38" i="43"/>
  <c r="AJ38" i="43"/>
  <c r="AL37" i="43"/>
  <c r="AJ37" i="43"/>
  <c r="AL36" i="43"/>
  <c r="AJ36" i="43"/>
  <c r="AL35" i="43"/>
  <c r="AJ35" i="43"/>
  <c r="AL34" i="43"/>
  <c r="AJ34" i="43"/>
  <c r="AK33" i="43"/>
  <c r="AI33" i="43"/>
  <c r="AH33" i="43"/>
  <c r="AG33" i="43"/>
  <c r="AL32" i="43"/>
  <c r="AJ32" i="43"/>
  <c r="AL31" i="43"/>
  <c r="AJ31" i="43"/>
  <c r="AL30" i="43"/>
  <c r="AJ30" i="43"/>
  <c r="AL29" i="43"/>
  <c r="AJ29" i="43"/>
  <c r="AL28" i="43"/>
  <c r="AJ28" i="43"/>
  <c r="AK27" i="43"/>
  <c r="AI27" i="43"/>
  <c r="AH27" i="43"/>
  <c r="AG27" i="43"/>
  <c r="AL26" i="43"/>
  <c r="AJ26" i="43"/>
  <c r="AL25" i="43"/>
  <c r="AJ25" i="43"/>
  <c r="AL24" i="43"/>
  <c r="AJ24" i="43"/>
  <c r="AL23" i="43"/>
  <c r="AJ23" i="43"/>
  <c r="AL22" i="43"/>
  <c r="AJ22" i="43"/>
  <c r="AK21" i="43"/>
  <c r="AI21" i="43"/>
  <c r="AH21" i="43"/>
  <c r="AG21" i="43"/>
  <c r="AL20" i="43"/>
  <c r="AJ20" i="43"/>
  <c r="AL19" i="43"/>
  <c r="AJ19" i="43"/>
  <c r="AL18" i="43"/>
  <c r="AJ18" i="43"/>
  <c r="AL17" i="43"/>
  <c r="AJ17" i="43"/>
  <c r="AL16" i="43"/>
  <c r="AJ16" i="43"/>
  <c r="AK15" i="43"/>
  <c r="AI15" i="43"/>
  <c r="AH15" i="43"/>
  <c r="AG15" i="43"/>
  <c r="AL14" i="43"/>
  <c r="AJ14" i="43"/>
  <c r="AL13" i="43"/>
  <c r="AJ13" i="43"/>
  <c r="AL12" i="43"/>
  <c r="AJ12" i="43"/>
  <c r="AL11" i="43"/>
  <c r="AJ11" i="43"/>
  <c r="AL10" i="43"/>
  <c r="AJ10" i="43"/>
  <c r="AK9" i="43"/>
  <c r="AI9" i="43"/>
  <c r="AH9" i="43"/>
  <c r="AG9" i="43"/>
  <c r="AI5" i="43"/>
  <c r="AF122" i="43"/>
  <c r="AD122" i="43"/>
  <c r="AF121" i="43"/>
  <c r="AD121" i="43"/>
  <c r="AF120" i="43"/>
  <c r="AD120" i="43"/>
  <c r="AF119" i="43"/>
  <c r="AD119" i="43"/>
  <c r="AF118" i="43"/>
  <c r="AD118" i="43"/>
  <c r="AE117" i="43"/>
  <c r="AC117" i="43"/>
  <c r="AB117" i="43"/>
  <c r="AA117" i="43"/>
  <c r="AF116" i="43"/>
  <c r="AD116" i="43"/>
  <c r="AF115" i="43"/>
  <c r="AD115" i="43"/>
  <c r="AF114" i="43"/>
  <c r="AD114" i="43"/>
  <c r="AF113" i="43"/>
  <c r="AD113" i="43"/>
  <c r="AF112" i="43"/>
  <c r="AD112" i="43"/>
  <c r="AE111" i="43"/>
  <c r="AC111" i="43"/>
  <c r="AB111" i="43"/>
  <c r="AA111" i="43"/>
  <c r="AF110" i="43"/>
  <c r="AD110" i="43"/>
  <c r="AF109" i="43"/>
  <c r="AD109" i="43"/>
  <c r="AF108" i="43"/>
  <c r="AD108" i="43"/>
  <c r="AF107" i="43"/>
  <c r="AD107" i="43"/>
  <c r="AF106" i="43"/>
  <c r="AD106" i="43"/>
  <c r="AE105" i="43"/>
  <c r="AC105" i="43"/>
  <c r="AB105" i="43"/>
  <c r="AA105" i="43"/>
  <c r="AF104" i="43"/>
  <c r="AD104" i="43"/>
  <c r="AF103" i="43"/>
  <c r="AD103" i="43"/>
  <c r="AF102" i="43"/>
  <c r="AD102" i="43"/>
  <c r="AF101" i="43"/>
  <c r="AD101" i="43"/>
  <c r="AF100" i="43"/>
  <c r="AD100" i="43"/>
  <c r="AE99" i="43"/>
  <c r="AC99" i="43"/>
  <c r="AB99" i="43"/>
  <c r="AA99" i="43"/>
  <c r="AF98" i="43"/>
  <c r="AD98" i="43"/>
  <c r="AF97" i="43"/>
  <c r="AD97" i="43"/>
  <c r="AF96" i="43"/>
  <c r="AD96" i="43"/>
  <c r="AF95" i="43"/>
  <c r="AD95" i="43"/>
  <c r="AF94" i="43"/>
  <c r="AD94" i="43"/>
  <c r="AE93" i="43"/>
  <c r="AC93" i="43"/>
  <c r="AB93" i="43"/>
  <c r="AA93" i="43"/>
  <c r="AF92" i="43"/>
  <c r="AD92" i="43"/>
  <c r="AF91" i="43"/>
  <c r="AD91" i="43"/>
  <c r="AF90" i="43"/>
  <c r="AD90" i="43"/>
  <c r="AF89" i="43"/>
  <c r="AD89" i="43"/>
  <c r="AF88" i="43"/>
  <c r="AD88" i="43"/>
  <c r="AE87" i="43"/>
  <c r="AC87" i="43"/>
  <c r="AB87" i="43"/>
  <c r="AA87" i="43"/>
  <c r="AF86" i="43"/>
  <c r="AD86" i="43"/>
  <c r="AF85" i="43"/>
  <c r="AD85" i="43"/>
  <c r="AF84" i="43"/>
  <c r="AD84" i="43"/>
  <c r="AF83" i="43"/>
  <c r="AD83" i="43"/>
  <c r="AF82" i="43"/>
  <c r="AD82" i="43"/>
  <c r="AE81" i="43"/>
  <c r="AC81" i="43"/>
  <c r="AB81" i="43"/>
  <c r="AA81" i="43"/>
  <c r="AF80" i="43"/>
  <c r="AD80" i="43"/>
  <c r="AF79" i="43"/>
  <c r="AD79" i="43"/>
  <c r="AF78" i="43"/>
  <c r="AD78" i="43"/>
  <c r="AF77" i="43"/>
  <c r="AD77" i="43"/>
  <c r="AF76" i="43"/>
  <c r="AD76" i="43"/>
  <c r="AE75" i="43"/>
  <c r="AC75" i="43"/>
  <c r="AB75" i="43"/>
  <c r="AA75" i="43"/>
  <c r="AF74" i="43"/>
  <c r="AD74" i="43"/>
  <c r="AF73" i="43"/>
  <c r="AD73" i="43"/>
  <c r="AF72" i="43"/>
  <c r="AD72" i="43"/>
  <c r="AF71" i="43"/>
  <c r="AD71" i="43"/>
  <c r="AF70" i="43"/>
  <c r="AD70" i="43"/>
  <c r="AE69" i="43"/>
  <c r="AC69" i="43"/>
  <c r="AB69" i="43"/>
  <c r="AA69" i="43"/>
  <c r="AF68" i="43"/>
  <c r="AD68" i="43"/>
  <c r="AF67" i="43"/>
  <c r="AD67" i="43"/>
  <c r="AF66" i="43"/>
  <c r="AD66" i="43"/>
  <c r="AF65" i="43"/>
  <c r="AD65" i="43"/>
  <c r="AF64" i="43"/>
  <c r="AD64" i="43"/>
  <c r="AE63" i="43"/>
  <c r="AC63" i="43"/>
  <c r="AB63" i="43"/>
  <c r="AA63" i="43"/>
  <c r="AF62" i="43"/>
  <c r="AD62" i="43"/>
  <c r="AF61" i="43"/>
  <c r="AD61" i="43"/>
  <c r="AF60" i="43"/>
  <c r="AD60" i="43"/>
  <c r="AF59" i="43"/>
  <c r="AD59" i="43"/>
  <c r="AF58" i="43"/>
  <c r="AD58" i="43"/>
  <c r="AE57" i="43"/>
  <c r="AC57" i="43"/>
  <c r="AB57" i="43"/>
  <c r="AA57" i="43"/>
  <c r="AF56" i="43"/>
  <c r="AD56" i="43"/>
  <c r="AF55" i="43"/>
  <c r="AD55" i="43"/>
  <c r="AF54" i="43"/>
  <c r="AD54" i="43"/>
  <c r="AF53" i="43"/>
  <c r="AD53" i="43"/>
  <c r="AF52" i="43"/>
  <c r="AD52" i="43"/>
  <c r="AE51" i="43"/>
  <c r="AC51" i="43"/>
  <c r="AB51" i="43"/>
  <c r="AA51" i="43"/>
  <c r="AF50" i="43"/>
  <c r="AD50" i="43"/>
  <c r="AF49" i="43"/>
  <c r="AD49" i="43"/>
  <c r="AF48" i="43"/>
  <c r="AD48" i="43"/>
  <c r="AF47" i="43"/>
  <c r="AD47" i="43"/>
  <c r="AF46" i="43"/>
  <c r="AD46" i="43"/>
  <c r="AE45" i="43"/>
  <c r="AC45" i="43"/>
  <c r="AB45" i="43"/>
  <c r="AA45" i="43"/>
  <c r="AF44" i="43"/>
  <c r="AD44" i="43"/>
  <c r="AF43" i="43"/>
  <c r="AD43" i="43"/>
  <c r="AF42" i="43"/>
  <c r="AD42" i="43"/>
  <c r="AF41" i="43"/>
  <c r="AD41" i="43"/>
  <c r="AF40" i="43"/>
  <c r="AD40" i="43"/>
  <c r="AE39" i="43"/>
  <c r="AC39" i="43"/>
  <c r="AB39" i="43"/>
  <c r="AA39" i="43"/>
  <c r="AF38" i="43"/>
  <c r="AD38" i="43"/>
  <c r="AF37" i="43"/>
  <c r="AD37" i="43"/>
  <c r="AF36" i="43"/>
  <c r="AD36" i="43"/>
  <c r="AF35" i="43"/>
  <c r="AD35" i="43"/>
  <c r="AF34" i="43"/>
  <c r="AD34" i="43"/>
  <c r="AE33" i="43"/>
  <c r="AC33" i="43"/>
  <c r="AB33" i="43"/>
  <c r="AA33" i="43"/>
  <c r="AF32" i="43"/>
  <c r="AD32" i="43"/>
  <c r="AF31" i="43"/>
  <c r="AD31" i="43"/>
  <c r="AF30" i="43"/>
  <c r="AD30" i="43"/>
  <c r="AF29" i="43"/>
  <c r="AD29" i="43"/>
  <c r="AF28" i="43"/>
  <c r="AD28" i="43"/>
  <c r="AE27" i="43"/>
  <c r="AC27" i="43"/>
  <c r="AB27" i="43"/>
  <c r="AA27" i="43"/>
  <c r="AF26" i="43"/>
  <c r="AD26" i="43"/>
  <c r="AF25" i="43"/>
  <c r="AD25" i="43"/>
  <c r="AF24" i="43"/>
  <c r="AD24" i="43"/>
  <c r="AF23" i="43"/>
  <c r="AD23" i="43"/>
  <c r="AF22" i="43"/>
  <c r="AD22" i="43"/>
  <c r="AE21" i="43"/>
  <c r="AC21" i="43"/>
  <c r="AB21" i="43"/>
  <c r="AA21" i="43"/>
  <c r="AF20" i="43"/>
  <c r="AD20" i="43"/>
  <c r="AF19" i="43"/>
  <c r="AD19" i="43"/>
  <c r="AF18" i="43"/>
  <c r="AD18" i="43"/>
  <c r="AF17" i="43"/>
  <c r="AD17" i="43"/>
  <c r="AF16" i="43"/>
  <c r="AD16" i="43"/>
  <c r="AE15" i="43"/>
  <c r="AC15" i="43"/>
  <c r="AB15" i="43"/>
  <c r="AA15" i="43"/>
  <c r="AF14" i="43"/>
  <c r="AD14" i="43"/>
  <c r="AF13" i="43"/>
  <c r="AD13" i="43"/>
  <c r="AF12" i="43"/>
  <c r="AD12" i="43"/>
  <c r="AF11" i="43"/>
  <c r="AD11" i="43"/>
  <c r="AF10" i="43"/>
  <c r="AD10" i="43"/>
  <c r="AE9" i="43"/>
  <c r="AC9" i="43"/>
  <c r="AB9" i="43"/>
  <c r="AA9" i="43"/>
  <c r="AC5" i="43"/>
  <c r="Z122" i="43"/>
  <c r="X122" i="43"/>
  <c r="Z121" i="43"/>
  <c r="X121" i="43"/>
  <c r="Z120" i="43"/>
  <c r="X120" i="43"/>
  <c r="Z119" i="43"/>
  <c r="X119" i="43"/>
  <c r="Z118" i="43"/>
  <c r="X118" i="43"/>
  <c r="Y117" i="43"/>
  <c r="W117" i="43"/>
  <c r="V117" i="43"/>
  <c r="U117" i="43"/>
  <c r="Z116" i="43"/>
  <c r="X116" i="43"/>
  <c r="Z115" i="43"/>
  <c r="X115" i="43"/>
  <c r="Z114" i="43"/>
  <c r="X114" i="43"/>
  <c r="Z113" i="43"/>
  <c r="X113" i="43"/>
  <c r="Z112" i="43"/>
  <c r="X112" i="43"/>
  <c r="Y111" i="43"/>
  <c r="W111" i="43"/>
  <c r="V111" i="43"/>
  <c r="U111" i="43"/>
  <c r="Z110" i="43"/>
  <c r="X110" i="43"/>
  <c r="Z109" i="43"/>
  <c r="X109" i="43"/>
  <c r="Z108" i="43"/>
  <c r="X108" i="43"/>
  <c r="Z107" i="43"/>
  <c r="X107" i="43"/>
  <c r="Z106" i="43"/>
  <c r="X106" i="43"/>
  <c r="Y105" i="43"/>
  <c r="W105" i="43"/>
  <c r="V105" i="43"/>
  <c r="U105" i="43"/>
  <c r="Z104" i="43"/>
  <c r="X104" i="43"/>
  <c r="Z103" i="43"/>
  <c r="X103" i="43"/>
  <c r="Z102" i="43"/>
  <c r="X102" i="43"/>
  <c r="Z101" i="43"/>
  <c r="Z100" i="43"/>
  <c r="Y99" i="43"/>
  <c r="W99" i="43"/>
  <c r="V99" i="43"/>
  <c r="U99" i="43"/>
  <c r="Z98" i="43"/>
  <c r="X98" i="43"/>
  <c r="Z97" i="43"/>
  <c r="X97" i="43"/>
  <c r="Z96" i="43"/>
  <c r="X96" i="43"/>
  <c r="Z95" i="43"/>
  <c r="X95" i="43"/>
  <c r="Z94" i="43"/>
  <c r="X94" i="43"/>
  <c r="Y93" i="43"/>
  <c r="W93" i="43"/>
  <c r="V93" i="43"/>
  <c r="U93" i="43"/>
  <c r="Z92" i="43"/>
  <c r="X92" i="43"/>
  <c r="Z91" i="43"/>
  <c r="X91" i="43"/>
  <c r="Z90" i="43"/>
  <c r="X90" i="43"/>
  <c r="Z89" i="43"/>
  <c r="X89" i="43"/>
  <c r="Z88" i="43"/>
  <c r="X88" i="43"/>
  <c r="Y87" i="43"/>
  <c r="W87" i="43"/>
  <c r="V87" i="43"/>
  <c r="U87" i="43"/>
  <c r="Z86" i="43"/>
  <c r="X86" i="43"/>
  <c r="Z85" i="43"/>
  <c r="X85" i="43"/>
  <c r="Z84" i="43"/>
  <c r="X84" i="43"/>
  <c r="Z83" i="43"/>
  <c r="X83" i="43"/>
  <c r="Z82" i="43"/>
  <c r="X82" i="43"/>
  <c r="Y81" i="43"/>
  <c r="W81" i="43"/>
  <c r="V81" i="43"/>
  <c r="U81" i="43"/>
  <c r="Z80" i="43"/>
  <c r="X80" i="43"/>
  <c r="Z79" i="43"/>
  <c r="X79" i="43"/>
  <c r="Z78" i="43"/>
  <c r="X78" i="43"/>
  <c r="Z77" i="43"/>
  <c r="X77" i="43"/>
  <c r="Z76" i="43"/>
  <c r="X76" i="43"/>
  <c r="Y75" i="43"/>
  <c r="W75" i="43"/>
  <c r="V75" i="43"/>
  <c r="U75" i="43"/>
  <c r="Z74" i="43"/>
  <c r="X74" i="43"/>
  <c r="Z73" i="43"/>
  <c r="X73" i="43"/>
  <c r="Z72" i="43"/>
  <c r="X72" i="43"/>
  <c r="Z71" i="43"/>
  <c r="X71" i="43"/>
  <c r="Z70" i="43"/>
  <c r="X70" i="43"/>
  <c r="Y69" i="43"/>
  <c r="W69" i="43"/>
  <c r="V69" i="43"/>
  <c r="U69" i="43"/>
  <c r="Z68" i="43"/>
  <c r="X68" i="43"/>
  <c r="Z67" i="43"/>
  <c r="X67" i="43"/>
  <c r="Z66" i="43"/>
  <c r="X66" i="43"/>
  <c r="Z65" i="43"/>
  <c r="X65" i="43"/>
  <c r="Z64" i="43"/>
  <c r="X64" i="43"/>
  <c r="Y63" i="43"/>
  <c r="W63" i="43"/>
  <c r="V63" i="43"/>
  <c r="U63" i="43"/>
  <c r="Z62" i="43"/>
  <c r="X62" i="43"/>
  <c r="Z61" i="43"/>
  <c r="X61" i="43"/>
  <c r="Z60" i="43"/>
  <c r="X60" i="43"/>
  <c r="Z59" i="43"/>
  <c r="X59" i="43"/>
  <c r="Z58" i="43"/>
  <c r="X58" i="43"/>
  <c r="Y57" i="43"/>
  <c r="W57" i="43"/>
  <c r="V57" i="43"/>
  <c r="U57" i="43"/>
  <c r="Z56" i="43"/>
  <c r="X56" i="43"/>
  <c r="Z55" i="43"/>
  <c r="X55" i="43"/>
  <c r="Z54" i="43"/>
  <c r="X54" i="43"/>
  <c r="Z53" i="43"/>
  <c r="X53" i="43"/>
  <c r="Z52" i="43"/>
  <c r="X52" i="43"/>
  <c r="Y51" i="43"/>
  <c r="W51" i="43"/>
  <c r="V51" i="43"/>
  <c r="U51" i="43"/>
  <c r="Z50" i="43"/>
  <c r="X50" i="43"/>
  <c r="Z49" i="43"/>
  <c r="X49" i="43"/>
  <c r="Z48" i="43"/>
  <c r="X48" i="43"/>
  <c r="Z47" i="43"/>
  <c r="X47" i="43"/>
  <c r="Z46" i="43"/>
  <c r="X46" i="43"/>
  <c r="Y45" i="43"/>
  <c r="W45" i="43"/>
  <c r="V45" i="43"/>
  <c r="U45" i="43"/>
  <c r="Z44" i="43"/>
  <c r="X44" i="43"/>
  <c r="Z42" i="43"/>
  <c r="X42" i="43"/>
  <c r="Z41" i="43"/>
  <c r="X41" i="43"/>
  <c r="Z40" i="43"/>
  <c r="X40" i="43"/>
  <c r="V39" i="43"/>
  <c r="U39" i="43"/>
  <c r="Z38" i="43"/>
  <c r="X38" i="43"/>
  <c r="Z37" i="43"/>
  <c r="X37" i="43"/>
  <c r="Z36" i="43"/>
  <c r="X36" i="43"/>
  <c r="Z35" i="43"/>
  <c r="X35" i="43"/>
  <c r="Z34" i="43"/>
  <c r="X34" i="43"/>
  <c r="Y33" i="43"/>
  <c r="W33" i="43"/>
  <c r="V33" i="43"/>
  <c r="U33" i="43"/>
  <c r="Z32" i="43"/>
  <c r="X32" i="43"/>
  <c r="Z31" i="43"/>
  <c r="X31" i="43"/>
  <c r="Z30" i="43"/>
  <c r="X30" i="43"/>
  <c r="Z29" i="43"/>
  <c r="X29" i="43"/>
  <c r="Z28" i="43"/>
  <c r="X28" i="43"/>
  <c r="Y27" i="43"/>
  <c r="W27" i="43"/>
  <c r="V27" i="43"/>
  <c r="U27" i="43"/>
  <c r="Z26" i="43"/>
  <c r="X26" i="43"/>
  <c r="Z25" i="43"/>
  <c r="X25" i="43"/>
  <c r="Z24" i="43"/>
  <c r="X24" i="43"/>
  <c r="Z23" i="43"/>
  <c r="X23" i="43"/>
  <c r="Z22" i="43"/>
  <c r="X22" i="43"/>
  <c r="Y21" i="43"/>
  <c r="W21" i="43"/>
  <c r="V21" i="43"/>
  <c r="U21" i="43"/>
  <c r="Z20" i="43"/>
  <c r="X20" i="43"/>
  <c r="Z19" i="43"/>
  <c r="X19" i="43"/>
  <c r="Z18" i="43"/>
  <c r="X18" i="43"/>
  <c r="Z17" i="43"/>
  <c r="X17" i="43"/>
  <c r="Z16" i="43"/>
  <c r="X16" i="43"/>
  <c r="Y15" i="43"/>
  <c r="W15" i="43"/>
  <c r="V15" i="43"/>
  <c r="U15" i="43"/>
  <c r="Z14" i="43"/>
  <c r="X14" i="43"/>
  <c r="Z13" i="43"/>
  <c r="X13" i="43"/>
  <c r="Z12" i="43"/>
  <c r="X12" i="43"/>
  <c r="Z11" i="43"/>
  <c r="X11" i="43"/>
  <c r="Z10" i="43"/>
  <c r="X10" i="43"/>
  <c r="W9" i="43"/>
  <c r="V9" i="43"/>
  <c r="U9" i="43"/>
  <c r="W5" i="43"/>
  <c r="Q5" i="43"/>
  <c r="H122" i="43"/>
  <c r="F122" i="43"/>
  <c r="H121" i="43"/>
  <c r="F121" i="43"/>
  <c r="H120" i="43"/>
  <c r="F120" i="43"/>
  <c r="H119" i="43"/>
  <c r="F119" i="43"/>
  <c r="H118" i="43"/>
  <c r="F118" i="43"/>
  <c r="G117" i="43"/>
  <c r="E117" i="43"/>
  <c r="D117" i="43"/>
  <c r="C117" i="43"/>
  <c r="H116" i="43"/>
  <c r="F116" i="43"/>
  <c r="H115" i="43"/>
  <c r="F115" i="43"/>
  <c r="H114" i="43"/>
  <c r="F114" i="43"/>
  <c r="H113" i="43"/>
  <c r="F113" i="43"/>
  <c r="H112" i="43"/>
  <c r="F112" i="43"/>
  <c r="G111" i="43"/>
  <c r="E111" i="43"/>
  <c r="D111" i="43"/>
  <c r="C111" i="43"/>
  <c r="H110" i="43"/>
  <c r="F110" i="43"/>
  <c r="H109" i="43"/>
  <c r="F109" i="43"/>
  <c r="H108" i="43"/>
  <c r="F108" i="43"/>
  <c r="H107" i="43"/>
  <c r="F107" i="43"/>
  <c r="H106" i="43"/>
  <c r="F106" i="43"/>
  <c r="G105" i="43"/>
  <c r="E105" i="43"/>
  <c r="D105" i="43"/>
  <c r="C105" i="43"/>
  <c r="H104" i="43"/>
  <c r="F104" i="43"/>
  <c r="H103" i="43"/>
  <c r="F103" i="43"/>
  <c r="H102" i="43"/>
  <c r="F102" i="43"/>
  <c r="H101" i="43"/>
  <c r="F101" i="43"/>
  <c r="H100" i="43"/>
  <c r="F100" i="43"/>
  <c r="G99" i="43"/>
  <c r="E99" i="43"/>
  <c r="D99" i="43"/>
  <c r="C99" i="43"/>
  <c r="H98" i="43"/>
  <c r="F98" i="43"/>
  <c r="H97" i="43"/>
  <c r="F97" i="43"/>
  <c r="H96" i="43"/>
  <c r="F96" i="43"/>
  <c r="H95" i="43"/>
  <c r="F95" i="43"/>
  <c r="H94" i="43"/>
  <c r="F94" i="43"/>
  <c r="G93" i="43"/>
  <c r="E93" i="43"/>
  <c r="D93" i="43"/>
  <c r="C93" i="43"/>
  <c r="H92" i="43"/>
  <c r="F92" i="43"/>
  <c r="H91" i="43"/>
  <c r="F91" i="43"/>
  <c r="H90" i="43"/>
  <c r="F90" i="43"/>
  <c r="H89" i="43"/>
  <c r="F89" i="43"/>
  <c r="H88" i="43"/>
  <c r="F88" i="43"/>
  <c r="G87" i="43"/>
  <c r="E87" i="43"/>
  <c r="D87" i="43"/>
  <c r="C87" i="43"/>
  <c r="H86" i="43"/>
  <c r="F86" i="43"/>
  <c r="H85" i="43"/>
  <c r="F85" i="43"/>
  <c r="H84" i="43"/>
  <c r="F84" i="43"/>
  <c r="H83" i="43"/>
  <c r="F83" i="43"/>
  <c r="H82" i="43"/>
  <c r="F82" i="43"/>
  <c r="G81" i="43"/>
  <c r="E81" i="43"/>
  <c r="D81" i="43"/>
  <c r="C81" i="43"/>
  <c r="H80" i="43"/>
  <c r="F80" i="43"/>
  <c r="H79" i="43"/>
  <c r="F79" i="43"/>
  <c r="H78" i="43"/>
  <c r="F78" i="43"/>
  <c r="H77" i="43"/>
  <c r="F77" i="43"/>
  <c r="H76" i="43"/>
  <c r="F76" i="43"/>
  <c r="G75" i="43"/>
  <c r="E75" i="43"/>
  <c r="D75" i="43"/>
  <c r="C75" i="43"/>
  <c r="H74" i="43"/>
  <c r="F74" i="43"/>
  <c r="H73" i="43"/>
  <c r="F73" i="43"/>
  <c r="H72" i="43"/>
  <c r="F72" i="43"/>
  <c r="H71" i="43"/>
  <c r="F71" i="43"/>
  <c r="H70" i="43"/>
  <c r="F70" i="43"/>
  <c r="G69" i="43"/>
  <c r="E69" i="43"/>
  <c r="D69" i="43"/>
  <c r="C69" i="43"/>
  <c r="H62" i="43"/>
  <c r="F62" i="43"/>
  <c r="H61" i="43"/>
  <c r="F61" i="43"/>
  <c r="H60" i="43"/>
  <c r="F60" i="43"/>
  <c r="H59" i="43"/>
  <c r="F59" i="43"/>
  <c r="H58" i="43"/>
  <c r="F58" i="43"/>
  <c r="G57" i="43"/>
  <c r="E57" i="43"/>
  <c r="D57" i="43"/>
  <c r="C57" i="43"/>
  <c r="H56" i="43"/>
  <c r="F56" i="43"/>
  <c r="H55" i="43"/>
  <c r="F55" i="43"/>
  <c r="H54" i="43"/>
  <c r="F54" i="43"/>
  <c r="H53" i="43"/>
  <c r="F53" i="43"/>
  <c r="H52" i="43"/>
  <c r="F52" i="43"/>
  <c r="G51" i="43"/>
  <c r="E51" i="43"/>
  <c r="D51" i="43"/>
  <c r="C51" i="43"/>
  <c r="H50" i="43"/>
  <c r="F50" i="43"/>
  <c r="H49" i="43"/>
  <c r="F49" i="43"/>
  <c r="H48" i="43"/>
  <c r="F48" i="43"/>
  <c r="H47" i="43"/>
  <c r="F47" i="43"/>
  <c r="H46" i="43"/>
  <c r="F46" i="43"/>
  <c r="G45" i="43"/>
  <c r="E45" i="43"/>
  <c r="D45" i="43"/>
  <c r="C45" i="43"/>
  <c r="H44" i="43"/>
  <c r="F44" i="43"/>
  <c r="H43" i="43"/>
  <c r="F43" i="43"/>
  <c r="H42" i="43"/>
  <c r="H41" i="43"/>
  <c r="F41" i="43"/>
  <c r="H40" i="43"/>
  <c r="F40" i="43"/>
  <c r="G39" i="43"/>
  <c r="E39" i="43"/>
  <c r="D39" i="43"/>
  <c r="C39" i="43"/>
  <c r="H38" i="43"/>
  <c r="F38" i="43"/>
  <c r="H37" i="43"/>
  <c r="F37" i="43"/>
  <c r="H36" i="43"/>
  <c r="F36" i="43"/>
  <c r="H35" i="43"/>
  <c r="F35" i="43"/>
  <c r="H34" i="43"/>
  <c r="F34" i="43"/>
  <c r="G33" i="43"/>
  <c r="E33" i="43"/>
  <c r="D33" i="43"/>
  <c r="C33" i="43"/>
  <c r="H32" i="43"/>
  <c r="F32" i="43"/>
  <c r="H31" i="43"/>
  <c r="F31" i="43"/>
  <c r="H30" i="43"/>
  <c r="F30" i="43"/>
  <c r="H29" i="43"/>
  <c r="F29" i="43"/>
  <c r="H28" i="43"/>
  <c r="F28" i="43"/>
  <c r="G27" i="43"/>
  <c r="E27" i="43"/>
  <c r="D27" i="43"/>
  <c r="C27" i="43"/>
  <c r="H26" i="43"/>
  <c r="F26" i="43"/>
  <c r="H25" i="43"/>
  <c r="F25" i="43"/>
  <c r="H24" i="43"/>
  <c r="F24" i="43"/>
  <c r="H23" i="43"/>
  <c r="F23" i="43"/>
  <c r="H22" i="43"/>
  <c r="F22" i="43"/>
  <c r="G21" i="43"/>
  <c r="E21" i="43"/>
  <c r="D21" i="43"/>
  <c r="C21" i="43"/>
  <c r="H20" i="43"/>
  <c r="F20" i="43"/>
  <c r="H19" i="43"/>
  <c r="F19" i="43"/>
  <c r="H18" i="43"/>
  <c r="F18" i="43"/>
  <c r="H17" i="43"/>
  <c r="F17" i="43"/>
  <c r="H16" i="43"/>
  <c r="F16" i="43"/>
  <c r="G15" i="43"/>
  <c r="E15" i="43"/>
  <c r="D15" i="43"/>
  <c r="C15" i="43"/>
  <c r="H14" i="43"/>
  <c r="F14" i="43"/>
  <c r="H13" i="43"/>
  <c r="F13" i="43"/>
  <c r="H12" i="43"/>
  <c r="F12" i="43"/>
  <c r="H11" i="43"/>
  <c r="F11" i="43"/>
  <c r="H10" i="43"/>
  <c r="F10" i="43"/>
  <c r="G9" i="43"/>
  <c r="E9" i="43"/>
  <c r="D9" i="43"/>
  <c r="C9" i="43"/>
  <c r="G63" i="43"/>
  <c r="D63" i="43"/>
  <c r="C63" i="43"/>
  <c r="H68" i="43"/>
  <c r="F68" i="43"/>
  <c r="H67" i="43"/>
  <c r="F67" i="43"/>
  <c r="H66" i="43"/>
  <c r="F66" i="43"/>
  <c r="H65" i="43"/>
  <c r="F65" i="43"/>
  <c r="H64" i="43"/>
  <c r="F64" i="43"/>
  <c r="E63" i="43"/>
  <c r="B124" i="43" a="1"/>
  <c r="B118" i="43" a="1"/>
  <c r="B118" i="43" s="1"/>
  <c r="B112" i="43" a="1"/>
  <c r="B112" i="43" s="1"/>
  <c r="B106" i="43" a="1"/>
  <c r="B106" i="43" s="1"/>
  <c r="B100" i="43" a="1"/>
  <c r="B100" i="43" s="1"/>
  <c r="B94" i="43" a="1"/>
  <c r="B94" i="43" s="1"/>
  <c r="B88" i="43" a="1"/>
  <c r="B88" i="43" s="1"/>
  <c r="B82" i="43" a="1"/>
  <c r="B82" i="43" s="1"/>
  <c r="B76" i="43" a="1"/>
  <c r="B76" i="43" s="1"/>
  <c r="B70" i="43" a="1"/>
  <c r="B70" i="43" s="1"/>
  <c r="B64" i="43" a="1"/>
  <c r="B64" i="43" s="1"/>
  <c r="B58" i="43" a="1"/>
  <c r="B58" i="43" s="1"/>
  <c r="B52" i="43" a="1"/>
  <c r="B52" i="43" s="1"/>
  <c r="B46" i="43" a="1"/>
  <c r="B46" i="43" s="1"/>
  <c r="B40" i="43" a="1"/>
  <c r="B40" i="43" s="1"/>
  <c r="B34" i="43" a="1"/>
  <c r="B34" i="43" s="1"/>
  <c r="B28" i="43" a="1"/>
  <c r="B28" i="43" s="1"/>
  <c r="B22" i="43" a="1"/>
  <c r="B22" i="43" s="1"/>
  <c r="B16" i="43" a="1"/>
  <c r="B16" i="43" s="1"/>
  <c r="BM5" i="43" l="1"/>
  <c r="AQ126" i="43" a="1"/>
  <c r="AQ126" i="43" s="1"/>
  <c r="AQ128" i="43" a="1"/>
  <c r="AQ128" i="43" s="1"/>
  <c r="AN128" i="43" a="1"/>
  <c r="AN128" i="43" s="1"/>
  <c r="AN125" i="43" a="1"/>
  <c r="AN125" i="43" s="1"/>
  <c r="AM126" i="43" a="1"/>
  <c r="AM126" i="43" s="1"/>
  <c r="AO126" i="43" a="1"/>
  <c r="AO126" i="43" s="1"/>
  <c r="AN127" i="43" a="1"/>
  <c r="AN127" i="43" s="1"/>
  <c r="AM128" i="43" a="1"/>
  <c r="AM128" i="43" s="1"/>
  <c r="AO128" i="43" a="1"/>
  <c r="AO128" i="43" s="1"/>
  <c r="AM125" i="43" a="1"/>
  <c r="AM125" i="43" s="1"/>
  <c r="AN126" i="43" a="1"/>
  <c r="AN126" i="43" s="1"/>
  <c r="AO127" i="43" a="1"/>
  <c r="AO127" i="43" s="1"/>
  <c r="AQ125" i="43" a="1"/>
  <c r="AQ125" i="43" s="1"/>
  <c r="AQ127" i="43" a="1"/>
  <c r="AQ127" i="43" s="1"/>
  <c r="AO125" i="43" a="1"/>
  <c r="AO125" i="43" s="1"/>
  <c r="AM127" i="43" a="1"/>
  <c r="AM127" i="43" s="1"/>
  <c r="AS125" i="43" a="1"/>
  <c r="AS125" i="43" s="1"/>
  <c r="AU125" i="43" a="1"/>
  <c r="AU125" i="43" s="1"/>
  <c r="AT126" i="43" a="1"/>
  <c r="AT126" i="43" s="1"/>
  <c r="AS127" i="43" a="1"/>
  <c r="AS127" i="43" s="1"/>
  <c r="AU127" i="43" a="1"/>
  <c r="AU127" i="43" s="1"/>
  <c r="AT128" i="43" a="1"/>
  <c r="AT128" i="43" s="1"/>
  <c r="AW126" i="43" a="1"/>
  <c r="AW126" i="43" s="1"/>
  <c r="AW128" i="43" a="1"/>
  <c r="AW128" i="43" s="1"/>
  <c r="AT125" i="43" a="1"/>
  <c r="AT125" i="43" s="1"/>
  <c r="AS126" i="43" a="1"/>
  <c r="AS126" i="43" s="1"/>
  <c r="AU126" i="43" a="1"/>
  <c r="AU126" i="43" s="1"/>
  <c r="AT127" i="43" a="1"/>
  <c r="AT127" i="43" s="1"/>
  <c r="AS128" i="43" a="1"/>
  <c r="AS128" i="43" s="1"/>
  <c r="AU128" i="43" a="1"/>
  <c r="AU128" i="43" s="1"/>
  <c r="AW125" i="43" a="1"/>
  <c r="AW125" i="43" s="1"/>
  <c r="AW127" i="43" a="1"/>
  <c r="AW127" i="43" s="1"/>
  <c r="BC126" i="43" a="1"/>
  <c r="BC126" i="43" s="1"/>
  <c r="BC128" i="43" a="1"/>
  <c r="BC128" i="43" s="1"/>
  <c r="AZ125" i="43" a="1"/>
  <c r="AZ125" i="43" s="1"/>
  <c r="AY126" i="43" a="1"/>
  <c r="AY126" i="43" s="1"/>
  <c r="BA126" i="43" a="1"/>
  <c r="BA126" i="43" s="1"/>
  <c r="AZ127" i="43" a="1"/>
  <c r="AZ127" i="43" s="1"/>
  <c r="AY128" i="43" a="1"/>
  <c r="AY128" i="43" s="1"/>
  <c r="BA128" i="43" a="1"/>
  <c r="BA128" i="43" s="1"/>
  <c r="BC125" i="43" a="1"/>
  <c r="BC125" i="43" s="1"/>
  <c r="BC127" i="43" a="1"/>
  <c r="BC127" i="43" s="1"/>
  <c r="AY125" i="43" a="1"/>
  <c r="AY125" i="43" s="1"/>
  <c r="BA125" i="43" a="1"/>
  <c r="BA125" i="43" s="1"/>
  <c r="AZ126" i="43" a="1"/>
  <c r="AZ126" i="43" s="1"/>
  <c r="AY127" i="43" a="1"/>
  <c r="AY127" i="43" s="1"/>
  <c r="BA127" i="43" a="1"/>
  <c r="BA127" i="43" s="1"/>
  <c r="AZ128" i="43" a="1"/>
  <c r="AZ128" i="43" s="1"/>
  <c r="BN43" i="43"/>
  <c r="BM39" i="43"/>
  <c r="BN39" i="43" s="1"/>
  <c r="Y39" i="43"/>
  <c r="Z39" i="43" s="1"/>
  <c r="BO43" i="43" a="1"/>
  <c r="BO43" i="43" s="1"/>
  <c r="BO127" i="43" s="1" a="1"/>
  <c r="BO127" i="43" s="1"/>
  <c r="BO125" i="43" a="1"/>
  <c r="BO125" i="43" s="1"/>
  <c r="BK125" i="43" a="1"/>
  <c r="BK125" i="43" s="1"/>
  <c r="BK127" i="43" a="1"/>
  <c r="BK127" i="43" s="1"/>
  <c r="BL128" i="43" a="1"/>
  <c r="BL128" i="43" s="1"/>
  <c r="BL125" i="43" a="1"/>
  <c r="BL125" i="43" s="1"/>
  <c r="BK128" i="43" a="1"/>
  <c r="BK128" i="43" s="1"/>
  <c r="BM125" i="43" a="1"/>
  <c r="BM125" i="43" s="1"/>
  <c r="BL126" i="43" a="1"/>
  <c r="BL126" i="43" s="1"/>
  <c r="BM127" i="43" a="1"/>
  <c r="BM127" i="43" s="1"/>
  <c r="BM126" i="43" a="1"/>
  <c r="BM126" i="43" s="1"/>
  <c r="BM128" i="43" a="1"/>
  <c r="BM128" i="43" s="1"/>
  <c r="BO126" i="43" a="1"/>
  <c r="BO126" i="43" s="1"/>
  <c r="BO128" i="43" a="1"/>
  <c r="BO128" i="43" s="1"/>
  <c r="BK126" i="43" a="1"/>
  <c r="BK126" i="43" s="1"/>
  <c r="BL127" i="43" a="1"/>
  <c r="BL127" i="43" s="1"/>
  <c r="Z43" i="43"/>
  <c r="W39" i="43"/>
  <c r="X43" i="43"/>
  <c r="I128" i="43" a="1"/>
  <c r="I128" i="43" s="1"/>
  <c r="K125" i="43" a="1"/>
  <c r="K125" i="43" s="1"/>
  <c r="M127" i="43" a="1"/>
  <c r="M127" i="43" s="1"/>
  <c r="J125" i="43" a="1"/>
  <c r="J125" i="43" s="1"/>
  <c r="K127" i="43" a="1"/>
  <c r="K127" i="43" s="1"/>
  <c r="J127" i="43" a="1"/>
  <c r="J127" i="43" s="1"/>
  <c r="I127" i="43" a="1"/>
  <c r="I127" i="43" s="1"/>
  <c r="M126" i="43" a="1"/>
  <c r="M126" i="43" s="1"/>
  <c r="K126" i="43" a="1"/>
  <c r="K126" i="43" s="1"/>
  <c r="M128" i="43" a="1"/>
  <c r="M128" i="43" s="1"/>
  <c r="J126" i="43" a="1"/>
  <c r="J126" i="43" s="1"/>
  <c r="K128" i="43" a="1"/>
  <c r="K128" i="43" s="1"/>
  <c r="I125" i="43" a="1"/>
  <c r="I125" i="43" s="1"/>
  <c r="J128" i="43" a="1"/>
  <c r="J128" i="43" s="1"/>
  <c r="I126" i="43" a="1"/>
  <c r="I126" i="43" s="1"/>
  <c r="M125" i="43" a="1"/>
  <c r="M125" i="43" s="1"/>
  <c r="L128" i="43" a="1"/>
  <c r="L128" i="43" s="1"/>
  <c r="N128" i="43" a="1"/>
  <c r="N128" i="43" s="1"/>
  <c r="L125" i="43" a="1"/>
  <c r="L125" i="43" s="1"/>
  <c r="N126" i="43" a="1"/>
  <c r="N126" i="43" s="1"/>
  <c r="N125" i="43" a="1"/>
  <c r="N125" i="43" s="1"/>
  <c r="N127" i="43" a="1"/>
  <c r="N127" i="43" s="1"/>
  <c r="L126" i="43" a="1"/>
  <c r="L126" i="43" s="1"/>
  <c r="L127" i="43" a="1"/>
  <c r="L127" i="43" s="1"/>
  <c r="BE128" i="43" a="1"/>
  <c r="BE128" i="43" s="1"/>
  <c r="AB128" i="43" a="1"/>
  <c r="AB128" i="43" s="1"/>
  <c r="BI127" i="43" a="1"/>
  <c r="BI127" i="43" s="1"/>
  <c r="AE127" i="43" a="1"/>
  <c r="AE127" i="43" s="1"/>
  <c r="P127" i="43" a="1"/>
  <c r="P127" i="43" s="1"/>
  <c r="AI126" i="43" a="1"/>
  <c r="AI126" i="43" s="1"/>
  <c r="W125" i="43" a="1"/>
  <c r="W125" i="43" s="1"/>
  <c r="V125" i="43" a="1"/>
  <c r="V125" i="43" s="1"/>
  <c r="Y125" i="43" a="1"/>
  <c r="Y125" i="43" s="1"/>
  <c r="AA128" i="43" a="1"/>
  <c r="AA128" i="43" s="1"/>
  <c r="BG127" i="43" a="1"/>
  <c r="BG127" i="43" s="1"/>
  <c r="AC127" i="43" a="1"/>
  <c r="AC127" i="43" s="1"/>
  <c r="O127" i="43" a="1"/>
  <c r="O127" i="43" s="1"/>
  <c r="AH126" i="43" a="1"/>
  <c r="AH126" i="43" s="1"/>
  <c r="S126" i="43" a="1"/>
  <c r="S126" i="43" s="1"/>
  <c r="AK125" i="43" a="1"/>
  <c r="AK125" i="43" s="1"/>
  <c r="BF127" i="43" a="1"/>
  <c r="BF127" i="43" s="1"/>
  <c r="AB127" i="43" a="1"/>
  <c r="AB127" i="43" s="1"/>
  <c r="AG126" i="43" a="1"/>
  <c r="AG126" i="43" s="1"/>
  <c r="Q126" i="43" a="1"/>
  <c r="Q126" i="43" s="1"/>
  <c r="AI125" i="43" a="1"/>
  <c r="AI125" i="43" s="1"/>
  <c r="U125" i="43" a="1"/>
  <c r="U125" i="43" s="1"/>
  <c r="Y128" i="43" a="1"/>
  <c r="Y128" i="43" s="1"/>
  <c r="BE127" i="43" a="1"/>
  <c r="BE127" i="43" s="1"/>
  <c r="AA127" i="43" a="1"/>
  <c r="AA127" i="43" s="1"/>
  <c r="BI126" i="43" a="1"/>
  <c r="BI126" i="43" s="1"/>
  <c r="AE126" i="43" a="1"/>
  <c r="AE126" i="43" s="1"/>
  <c r="P126" i="43" a="1"/>
  <c r="P126" i="43" s="1"/>
  <c r="AH125" i="43" a="1"/>
  <c r="AH125" i="43" s="1"/>
  <c r="S125" i="43" a="1"/>
  <c r="S125" i="43" s="1"/>
  <c r="W128" i="43" a="1"/>
  <c r="W128" i="43" s="1"/>
  <c r="BG126" i="43" a="1"/>
  <c r="BG126" i="43" s="1"/>
  <c r="AC126" i="43" a="1"/>
  <c r="AC126" i="43" s="1"/>
  <c r="O126" i="43" a="1"/>
  <c r="O126" i="43" s="1"/>
  <c r="AG125" i="43" a="1"/>
  <c r="AG125" i="43" s="1"/>
  <c r="Q125" i="43" a="1"/>
  <c r="Q125" i="43" s="1"/>
  <c r="U126" i="43" a="1"/>
  <c r="U126" i="43" s="1"/>
  <c r="AK128" i="43" a="1"/>
  <c r="AK128" i="43" s="1"/>
  <c r="V128" i="43" a="1"/>
  <c r="V128" i="43" s="1"/>
  <c r="Y127" i="43" a="1"/>
  <c r="Y127" i="43" s="1"/>
  <c r="BF126" i="43" a="1"/>
  <c r="BF126" i="43" s="1"/>
  <c r="AB126" i="43" a="1"/>
  <c r="AB126" i="43" s="1"/>
  <c r="P125" i="43" a="1"/>
  <c r="P125" i="43" s="1"/>
  <c r="AK126" i="43" a="1"/>
  <c r="AK126" i="43" s="1"/>
  <c r="AI128" i="43" a="1"/>
  <c r="AI128" i="43" s="1"/>
  <c r="U128" i="43" a="1"/>
  <c r="U128" i="43" s="1"/>
  <c r="W127" i="43" a="1"/>
  <c r="W127" i="43" s="1"/>
  <c r="BE126" i="43" a="1"/>
  <c r="BE126" i="43" s="1"/>
  <c r="AA126" i="43" a="1"/>
  <c r="AA126" i="43" s="1"/>
  <c r="BI125" i="43" a="1"/>
  <c r="BI125" i="43" s="1"/>
  <c r="AE125" i="43" a="1"/>
  <c r="AE125" i="43" s="1"/>
  <c r="O125" i="43" a="1"/>
  <c r="O125" i="43" s="1"/>
  <c r="AH128" i="43" a="1"/>
  <c r="AH128" i="43" s="1"/>
  <c r="S128" i="43" a="1"/>
  <c r="S128" i="43" s="1"/>
  <c r="AK127" i="43" a="1"/>
  <c r="AK127" i="43" s="1"/>
  <c r="V127" i="43" a="1"/>
  <c r="V127" i="43" s="1"/>
  <c r="BG125" i="43" a="1"/>
  <c r="BG125" i="43" s="1"/>
  <c r="AC125" i="43" a="1"/>
  <c r="AC125" i="43" s="1"/>
  <c r="Q127" i="43" a="1"/>
  <c r="Q127" i="43" s="1"/>
  <c r="BI128" i="43" a="1"/>
  <c r="BI128" i="43" s="1"/>
  <c r="AG128" i="43" a="1"/>
  <c r="AG128" i="43" s="1"/>
  <c r="Q128" i="43" a="1"/>
  <c r="Q128" i="43" s="1"/>
  <c r="AI127" i="43" a="1"/>
  <c r="AI127" i="43" s="1"/>
  <c r="U127" i="43" a="1"/>
  <c r="U127" i="43" s="1"/>
  <c r="Y126" i="43" a="1"/>
  <c r="Y126" i="43" s="1"/>
  <c r="BF125" i="43" a="1"/>
  <c r="BF125" i="43" s="1"/>
  <c r="AB125" i="43" a="1"/>
  <c r="AB125" i="43" s="1"/>
  <c r="P128" i="43" a="1"/>
  <c r="P128" i="43" s="1"/>
  <c r="AH127" i="43" a="1"/>
  <c r="AH127" i="43" s="1"/>
  <c r="W126" i="43" a="1"/>
  <c r="W126" i="43" s="1"/>
  <c r="BE125" i="43" a="1"/>
  <c r="BE125" i="43" s="1"/>
  <c r="AA125" i="43" a="1"/>
  <c r="AA125" i="43" s="1"/>
  <c r="AC128" i="43" a="1"/>
  <c r="AC128" i="43" s="1"/>
  <c r="BG128" i="43" a="1"/>
  <c r="BG128" i="43" s="1"/>
  <c r="AE128" i="43" a="1"/>
  <c r="AE128" i="43" s="1"/>
  <c r="O128" i="43" a="1"/>
  <c r="O128" i="43" s="1"/>
  <c r="AG127" i="43" a="1"/>
  <c r="AG127" i="43" s="1"/>
  <c r="S127" i="43" a="1"/>
  <c r="S127" i="43" s="1"/>
  <c r="V126" i="43" a="1"/>
  <c r="V126" i="43" s="1"/>
  <c r="BF128" i="43" a="1"/>
  <c r="BF128" i="43" s="1"/>
  <c r="B124" i="43"/>
  <c r="D128" i="43" a="1"/>
  <c r="D128" i="43" s="1"/>
  <c r="E128" i="43" a="1"/>
  <c r="E128" i="43" s="1"/>
  <c r="G128" i="43" a="1"/>
  <c r="G128" i="43" s="1"/>
  <c r="D127" i="43" a="1"/>
  <c r="D127" i="43" s="1"/>
  <c r="E127" i="43" a="1"/>
  <c r="E127" i="43" s="1"/>
  <c r="G127" i="43" a="1"/>
  <c r="G127" i="43" s="1"/>
  <c r="D126" i="43" a="1"/>
  <c r="D126" i="43" s="1"/>
  <c r="E126" i="43" a="1"/>
  <c r="E126" i="43" s="1"/>
  <c r="G126" i="43" a="1"/>
  <c r="G126" i="43" s="1"/>
  <c r="D125" i="43" a="1"/>
  <c r="D125" i="43" s="1"/>
  <c r="E125" i="43" a="1"/>
  <c r="E125" i="43" s="1"/>
  <c r="G125" i="43" a="1"/>
  <c r="G125" i="43" s="1"/>
  <c r="X93" i="43"/>
  <c r="X51" i="43"/>
  <c r="AD57" i="43"/>
  <c r="F9" i="43"/>
  <c r="AD33" i="43"/>
  <c r="Z45" i="43"/>
  <c r="BJ9" i="43"/>
  <c r="BJ33" i="43"/>
  <c r="X27" i="43"/>
  <c r="AF87" i="43"/>
  <c r="AF105" i="43"/>
  <c r="AL15" i="43"/>
  <c r="AL39" i="43"/>
  <c r="F63" i="43"/>
  <c r="H99" i="43"/>
  <c r="AD93" i="43"/>
  <c r="AD99" i="43"/>
  <c r="AL63" i="43"/>
  <c r="AL87" i="43"/>
  <c r="AL105" i="43"/>
  <c r="X21" i="43"/>
  <c r="X69" i="43"/>
  <c r="Z117" i="43"/>
  <c r="AJ27" i="43"/>
  <c r="F111" i="43"/>
  <c r="X15" i="43"/>
  <c r="AD21" i="43"/>
  <c r="Z15" i="43"/>
  <c r="X105" i="43"/>
  <c r="BJ57" i="43"/>
  <c r="BJ99" i="43"/>
  <c r="Z27" i="43"/>
  <c r="X57" i="43"/>
  <c r="H9" i="43"/>
  <c r="F21" i="43"/>
  <c r="X9" i="43"/>
  <c r="AF99" i="43"/>
  <c r="H57" i="43"/>
  <c r="H87" i="43"/>
  <c r="Z87" i="43"/>
  <c r="AF51" i="43"/>
  <c r="AD75" i="43"/>
  <c r="BH21" i="43"/>
  <c r="BH45" i="43"/>
  <c r="BH69" i="43"/>
  <c r="BH93" i="43"/>
  <c r="BH111" i="43"/>
  <c r="F57" i="43"/>
  <c r="X87" i="43"/>
  <c r="X81" i="43"/>
  <c r="X99" i="43"/>
  <c r="BJ21" i="43"/>
  <c r="BJ69" i="43"/>
  <c r="BJ93" i="43"/>
  <c r="BJ111" i="43"/>
  <c r="AD27" i="43"/>
  <c r="AF21" i="43"/>
  <c r="AL117" i="43"/>
  <c r="C128" i="43" a="1"/>
  <c r="C128" i="43" s="1"/>
  <c r="F27" i="43"/>
  <c r="F69" i="43"/>
  <c r="Z51" i="43"/>
  <c r="X75" i="43"/>
  <c r="AD39" i="43"/>
  <c r="X63" i="43"/>
  <c r="AF63" i="43"/>
  <c r="AL51" i="43"/>
  <c r="AL75" i="43"/>
  <c r="F99" i="43"/>
  <c r="X45" i="43"/>
  <c r="AD105" i="43"/>
  <c r="AL21" i="43"/>
  <c r="AL45" i="43"/>
  <c r="AL69" i="43"/>
  <c r="AL93" i="43"/>
  <c r="AL111" i="43"/>
  <c r="BH9" i="43"/>
  <c r="BH33" i="43"/>
  <c r="BH57" i="43"/>
  <c r="BH81" i="43"/>
  <c r="Z63" i="43"/>
  <c r="H63" i="43"/>
  <c r="F15" i="43"/>
  <c r="H45" i="43"/>
  <c r="X33" i="43"/>
  <c r="F39" i="43"/>
  <c r="H39" i="43"/>
  <c r="H51" i="43"/>
  <c r="H21" i="43"/>
  <c r="X39" i="43"/>
  <c r="H33" i="43"/>
  <c r="H81" i="43"/>
  <c r="F33" i="43"/>
  <c r="F51" i="43"/>
  <c r="F75" i="43"/>
  <c r="H93" i="43"/>
  <c r="H105" i="43"/>
  <c r="F117" i="43"/>
  <c r="Z75" i="43"/>
  <c r="Z99" i="43"/>
  <c r="AD9" i="43"/>
  <c r="AF69" i="43"/>
  <c r="AF111" i="43"/>
  <c r="AD117" i="43"/>
  <c r="AJ51" i="43"/>
  <c r="AJ75" i="43"/>
  <c r="AJ117" i="43"/>
  <c r="BJ63" i="43"/>
  <c r="H75" i="43"/>
  <c r="H117" i="43"/>
  <c r="Z33" i="43"/>
  <c r="Z69" i="43"/>
  <c r="AF9" i="43"/>
  <c r="AF39" i="43"/>
  <c r="AF117" i="43"/>
  <c r="AL27" i="43"/>
  <c r="H15" i="43"/>
  <c r="F45" i="43"/>
  <c r="F87" i="43"/>
  <c r="Z111" i="43"/>
  <c r="X117" i="43"/>
  <c r="AF33" i="43"/>
  <c r="AF81" i="43"/>
  <c r="AD87" i="43"/>
  <c r="AF93" i="43"/>
  <c r="AJ21" i="43"/>
  <c r="AJ45" i="43"/>
  <c r="AJ69" i="43"/>
  <c r="AJ93" i="43"/>
  <c r="AJ111" i="43"/>
  <c r="BH15" i="43"/>
  <c r="BH39" i="43"/>
  <c r="BH63" i="43"/>
  <c r="BJ81" i="43"/>
  <c r="BH87" i="43"/>
  <c r="BH105" i="43"/>
  <c r="Z9" i="43"/>
  <c r="Z81" i="43"/>
  <c r="BJ15" i="43"/>
  <c r="BJ39" i="43"/>
  <c r="BJ87" i="43"/>
  <c r="BJ105" i="43"/>
  <c r="H27" i="43"/>
  <c r="H69" i="43"/>
  <c r="F81" i="43"/>
  <c r="Z21" i="43"/>
  <c r="Z57" i="43"/>
  <c r="Z93" i="43"/>
  <c r="X111" i="43"/>
  <c r="AF27" i="43"/>
  <c r="AF45" i="43"/>
  <c r="AD51" i="43"/>
  <c r="AF57" i="43"/>
  <c r="AJ9" i="43"/>
  <c r="AJ15" i="43"/>
  <c r="AJ39" i="43"/>
  <c r="AJ63" i="43"/>
  <c r="AJ87" i="43"/>
  <c r="AJ105" i="43"/>
  <c r="BH99" i="43"/>
  <c r="AD15" i="43"/>
  <c r="AD45" i="43"/>
  <c r="AJ33" i="43"/>
  <c r="AJ57" i="43"/>
  <c r="AJ81" i="43"/>
  <c r="AJ99" i="43"/>
  <c r="BH27" i="43"/>
  <c r="BJ45" i="43"/>
  <c r="BH51" i="43"/>
  <c r="BH75" i="43"/>
  <c r="BH117" i="43"/>
  <c r="F93" i="43"/>
  <c r="F105" i="43"/>
  <c r="Z105" i="43"/>
  <c r="AF15" i="43"/>
  <c r="AD69" i="43"/>
  <c r="AF75" i="43"/>
  <c r="AL9" i="43"/>
  <c r="AL33" i="43"/>
  <c r="AL57" i="43"/>
  <c r="AL81" i="43"/>
  <c r="AL99" i="43"/>
  <c r="BJ27" i="43"/>
  <c r="BJ51" i="43"/>
  <c r="BJ75" i="43"/>
  <c r="BJ117" i="43"/>
  <c r="H111" i="43"/>
  <c r="AD63" i="43"/>
  <c r="AD81" i="43"/>
  <c r="AD111" i="43"/>
  <c r="C127" i="43" a="1"/>
  <c r="C127" i="43" s="1"/>
  <c r="C125" i="43" a="1"/>
  <c r="C125" i="43" s="1"/>
  <c r="C126" i="43" a="1"/>
  <c r="C126" i="43" s="1"/>
  <c r="AP125" i="43" l="1"/>
  <c r="AX127" i="43"/>
  <c r="AL126" i="43"/>
  <c r="AR125" i="43"/>
  <c r="AP128" i="43"/>
  <c r="BN128" i="43"/>
  <c r="BN125" i="43"/>
  <c r="BP128" i="43"/>
  <c r="AP127" i="43"/>
  <c r="AQ124" i="43" a="1"/>
  <c r="AQ124" i="43" s="1"/>
  <c r="AM124" i="43" a="1"/>
  <c r="AM124" i="43" s="1"/>
  <c r="AM129" i="43" s="1"/>
  <c r="AO124" i="43" a="1"/>
  <c r="AO124" i="43" s="1"/>
  <c r="AN124" i="43" a="1"/>
  <c r="AN124" i="43" s="1"/>
  <c r="AN129" i="43" s="1"/>
  <c r="AR127" i="43"/>
  <c r="AP126" i="43"/>
  <c r="AR128" i="43"/>
  <c r="AR126" i="43"/>
  <c r="AX125" i="43"/>
  <c r="AV126" i="43"/>
  <c r="AV128" i="43"/>
  <c r="AT124" i="43" a="1"/>
  <c r="AT124" i="43" s="1"/>
  <c r="AT129" i="43" s="1"/>
  <c r="AW124" i="43" a="1"/>
  <c r="AW124" i="43" s="1"/>
  <c r="AS124" i="43" a="1"/>
  <c r="AS124" i="43" s="1"/>
  <c r="AS129" i="43" s="1"/>
  <c r="AU124" i="43" a="1"/>
  <c r="AU124" i="43" s="1"/>
  <c r="AX128" i="43"/>
  <c r="AV125" i="43"/>
  <c r="AX126" i="43"/>
  <c r="AV127" i="43"/>
  <c r="BC124" i="43" a="1"/>
  <c r="BC124" i="43" s="1"/>
  <c r="AY124" i="43" a="1"/>
  <c r="AY124" i="43" s="1"/>
  <c r="AY129" i="43" s="1"/>
  <c r="BA124" i="43" a="1"/>
  <c r="BA124" i="43" s="1"/>
  <c r="AZ124" i="43" a="1"/>
  <c r="AZ124" i="43" s="1"/>
  <c r="AZ129" i="43" s="1"/>
  <c r="BB125" i="43"/>
  <c r="BB128" i="43"/>
  <c r="BB127" i="43"/>
  <c r="BD127" i="43"/>
  <c r="BD128" i="43"/>
  <c r="BD125" i="43"/>
  <c r="BB126" i="43"/>
  <c r="BD126" i="43"/>
  <c r="C124" i="43" a="1"/>
  <c r="C124" i="43" s="1"/>
  <c r="C129" i="43" s="1"/>
  <c r="BL124" i="43" a="1"/>
  <c r="BL124" i="43" s="1"/>
  <c r="BL129" i="43" s="1"/>
  <c r="BK124" i="43" a="1"/>
  <c r="BK124" i="43" s="1"/>
  <c r="BK129" i="43" s="1"/>
  <c r="BM124" i="43" a="1"/>
  <c r="BM124" i="43" s="1"/>
  <c r="BO124" i="43" a="1"/>
  <c r="BO124" i="43" s="1"/>
  <c r="BP43" i="43"/>
  <c r="BO39" i="43"/>
  <c r="BP39" i="43" s="1"/>
  <c r="BN126" i="43"/>
  <c r="BN127" i="43"/>
  <c r="BP127" i="43"/>
  <c r="BP126" i="43"/>
  <c r="BP125" i="43"/>
  <c r="F126" i="43"/>
  <c r="R127" i="43"/>
  <c r="T127" i="43"/>
  <c r="Z127" i="43"/>
  <c r="Z125" i="43"/>
  <c r="AL125" i="43"/>
  <c r="F127" i="43"/>
  <c r="X126" i="43"/>
  <c r="BH126" i="43"/>
  <c r="AL127" i="43"/>
  <c r="H128" i="43"/>
  <c r="AJ127" i="43"/>
  <c r="X127" i="43"/>
  <c r="X128" i="43"/>
  <c r="Z128" i="43"/>
  <c r="F128" i="43"/>
  <c r="T128" i="43"/>
  <c r="AL128" i="43"/>
  <c r="AF128" i="43"/>
  <c r="R128" i="43"/>
  <c r="T125" i="43"/>
  <c r="T126" i="43"/>
  <c r="X125" i="43"/>
  <c r="H125" i="43"/>
  <c r="J124" i="43" a="1"/>
  <c r="J124" i="43" s="1"/>
  <c r="M124" i="43" a="1"/>
  <c r="M124" i="43" s="1"/>
  <c r="M129" i="43" s="1"/>
  <c r="K124" i="43" a="1"/>
  <c r="K124" i="43" s="1"/>
  <c r="K129" i="43" s="1"/>
  <c r="I124" i="43" a="1"/>
  <c r="I124" i="43" s="1"/>
  <c r="I129" i="43" s="1"/>
  <c r="N124" i="43" a="1"/>
  <c r="N124" i="43" s="1"/>
  <c r="L124" i="43" a="1"/>
  <c r="L124" i="43" s="1"/>
  <c r="Y124" i="43" a="1"/>
  <c r="Y124" i="43" s="1"/>
  <c r="BE124" i="43" a="1"/>
  <c r="BE124" i="43" s="1"/>
  <c r="BE129" i="43" s="1"/>
  <c r="W124" i="43" a="1"/>
  <c r="W124" i="43" s="1"/>
  <c r="W129" i="43" s="1"/>
  <c r="V124" i="43" a="1"/>
  <c r="V124" i="43" s="1"/>
  <c r="V129" i="43" s="1"/>
  <c r="AK124" i="43" a="1"/>
  <c r="AK124" i="43" s="1"/>
  <c r="AI124" i="43" a="1"/>
  <c r="AI124" i="43" s="1"/>
  <c r="AI129" i="43" s="1"/>
  <c r="U124" i="43" a="1"/>
  <c r="U124" i="43" s="1"/>
  <c r="U129" i="43" s="1"/>
  <c r="BI124" i="43" a="1"/>
  <c r="BI124" i="43" s="1"/>
  <c r="AH124" i="43" a="1"/>
  <c r="AH124" i="43" s="1"/>
  <c r="AH129" i="43" s="1"/>
  <c r="AE124" i="43" a="1"/>
  <c r="AE124" i="43" s="1"/>
  <c r="AG124" i="43" a="1"/>
  <c r="AG124" i="43" s="1"/>
  <c r="AG129" i="43" s="1"/>
  <c r="S124" i="43" a="1"/>
  <c r="S124" i="43" s="1"/>
  <c r="Q124" i="43" a="1"/>
  <c r="Q124" i="43" s="1"/>
  <c r="P124" i="43" a="1"/>
  <c r="P124" i="43" s="1"/>
  <c r="P129" i="43" s="1"/>
  <c r="BG124" i="43" a="1"/>
  <c r="BG124" i="43" s="1"/>
  <c r="AC124" i="43" a="1"/>
  <c r="AC124" i="43" s="1"/>
  <c r="AC129" i="43" s="1"/>
  <c r="O124" i="43" a="1"/>
  <c r="O124" i="43" s="1"/>
  <c r="O129" i="43" s="1"/>
  <c r="BF124" i="43" a="1"/>
  <c r="BF124" i="43" s="1"/>
  <c r="BF129" i="43" s="1"/>
  <c r="AB124" i="43" a="1"/>
  <c r="AB124" i="43" s="1"/>
  <c r="AB129" i="43" s="1"/>
  <c r="AA124" i="43" a="1"/>
  <c r="AA124" i="43" s="1"/>
  <c r="AA129" i="43" s="1"/>
  <c r="AJ128" i="43"/>
  <c r="F125" i="43"/>
  <c r="BH128" i="43"/>
  <c r="R125" i="43"/>
  <c r="AJ125" i="43"/>
  <c r="AJ126" i="43"/>
  <c r="BJ128" i="43"/>
  <c r="R126" i="43"/>
  <c r="H126" i="43"/>
  <c r="AD128" i="43"/>
  <c r="AF125" i="43"/>
  <c r="AF126" i="43"/>
  <c r="AD127" i="43"/>
  <c r="AF127" i="43"/>
  <c r="AD125" i="43"/>
  <c r="Z126" i="43"/>
  <c r="BH125" i="43"/>
  <c r="BJ125" i="43"/>
  <c r="AD126" i="43"/>
  <c r="BJ126" i="43"/>
  <c r="BH127" i="43"/>
  <c r="BJ127" i="43"/>
  <c r="D124" i="43" a="1"/>
  <c r="D124" i="43" s="1"/>
  <c r="D129" i="43" s="1"/>
  <c r="E124" i="43" a="1"/>
  <c r="E124" i="43" s="1"/>
  <c r="G124" i="43" a="1"/>
  <c r="G124" i="43" s="1"/>
  <c r="AO129" i="43" l="1"/>
  <c r="AP129" i="43" s="1"/>
  <c r="AP124" i="43"/>
  <c r="AQ129" i="43"/>
  <c r="AR129" i="43" s="1"/>
  <c r="AR124" i="43"/>
  <c r="AV124" i="43"/>
  <c r="AU129" i="43"/>
  <c r="AV129" i="43" s="1"/>
  <c r="AW129" i="43"/>
  <c r="AX129" i="43" s="1"/>
  <c r="AX124" i="43"/>
  <c r="BA129" i="43"/>
  <c r="BB129" i="43" s="1"/>
  <c r="BB124" i="43"/>
  <c r="BD124" i="43"/>
  <c r="BC129" i="43"/>
  <c r="BD129" i="43" s="1"/>
  <c r="BN124" i="43"/>
  <c r="BM129" i="43"/>
  <c r="BN129" i="43" s="1"/>
  <c r="BP124" i="43"/>
  <c r="BO129" i="43"/>
  <c r="BP129" i="43" s="1"/>
  <c r="F124" i="43"/>
  <c r="BH124" i="43"/>
  <c r="H124" i="43"/>
  <c r="G129" i="43"/>
  <c r="H129" i="43" s="1"/>
  <c r="L129" i="43"/>
  <c r="N129" i="43"/>
  <c r="AJ124" i="43"/>
  <c r="BG129" i="43"/>
  <c r="BH129" i="43" s="1"/>
  <c r="R124" i="43"/>
  <c r="Q129" i="43"/>
  <c r="R129" i="43" s="1"/>
  <c r="AL124" i="43"/>
  <c r="T124" i="43"/>
  <c r="S129" i="43"/>
  <c r="T129" i="43" s="1"/>
  <c r="X124" i="43"/>
  <c r="AF124" i="43"/>
  <c r="E129" i="43"/>
  <c r="F129" i="43" s="1"/>
  <c r="Z124" i="43"/>
  <c r="AD124" i="43"/>
  <c r="BJ124" i="43"/>
  <c r="Y129" i="43"/>
  <c r="Z129" i="43" s="1"/>
  <c r="AJ129" i="43"/>
  <c r="X129" i="43"/>
  <c r="AD129" i="43"/>
  <c r="AK129" i="43"/>
  <c r="AL129" i="43" s="1"/>
  <c r="BI129" i="43"/>
  <c r="BJ129" i="43" s="1"/>
  <c r="AE129" i="43"/>
  <c r="AF129" i="43" s="1"/>
  <c r="W11" i="23" l="1"/>
  <c r="W12" i="23"/>
  <c r="W13" i="23"/>
  <c r="W14" i="23"/>
  <c r="W15" i="23"/>
  <c r="W16" i="23"/>
  <c r="W17" i="23"/>
  <c r="W18" i="23"/>
  <c r="W19" i="23"/>
  <c r="W20" i="23"/>
  <c r="W21" i="23"/>
  <c r="W22" i="23"/>
  <c r="W23" i="23"/>
  <c r="W24" i="23"/>
  <c r="W25" i="23"/>
  <c r="W26" i="23"/>
  <c r="W27" i="23"/>
  <c r="W28" i="23"/>
  <c r="W29" i="23"/>
  <c r="W30" i="23"/>
  <c r="W31" i="23"/>
  <c r="W32" i="23"/>
  <c r="W33" i="23"/>
  <c r="W34" i="23"/>
  <c r="W35" i="23"/>
  <c r="W36" i="23"/>
  <c r="W37" i="23"/>
  <c r="W38" i="23"/>
  <c r="W39" i="23"/>
  <c r="W40" i="23"/>
  <c r="W41" i="23"/>
  <c r="W42" i="23"/>
  <c r="W43" i="23"/>
  <c r="W44" i="23"/>
  <c r="W45" i="23"/>
  <c r="W46" i="23"/>
  <c r="W47" i="23"/>
  <c r="W48" i="23"/>
  <c r="W49" i="23"/>
  <c r="W50" i="23"/>
  <c r="W53" i="23"/>
  <c r="W54" i="23"/>
  <c r="W55" i="23"/>
  <c r="W58" i="23"/>
  <c r="W59" i="23"/>
  <c r="W60" i="23"/>
  <c r="W61" i="23"/>
  <c r="W62" i="23"/>
  <c r="W63" i="23"/>
  <c r="W64" i="23"/>
  <c r="W68" i="23"/>
  <c r="W69" i="23"/>
  <c r="W73" i="23"/>
  <c r="W74" i="23"/>
  <c r="W78" i="23"/>
  <c r="W79" i="23"/>
  <c r="W80" i="23"/>
  <c r="W81" i="23"/>
  <c r="W82" i="23"/>
  <c r="W83" i="23"/>
  <c r="W84" i="23"/>
  <c r="W85" i="23"/>
  <c r="W86" i="23"/>
  <c r="W87" i="23"/>
  <c r="W88" i="23"/>
  <c r="W89" i="23"/>
  <c r="W93" i="23"/>
  <c r="W94" i="23"/>
  <c r="W95" i="23"/>
  <c r="W96" i="23"/>
  <c r="W97" i="23"/>
  <c r="W98" i="23"/>
  <c r="W99" i="23"/>
  <c r="W103" i="23"/>
  <c r="W104" i="23"/>
  <c r="W105" i="23"/>
  <c r="W106" i="23"/>
  <c r="W107" i="23"/>
  <c r="W108" i="23"/>
  <c r="W10" i="23"/>
  <c r="AD40" i="23"/>
  <c r="AD48" i="23"/>
  <c r="AD104" i="23"/>
  <c r="J103" i="23"/>
  <c r="I103" i="23"/>
  <c r="D103" i="23"/>
  <c r="C103" i="23"/>
  <c r="J102" i="23"/>
  <c r="I102" i="23"/>
  <c r="D102" i="23"/>
  <c r="C102" i="23"/>
  <c r="J101" i="23"/>
  <c r="I101" i="23"/>
  <c r="D101" i="23"/>
  <c r="C101" i="23"/>
  <c r="J100" i="23"/>
  <c r="I100" i="23"/>
  <c r="D100" i="23"/>
  <c r="C100" i="23"/>
  <c r="J98" i="23"/>
  <c r="I98" i="23"/>
  <c r="D98" i="23"/>
  <c r="C98" i="23"/>
  <c r="J97" i="23"/>
  <c r="I97" i="23"/>
  <c r="D97" i="23"/>
  <c r="C97" i="23"/>
  <c r="J96" i="23"/>
  <c r="I96" i="23"/>
  <c r="D96" i="23"/>
  <c r="C96" i="23"/>
  <c r="J95" i="23"/>
  <c r="I95" i="23"/>
  <c r="D95" i="23"/>
  <c r="C95" i="23"/>
  <c r="J93" i="23"/>
  <c r="I93" i="23"/>
  <c r="D93" i="23"/>
  <c r="C93" i="23"/>
  <c r="J92" i="23"/>
  <c r="I92" i="23"/>
  <c r="D92" i="23"/>
  <c r="C92" i="23"/>
  <c r="J91" i="23"/>
  <c r="I91" i="23"/>
  <c r="D91" i="23"/>
  <c r="C91" i="23"/>
  <c r="J90" i="23"/>
  <c r="I90" i="23"/>
  <c r="D90" i="23"/>
  <c r="C90" i="23"/>
  <c r="J88" i="23"/>
  <c r="I88" i="23"/>
  <c r="D88" i="23"/>
  <c r="C88" i="23"/>
  <c r="J87" i="23"/>
  <c r="I87" i="23"/>
  <c r="D87" i="23"/>
  <c r="C87" i="23"/>
  <c r="J86" i="23"/>
  <c r="I86" i="23"/>
  <c r="D86" i="23"/>
  <c r="C86" i="23"/>
  <c r="J85" i="23"/>
  <c r="I85" i="23"/>
  <c r="D85" i="23"/>
  <c r="C85" i="23"/>
  <c r="J83" i="23"/>
  <c r="I83" i="23"/>
  <c r="D83" i="23"/>
  <c r="C83" i="23"/>
  <c r="J82" i="23"/>
  <c r="I82" i="23"/>
  <c r="D82" i="23"/>
  <c r="C82" i="23"/>
  <c r="J81" i="23"/>
  <c r="I81" i="23"/>
  <c r="D81" i="23"/>
  <c r="C81" i="23"/>
  <c r="J80" i="23"/>
  <c r="I80" i="23"/>
  <c r="D80" i="23"/>
  <c r="C80" i="23"/>
  <c r="J78" i="23"/>
  <c r="I78" i="23"/>
  <c r="D78" i="23"/>
  <c r="C78" i="23"/>
  <c r="J77" i="23"/>
  <c r="I77" i="23"/>
  <c r="D77" i="23"/>
  <c r="C77" i="23"/>
  <c r="J76" i="23"/>
  <c r="I76" i="23"/>
  <c r="D76" i="23"/>
  <c r="C76" i="23"/>
  <c r="J75" i="23"/>
  <c r="I75" i="23"/>
  <c r="D75" i="23"/>
  <c r="C75" i="23"/>
  <c r="J73" i="23"/>
  <c r="I73" i="23"/>
  <c r="D73" i="23"/>
  <c r="C73" i="23"/>
  <c r="J72" i="23"/>
  <c r="I72" i="23"/>
  <c r="D72" i="23"/>
  <c r="C72" i="23"/>
  <c r="J71" i="23"/>
  <c r="I71" i="23"/>
  <c r="D71" i="23"/>
  <c r="C71" i="23"/>
  <c r="J70" i="23"/>
  <c r="I70" i="23"/>
  <c r="D70" i="23"/>
  <c r="C70" i="23"/>
  <c r="J68" i="23"/>
  <c r="I68" i="23"/>
  <c r="D68" i="23"/>
  <c r="C68" i="23"/>
  <c r="J67" i="23"/>
  <c r="I67" i="23"/>
  <c r="D67" i="23"/>
  <c r="C67" i="23"/>
  <c r="J66" i="23"/>
  <c r="I66" i="23"/>
  <c r="D66" i="23"/>
  <c r="C66" i="23"/>
  <c r="J65" i="23"/>
  <c r="I65" i="23"/>
  <c r="D65" i="23"/>
  <c r="C65" i="23"/>
  <c r="J63" i="23"/>
  <c r="I63" i="23"/>
  <c r="D63" i="23"/>
  <c r="C63" i="23"/>
  <c r="J62" i="23"/>
  <c r="I62" i="23"/>
  <c r="D62" i="23"/>
  <c r="C62" i="23"/>
  <c r="J61" i="23"/>
  <c r="I61" i="23"/>
  <c r="D61" i="23"/>
  <c r="C61" i="23"/>
  <c r="J60" i="23"/>
  <c r="I60" i="23"/>
  <c r="D60" i="23"/>
  <c r="C60" i="23"/>
  <c r="J58" i="23"/>
  <c r="I58" i="23"/>
  <c r="D58" i="23"/>
  <c r="C58" i="23"/>
  <c r="J57" i="23"/>
  <c r="I57" i="23"/>
  <c r="D57" i="23"/>
  <c r="C57" i="23"/>
  <c r="J56" i="23"/>
  <c r="I56" i="23"/>
  <c r="D56" i="23"/>
  <c r="C56" i="23"/>
  <c r="J55" i="23"/>
  <c r="I55" i="23"/>
  <c r="D55" i="23"/>
  <c r="C55" i="23"/>
  <c r="J53" i="23"/>
  <c r="I53" i="23"/>
  <c r="D53" i="23"/>
  <c r="C53" i="23"/>
  <c r="J52" i="23"/>
  <c r="I52" i="23"/>
  <c r="D52" i="23"/>
  <c r="C52" i="23"/>
  <c r="J51" i="23"/>
  <c r="I51" i="23"/>
  <c r="D51" i="23"/>
  <c r="C51" i="23"/>
  <c r="J50" i="23"/>
  <c r="I50" i="23"/>
  <c r="D50" i="23"/>
  <c r="C50" i="23"/>
  <c r="J48" i="23"/>
  <c r="I48" i="23"/>
  <c r="D48" i="23"/>
  <c r="C48" i="23"/>
  <c r="J47" i="23"/>
  <c r="I47" i="23"/>
  <c r="D47" i="23"/>
  <c r="C47" i="23"/>
  <c r="J46" i="23"/>
  <c r="I46" i="23"/>
  <c r="D46" i="23"/>
  <c r="C46" i="23"/>
  <c r="J45" i="23"/>
  <c r="I45" i="23"/>
  <c r="D45" i="23"/>
  <c r="C45" i="23"/>
  <c r="J43" i="23"/>
  <c r="I43" i="23"/>
  <c r="D43" i="23"/>
  <c r="C43" i="23"/>
  <c r="J42" i="23"/>
  <c r="I42" i="23"/>
  <c r="D42" i="23"/>
  <c r="C42" i="23"/>
  <c r="J41" i="23"/>
  <c r="I41" i="23"/>
  <c r="D41" i="23"/>
  <c r="C41" i="23"/>
  <c r="J40" i="23"/>
  <c r="I40" i="23"/>
  <c r="D40" i="23"/>
  <c r="C40" i="23"/>
  <c r="J38" i="23"/>
  <c r="I38" i="23"/>
  <c r="D38" i="23"/>
  <c r="C38" i="23"/>
  <c r="J37" i="23"/>
  <c r="I37" i="23"/>
  <c r="D37" i="23"/>
  <c r="C37" i="23"/>
  <c r="J36" i="23"/>
  <c r="I36" i="23"/>
  <c r="D36" i="23"/>
  <c r="C36" i="23"/>
  <c r="J35" i="23"/>
  <c r="I35" i="23"/>
  <c r="D35" i="23"/>
  <c r="C35" i="23"/>
  <c r="J33" i="23"/>
  <c r="I33" i="23"/>
  <c r="D33" i="23"/>
  <c r="C33" i="23"/>
  <c r="J32" i="23"/>
  <c r="I32" i="23"/>
  <c r="D32" i="23"/>
  <c r="C32" i="23"/>
  <c r="J31" i="23"/>
  <c r="I31" i="23"/>
  <c r="D31" i="23"/>
  <c r="C31" i="23"/>
  <c r="J30" i="23"/>
  <c r="I30" i="23"/>
  <c r="D30" i="23"/>
  <c r="C30" i="23"/>
  <c r="J28" i="23"/>
  <c r="I28" i="23"/>
  <c r="D28" i="23"/>
  <c r="C28" i="23"/>
  <c r="J27" i="23"/>
  <c r="I27" i="23"/>
  <c r="D27" i="23"/>
  <c r="C27" i="23"/>
  <c r="J26" i="23"/>
  <c r="I26" i="23"/>
  <c r="D26" i="23"/>
  <c r="C26" i="23"/>
  <c r="J25" i="23"/>
  <c r="I25" i="23"/>
  <c r="D25" i="23"/>
  <c r="C25" i="23"/>
  <c r="J23" i="23"/>
  <c r="I23" i="23"/>
  <c r="D23" i="23"/>
  <c r="C23" i="23"/>
  <c r="J22" i="23"/>
  <c r="I22" i="23"/>
  <c r="D22" i="23"/>
  <c r="C22" i="23"/>
  <c r="J21" i="23"/>
  <c r="I21" i="23"/>
  <c r="D21" i="23"/>
  <c r="C21" i="23"/>
  <c r="J20" i="23"/>
  <c r="I20" i="23"/>
  <c r="D20" i="23"/>
  <c r="C20" i="23"/>
  <c r="J18" i="23"/>
  <c r="I18" i="23"/>
  <c r="D18" i="23"/>
  <c r="C18" i="23"/>
  <c r="J17" i="23"/>
  <c r="I17" i="23"/>
  <c r="D17" i="23"/>
  <c r="C17" i="23"/>
  <c r="J16" i="23"/>
  <c r="I16" i="23"/>
  <c r="D16" i="23"/>
  <c r="C16" i="23"/>
  <c r="J15" i="23"/>
  <c r="I15" i="23"/>
  <c r="D15" i="23"/>
  <c r="C15" i="23"/>
  <c r="J13" i="23"/>
  <c r="I13" i="23"/>
  <c r="D13" i="23"/>
  <c r="C13" i="23"/>
  <c r="J12" i="23"/>
  <c r="I12" i="23"/>
  <c r="D12" i="23"/>
  <c r="C12" i="23"/>
  <c r="J11" i="23"/>
  <c r="I11" i="23"/>
  <c r="D11" i="23"/>
  <c r="C11" i="23"/>
  <c r="J10" i="23"/>
  <c r="I10" i="23"/>
  <c r="D10" i="23"/>
  <c r="C10" i="23"/>
  <c r="AD9" i="23"/>
  <c r="AD10" i="23"/>
  <c r="AD13" i="23"/>
  <c r="AD15" i="23"/>
  <c r="AD16" i="23"/>
  <c r="AD17" i="23"/>
  <c r="AD18" i="23"/>
  <c r="AD21" i="23"/>
  <c r="AD23" i="23"/>
  <c r="AD24" i="23"/>
  <c r="AD25" i="23"/>
  <c r="AD26" i="23"/>
  <c r="AD29" i="23"/>
  <c r="AD31" i="23"/>
  <c r="AD32" i="23"/>
  <c r="AD33" i="23"/>
  <c r="AD34" i="23"/>
  <c r="AD37" i="23"/>
  <c r="AD39" i="23"/>
  <c r="AD41" i="23"/>
  <c r="AD42" i="23"/>
  <c r="AD45" i="23"/>
  <c r="AD47" i="23"/>
  <c r="AD49" i="23"/>
  <c r="AD50" i="23"/>
  <c r="AD53" i="23"/>
  <c r="AD55" i="23"/>
  <c r="AD56" i="23"/>
  <c r="AD57" i="23"/>
  <c r="AD58" i="23"/>
  <c r="AD61" i="23"/>
  <c r="AD63" i="23"/>
  <c r="AD64" i="23"/>
  <c r="AD66" i="23"/>
  <c r="AD69" i="23"/>
  <c r="AD71" i="23"/>
  <c r="AD72" i="23"/>
  <c r="AD74" i="23"/>
  <c r="AD77" i="23"/>
  <c r="AD79" i="23"/>
  <c r="AD80" i="23"/>
  <c r="AD82" i="23"/>
  <c r="AD85" i="23"/>
  <c r="AD87" i="23"/>
  <c r="AD88" i="23"/>
  <c r="AD90" i="23"/>
  <c r="AD93" i="23"/>
  <c r="AD95" i="23"/>
  <c r="AD96" i="23"/>
  <c r="AD98" i="23"/>
  <c r="AD101" i="23"/>
  <c r="AD103" i="23"/>
  <c r="AD106" i="23"/>
  <c r="AD109" i="23"/>
  <c r="AD8" i="23"/>
  <c r="P18" i="23" l="1"/>
  <c r="AD92" i="23"/>
  <c r="AD28" i="23"/>
  <c r="AD20" i="23"/>
  <c r="AD107" i="23"/>
  <c r="AD99" i="23"/>
  <c r="AD91" i="23"/>
  <c r="AD83" i="23"/>
  <c r="AD75" i="23"/>
  <c r="AD67" i="23"/>
  <c r="AD59" i="23"/>
  <c r="AD51" i="23"/>
  <c r="AD43" i="23"/>
  <c r="AD35" i="23"/>
  <c r="AD27" i="23"/>
  <c r="AD19" i="23"/>
  <c r="AD11" i="23"/>
  <c r="AD84" i="23"/>
  <c r="AD60" i="23"/>
  <c r="AD44" i="23"/>
  <c r="AD12" i="23"/>
  <c r="AD100" i="23"/>
  <c r="AD105" i="23"/>
  <c r="AD97" i="23"/>
  <c r="AD89" i="23"/>
  <c r="AD81" i="23"/>
  <c r="AD73" i="23"/>
  <c r="AD65" i="23"/>
  <c r="AD52" i="23"/>
  <c r="AD108" i="23"/>
  <c r="AD36" i="23"/>
  <c r="AD76" i="23"/>
  <c r="AD68" i="23"/>
  <c r="AD102" i="23"/>
  <c r="AD94" i="23"/>
  <c r="AD86" i="23"/>
  <c r="AD78" i="23"/>
  <c r="AD70" i="23"/>
  <c r="AD62" i="23"/>
  <c r="AD54" i="23"/>
  <c r="AD46" i="23"/>
  <c r="AD38" i="23"/>
  <c r="AD30" i="23"/>
  <c r="AD22" i="23"/>
  <c r="AD14" i="23"/>
  <c r="I59" i="23"/>
  <c r="J99" i="23"/>
  <c r="I99" i="23"/>
  <c r="D99" i="23"/>
  <c r="C99" i="23"/>
  <c r="J94" i="23"/>
  <c r="I94" i="23"/>
  <c r="D94" i="23"/>
  <c r="C94" i="23"/>
  <c r="J89" i="23"/>
  <c r="I89" i="23"/>
  <c r="D89" i="23"/>
  <c r="C89" i="23"/>
  <c r="J84" i="23"/>
  <c r="I84" i="23"/>
  <c r="D84" i="23"/>
  <c r="C84" i="23"/>
  <c r="J79" i="23"/>
  <c r="I79" i="23"/>
  <c r="D79" i="23"/>
  <c r="C79" i="23"/>
  <c r="J74" i="23"/>
  <c r="I74" i="23"/>
  <c r="D74" i="23"/>
  <c r="C74" i="23"/>
  <c r="J69" i="23"/>
  <c r="I69" i="23"/>
  <c r="D69" i="23"/>
  <c r="C69" i="23"/>
  <c r="J64" i="23"/>
  <c r="I64" i="23"/>
  <c r="D64" i="23"/>
  <c r="C64" i="23"/>
  <c r="J59" i="23"/>
  <c r="D59" i="23"/>
  <c r="C59" i="23"/>
  <c r="J54" i="23"/>
  <c r="I54" i="23"/>
  <c r="D54" i="23"/>
  <c r="C54" i="23"/>
  <c r="J49" i="23"/>
  <c r="I49" i="23"/>
  <c r="D49" i="23"/>
  <c r="C49" i="23"/>
  <c r="J44" i="23"/>
  <c r="I44" i="23"/>
  <c r="D44" i="23"/>
  <c r="C44" i="23"/>
  <c r="J39" i="23"/>
  <c r="I39" i="23"/>
  <c r="D39" i="23"/>
  <c r="C39" i="23"/>
  <c r="J34" i="23"/>
  <c r="I34" i="23"/>
  <c r="D34" i="23"/>
  <c r="C34" i="23"/>
  <c r="J29" i="23"/>
  <c r="I29" i="23"/>
  <c r="D29" i="23"/>
  <c r="C29" i="23"/>
  <c r="J24" i="23"/>
  <c r="I24" i="23"/>
  <c r="D24" i="23"/>
  <c r="C24" i="23"/>
  <c r="J19" i="23"/>
  <c r="I19" i="23"/>
  <c r="D19" i="23"/>
  <c r="C19" i="23"/>
  <c r="J14" i="23"/>
  <c r="I14" i="23"/>
  <c r="D14" i="23"/>
  <c r="C14" i="23"/>
  <c r="U100" i="23" l="1"/>
  <c r="W100" i="23" s="1"/>
  <c r="U90" i="23"/>
  <c r="W90" i="23" s="1"/>
  <c r="U75" i="23"/>
  <c r="W75" i="23" s="1"/>
  <c r="U70" i="23"/>
  <c r="W70" i="23" s="1"/>
  <c r="U65" i="23"/>
  <c r="W65" i="23" s="1"/>
  <c r="U52" i="23" l="1"/>
  <c r="W52" i="23" s="1"/>
  <c r="U56" i="23"/>
  <c r="W56" i="23" s="1"/>
  <c r="U102" i="23"/>
  <c r="W102" i="23" s="1"/>
  <c r="U67" i="23"/>
  <c r="W67" i="23" s="1"/>
  <c r="U72" i="23"/>
  <c r="W72" i="23" s="1"/>
  <c r="U92" i="23"/>
  <c r="W92" i="23" s="1"/>
  <c r="U76" i="23"/>
  <c r="W76" i="23" s="1"/>
  <c r="U71" i="23"/>
  <c r="W71" i="23" s="1"/>
  <c r="U66" i="23"/>
  <c r="W66" i="23" s="1"/>
  <c r="U91" i="23"/>
  <c r="W91" i="23" s="1"/>
  <c r="U51" i="23"/>
  <c r="W51" i="23" s="1"/>
  <c r="U57" i="23"/>
  <c r="W57" i="23" s="1"/>
  <c r="U77" i="23"/>
  <c r="W77" i="23" s="1"/>
  <c r="U101" i="23"/>
  <c r="W101" i="23" s="1"/>
  <c r="AE50" i="23" l="1"/>
  <c r="AF95" i="23"/>
  <c r="AE106" i="23"/>
  <c r="AE88" i="23"/>
  <c r="AH98" i="23"/>
  <c r="AE27" i="23"/>
  <c r="AE51" i="23"/>
  <c r="AF96" i="23"/>
  <c r="AF51" i="23"/>
  <c r="AH88" i="23"/>
  <c r="AH104" i="23"/>
  <c r="AE58" i="23"/>
  <c r="AH84" i="23"/>
  <c r="AE90" i="23"/>
  <c r="AF103" i="23"/>
  <c r="AE32" i="23"/>
  <c r="AF53" i="23"/>
  <c r="AF101" i="23"/>
  <c r="AF32" i="23"/>
  <c r="AF88" i="23"/>
  <c r="AH101" i="23"/>
  <c r="AF27" i="23"/>
  <c r="AE94" i="23"/>
  <c r="AF107" i="23"/>
  <c r="AF55" i="23"/>
  <c r="AF87" i="23"/>
  <c r="AE98" i="23"/>
  <c r="AH108" i="23"/>
  <c r="AE56" i="23"/>
  <c r="AH90" i="23"/>
  <c r="AE104" i="23"/>
  <c r="AH29" i="23"/>
  <c r="AE91" i="23"/>
  <c r="AE107" i="23"/>
  <c r="AF19" i="23"/>
  <c r="AF83" i="23"/>
  <c r="AH96" i="23"/>
  <c r="AH52" i="23"/>
  <c r="AH92" i="23"/>
  <c r="AH100" i="23"/>
  <c r="AH50" i="23"/>
  <c r="AF93" i="23"/>
  <c r="AH106" i="23"/>
  <c r="AF56" i="23"/>
  <c r="AH85" i="23"/>
  <c r="AE99" i="23"/>
  <c r="AE30" i="23"/>
  <c r="AH56" i="23"/>
  <c r="AF91" i="23"/>
  <c r="AE102" i="23"/>
  <c r="AH18" i="23"/>
  <c r="AH26" i="23"/>
  <c r="AF29" i="23"/>
  <c r="AH34" i="23"/>
  <c r="AH58" i="23"/>
  <c r="AF85" i="23"/>
  <c r="AE96" i="23"/>
  <c r="AF109" i="23"/>
  <c r="AE19" i="23"/>
  <c r="AH53" i="23"/>
  <c r="AE83" i="23"/>
  <c r="AH93" i="23"/>
  <c r="AH109" i="23"/>
  <c r="AE54" i="23"/>
  <c r="AE86" i="23"/>
  <c r="AF99" i="23"/>
  <c r="AF104" i="23"/>
  <c r="AH32" i="23"/>
  <c r="AE17" i="23"/>
  <c r="AF90" i="23"/>
  <c r="AF18" i="23"/>
  <c r="AF108" i="23"/>
  <c r="AE87" i="23"/>
  <c r="AE108" i="23"/>
  <c r="AH86" i="23"/>
  <c r="AF33" i="23"/>
  <c r="AF102" i="23"/>
  <c r="AF30" i="23"/>
  <c r="AE33" i="23"/>
  <c r="AE109" i="23"/>
  <c r="AH87" i="23"/>
  <c r="AH105" i="23"/>
  <c r="AF84" i="23"/>
  <c r="AF105" i="23"/>
  <c r="AE84" i="23"/>
  <c r="AH30" i="23"/>
  <c r="AH99" i="23"/>
  <c r="AE57" i="23"/>
  <c r="AH27" i="23"/>
  <c r="AE28" i="23"/>
  <c r="AF54" i="23"/>
  <c r="AE18" i="23"/>
  <c r="AH83" i="23"/>
  <c r="AF106" i="23"/>
  <c r="AG106" i="23" s="1"/>
  <c r="AE85" i="23"/>
  <c r="AF34" i="23"/>
  <c r="AE34" i="23"/>
  <c r="AE103" i="23"/>
  <c r="AH33" i="23"/>
  <c r="AH102" i="23"/>
  <c r="AE97" i="23"/>
  <c r="AH103" i="23"/>
  <c r="AH31" i="23"/>
  <c r="AF31" i="23"/>
  <c r="AF100" i="23"/>
  <c r="AH57" i="23"/>
  <c r="AE31" i="23"/>
  <c r="AE100" i="23"/>
  <c r="AF57" i="23"/>
  <c r="AF94" i="23"/>
  <c r="AH51" i="23"/>
  <c r="AH107" i="23"/>
  <c r="AF50" i="23"/>
  <c r="AE105" i="23"/>
  <c r="AE101" i="23"/>
  <c r="AF58" i="23"/>
  <c r="AE29" i="23"/>
  <c r="AH28" i="23"/>
  <c r="AH97" i="23"/>
  <c r="AE55" i="23"/>
  <c r="AF28" i="23"/>
  <c r="AF97" i="23"/>
  <c r="AH54" i="23"/>
  <c r="AH91" i="23"/>
  <c r="AH19" i="23"/>
  <c r="AH89" i="23"/>
  <c r="AH17" i="23"/>
  <c r="AF98" i="23"/>
  <c r="AH55" i="23"/>
  <c r="AF26" i="23"/>
  <c r="AE26" i="23"/>
  <c r="AE95" i="23"/>
  <c r="AF52" i="23"/>
  <c r="AH94" i="23"/>
  <c r="AE52" i="23"/>
  <c r="AF17" i="23"/>
  <c r="AE89" i="23"/>
  <c r="AF89" i="23"/>
  <c r="AH95" i="23"/>
  <c r="AE53" i="23"/>
  <c r="AF92" i="23"/>
  <c r="AE92" i="23"/>
  <c r="AF86" i="23"/>
  <c r="AE93" i="23"/>
  <c r="AG54" i="23" l="1"/>
  <c r="AG86" i="23"/>
  <c r="AG17" i="23"/>
  <c r="AG28" i="23"/>
  <c r="AG50" i="23"/>
  <c r="AG88" i="23"/>
  <c r="AG105" i="23"/>
  <c r="AG104" i="23"/>
  <c r="AG98" i="23"/>
  <c r="AG87" i="23"/>
  <c r="AG97" i="23"/>
  <c r="AG94" i="23"/>
  <c r="AG55" i="23"/>
  <c r="AG101" i="23"/>
  <c r="AG96" i="23"/>
  <c r="AG90" i="23"/>
  <c r="AG92" i="23"/>
  <c r="AG84" i="23"/>
  <c r="AG108" i="23"/>
  <c r="AG56" i="23"/>
  <c r="AG52" i="23"/>
  <c r="AG18" i="23"/>
  <c r="AG91" i="23"/>
  <c r="AG33" i="23"/>
  <c r="AG99" i="23"/>
  <c r="AG19" i="23"/>
  <c r="AG95" i="23"/>
  <c r="AG102" i="23"/>
  <c r="AG27" i="23"/>
  <c r="AG29" i="23"/>
  <c r="AG93" i="23"/>
  <c r="AG58" i="23"/>
  <c r="AG53" i="23"/>
  <c r="AG26" i="23"/>
  <c r="AG100" i="23"/>
  <c r="AG109" i="23"/>
  <c r="AG89" i="23"/>
  <c r="AG31" i="23"/>
  <c r="AG30" i="23"/>
  <c r="AG83" i="23"/>
  <c r="AG107" i="23"/>
  <c r="AG103" i="23"/>
  <c r="AG57" i="23"/>
  <c r="AG34" i="23"/>
  <c r="AG85" i="23"/>
  <c r="AG32" i="23"/>
  <c r="AG51" i="23"/>
  <c r="F27" i="23" l="1"/>
  <c r="P103" i="23"/>
  <c r="O103" i="23"/>
  <c r="P102" i="23"/>
  <c r="O102" i="23"/>
  <c r="P101" i="23"/>
  <c r="Z101" i="23" s="1"/>
  <c r="O101" i="23"/>
  <c r="Y101" i="23" s="1"/>
  <c r="P100" i="23"/>
  <c r="Z100" i="23" s="1"/>
  <c r="O100" i="23"/>
  <c r="Y100" i="23" s="1"/>
  <c r="P98" i="23"/>
  <c r="O98" i="23"/>
  <c r="P97" i="23"/>
  <c r="O97" i="23"/>
  <c r="P96" i="23"/>
  <c r="Z96" i="23" s="1"/>
  <c r="AF66" i="23" s="1"/>
  <c r="O96" i="23"/>
  <c r="Y96" i="23" s="1"/>
  <c r="AE66" i="23" s="1"/>
  <c r="P95" i="23"/>
  <c r="Z95" i="23" s="1"/>
  <c r="AF65" i="23" s="1"/>
  <c r="O95" i="23"/>
  <c r="Y95" i="23" s="1"/>
  <c r="AE65" i="23" s="1"/>
  <c r="P93" i="23"/>
  <c r="O93" i="23"/>
  <c r="P92" i="23"/>
  <c r="O92" i="23"/>
  <c r="P91" i="23"/>
  <c r="Z91" i="23" s="1"/>
  <c r="AF78" i="23" s="1"/>
  <c r="O91" i="23"/>
  <c r="Y91" i="23" s="1"/>
  <c r="AE78" i="23" s="1"/>
  <c r="P90" i="23"/>
  <c r="Z90" i="23" s="1"/>
  <c r="AF77" i="23" s="1"/>
  <c r="O90" i="23"/>
  <c r="Y90" i="23" s="1"/>
  <c r="AE77" i="23" s="1"/>
  <c r="P88" i="23"/>
  <c r="O88" i="23"/>
  <c r="P87" i="23"/>
  <c r="O87" i="23"/>
  <c r="P86" i="23"/>
  <c r="Z86" i="23" s="1"/>
  <c r="AF81" i="23" s="1"/>
  <c r="O86" i="23"/>
  <c r="Y86" i="23" s="1"/>
  <c r="AE81" i="23" s="1"/>
  <c r="P85" i="23"/>
  <c r="Z85" i="23" s="1"/>
  <c r="AF80" i="23" s="1"/>
  <c r="O85" i="23"/>
  <c r="Y85" i="23" s="1"/>
  <c r="AE80" i="23" s="1"/>
  <c r="P83" i="23"/>
  <c r="O83" i="23"/>
  <c r="P82" i="23"/>
  <c r="O82" i="23"/>
  <c r="P81" i="23"/>
  <c r="Z81" i="23" s="1"/>
  <c r="AF75" i="23" s="1"/>
  <c r="O81" i="23"/>
  <c r="Y81" i="23" s="1"/>
  <c r="AE75" i="23" s="1"/>
  <c r="P80" i="23"/>
  <c r="Z80" i="23" s="1"/>
  <c r="AF74" i="23" s="1"/>
  <c r="O80" i="23"/>
  <c r="Y80" i="23" s="1"/>
  <c r="AE74" i="23" s="1"/>
  <c r="P78" i="23"/>
  <c r="O78" i="23"/>
  <c r="P77" i="23"/>
  <c r="O77" i="23"/>
  <c r="P76" i="23"/>
  <c r="Z76" i="23" s="1"/>
  <c r="AF72" i="23" s="1"/>
  <c r="O76" i="23"/>
  <c r="Y76" i="23" s="1"/>
  <c r="AE72" i="23" s="1"/>
  <c r="P75" i="23"/>
  <c r="Z75" i="23" s="1"/>
  <c r="AF71" i="23" s="1"/>
  <c r="O75" i="23"/>
  <c r="Y75" i="23" s="1"/>
  <c r="AE71" i="23" s="1"/>
  <c r="P73" i="23"/>
  <c r="O73" i="23"/>
  <c r="P72" i="23"/>
  <c r="O72" i="23"/>
  <c r="P71" i="23"/>
  <c r="Z71" i="23" s="1"/>
  <c r="AF69" i="23" s="1"/>
  <c r="O71" i="23"/>
  <c r="Y71" i="23" s="1"/>
  <c r="AE69" i="23" s="1"/>
  <c r="P70" i="23"/>
  <c r="Z70" i="23" s="1"/>
  <c r="AF68" i="23" s="1"/>
  <c r="O70" i="23"/>
  <c r="Y70" i="23" s="1"/>
  <c r="AE68" i="23" s="1"/>
  <c r="P68" i="23"/>
  <c r="O68" i="23"/>
  <c r="P67" i="23"/>
  <c r="O67" i="23"/>
  <c r="P66" i="23"/>
  <c r="Z66" i="23" s="1"/>
  <c r="AF63" i="23" s="1"/>
  <c r="O66" i="23"/>
  <c r="Y66" i="23" s="1"/>
  <c r="AE63" i="23" s="1"/>
  <c r="P65" i="23"/>
  <c r="Z65" i="23" s="1"/>
  <c r="AF62" i="23" s="1"/>
  <c r="O65" i="23"/>
  <c r="Y65" i="23" s="1"/>
  <c r="AE62" i="23" s="1"/>
  <c r="P63" i="23"/>
  <c r="O63" i="23"/>
  <c r="P62" i="23"/>
  <c r="O62" i="23"/>
  <c r="P61" i="23"/>
  <c r="Z61" i="23" s="1"/>
  <c r="AF60" i="23" s="1"/>
  <c r="O61" i="23"/>
  <c r="Y61" i="23" s="1"/>
  <c r="AE60" i="23" s="1"/>
  <c r="P60" i="23"/>
  <c r="Z60" i="23" s="1"/>
  <c r="AF59" i="23" s="1"/>
  <c r="O60" i="23"/>
  <c r="Y60" i="23" s="1"/>
  <c r="AE59" i="23" s="1"/>
  <c r="P58" i="23"/>
  <c r="O58" i="23"/>
  <c r="P57" i="23"/>
  <c r="O57" i="23"/>
  <c r="P56" i="23"/>
  <c r="Z56" i="23" s="1"/>
  <c r="AF24" i="23" s="1"/>
  <c r="O56" i="23"/>
  <c r="Y56" i="23" s="1"/>
  <c r="AE24" i="23" s="1"/>
  <c r="P55" i="23"/>
  <c r="Z55" i="23" s="1"/>
  <c r="AF23" i="23" s="1"/>
  <c r="O55" i="23"/>
  <c r="Y55" i="23" s="1"/>
  <c r="AE23" i="23" s="1"/>
  <c r="P53" i="23"/>
  <c r="O53" i="23"/>
  <c r="P52" i="23"/>
  <c r="O52" i="23"/>
  <c r="P51" i="23"/>
  <c r="Z51" i="23" s="1"/>
  <c r="AF21" i="23" s="1"/>
  <c r="O51" i="23"/>
  <c r="Y51" i="23" s="1"/>
  <c r="AE21" i="23" s="1"/>
  <c r="P50" i="23"/>
  <c r="Z50" i="23" s="1"/>
  <c r="AF20" i="23" s="1"/>
  <c r="O50" i="23"/>
  <c r="Y50" i="23" s="1"/>
  <c r="AE20" i="23" s="1"/>
  <c r="P48" i="23"/>
  <c r="O48" i="23"/>
  <c r="P47" i="23"/>
  <c r="O47" i="23"/>
  <c r="P46" i="23"/>
  <c r="Z46" i="23" s="1"/>
  <c r="AF48" i="23" s="1"/>
  <c r="O46" i="23"/>
  <c r="Y46" i="23" s="1"/>
  <c r="AE48" i="23" s="1"/>
  <c r="P45" i="23"/>
  <c r="Z45" i="23" s="1"/>
  <c r="AF47" i="23" s="1"/>
  <c r="O45" i="23"/>
  <c r="Y45" i="23" s="1"/>
  <c r="AE47" i="23" s="1"/>
  <c r="P43" i="23"/>
  <c r="O43" i="23"/>
  <c r="P42" i="23"/>
  <c r="O42" i="23"/>
  <c r="P41" i="23"/>
  <c r="Z41" i="23" s="1"/>
  <c r="AF45" i="23" s="1"/>
  <c r="O41" i="23"/>
  <c r="Y41" i="23" s="1"/>
  <c r="AE45" i="23" s="1"/>
  <c r="P40" i="23"/>
  <c r="Z40" i="23" s="1"/>
  <c r="AF44" i="23" s="1"/>
  <c r="O40" i="23"/>
  <c r="Y40" i="23" s="1"/>
  <c r="AE44" i="23" s="1"/>
  <c r="P38" i="23"/>
  <c r="O38" i="23"/>
  <c r="P37" i="23"/>
  <c r="O37" i="23"/>
  <c r="P36" i="23"/>
  <c r="Z36" i="23" s="1"/>
  <c r="AF42" i="23" s="1"/>
  <c r="O36" i="23"/>
  <c r="Y36" i="23" s="1"/>
  <c r="AE42" i="23" s="1"/>
  <c r="P35" i="23"/>
  <c r="Z35" i="23" s="1"/>
  <c r="AF41" i="23" s="1"/>
  <c r="O35" i="23"/>
  <c r="Y35" i="23" s="1"/>
  <c r="AE41" i="23" s="1"/>
  <c r="P33" i="23"/>
  <c r="O33" i="23"/>
  <c r="P32" i="23"/>
  <c r="O32" i="23"/>
  <c r="P31" i="23"/>
  <c r="Z31" i="23" s="1"/>
  <c r="AF36" i="23" s="1"/>
  <c r="O31" i="23"/>
  <c r="Y31" i="23" s="1"/>
  <c r="AE36" i="23" s="1"/>
  <c r="P30" i="23"/>
  <c r="Z30" i="23" s="1"/>
  <c r="AF35" i="23" s="1"/>
  <c r="O30" i="23"/>
  <c r="Y30" i="23" s="1"/>
  <c r="AE35" i="23" s="1"/>
  <c r="P28" i="23"/>
  <c r="O28" i="23"/>
  <c r="P27" i="23"/>
  <c r="O27" i="23"/>
  <c r="P26" i="23"/>
  <c r="Z26" i="23" s="1"/>
  <c r="AF39" i="23" s="1"/>
  <c r="O26" i="23"/>
  <c r="Y26" i="23" s="1"/>
  <c r="AE39" i="23" s="1"/>
  <c r="P25" i="23"/>
  <c r="Z25" i="23" s="1"/>
  <c r="AF38" i="23" s="1"/>
  <c r="O25" i="23"/>
  <c r="Y25" i="23" s="1"/>
  <c r="AE38" i="23" s="1"/>
  <c r="P23" i="23"/>
  <c r="O23" i="23"/>
  <c r="P22" i="23"/>
  <c r="O22" i="23"/>
  <c r="P21" i="23"/>
  <c r="Z21" i="23" s="1"/>
  <c r="AF15" i="23" s="1"/>
  <c r="O21" i="23"/>
  <c r="Y21" i="23" s="1"/>
  <c r="AE15" i="23" s="1"/>
  <c r="P20" i="23"/>
  <c r="Z20" i="23" s="1"/>
  <c r="AF14" i="23" s="1"/>
  <c r="O20" i="23"/>
  <c r="Y20" i="23" s="1"/>
  <c r="AE14" i="23" s="1"/>
  <c r="O18" i="23"/>
  <c r="P17" i="23"/>
  <c r="O17" i="23"/>
  <c r="P16" i="23"/>
  <c r="Z16" i="23" s="1"/>
  <c r="AF9" i="23" s="1"/>
  <c r="O16" i="23"/>
  <c r="Y16" i="23" s="1"/>
  <c r="AE9" i="23" s="1"/>
  <c r="P15" i="23"/>
  <c r="Z15" i="23" s="1"/>
  <c r="AF8" i="23" s="1"/>
  <c r="O15" i="23"/>
  <c r="Y15" i="23" s="1"/>
  <c r="AE8" i="23" s="1"/>
  <c r="P13" i="23"/>
  <c r="O13" i="23"/>
  <c r="P12" i="23"/>
  <c r="O12" i="23"/>
  <c r="P11" i="23"/>
  <c r="Z11" i="23" s="1"/>
  <c r="AF12" i="23" s="1"/>
  <c r="O11" i="23"/>
  <c r="Y11" i="23" s="1"/>
  <c r="AE12" i="23" s="1"/>
  <c r="P10" i="23"/>
  <c r="Z10" i="23" s="1"/>
  <c r="AF11" i="23" s="1"/>
  <c r="Q5" i="23"/>
  <c r="M98" i="23"/>
  <c r="K98" i="23"/>
  <c r="N97" i="23"/>
  <c r="M97" i="23"/>
  <c r="L97" i="23"/>
  <c r="K97" i="23"/>
  <c r="M96" i="23"/>
  <c r="K96" i="23"/>
  <c r="M95" i="23"/>
  <c r="K95" i="23"/>
  <c r="M93" i="23"/>
  <c r="L93" i="23"/>
  <c r="K93" i="23"/>
  <c r="N92" i="23"/>
  <c r="M92" i="23"/>
  <c r="L92" i="23"/>
  <c r="K92" i="23"/>
  <c r="M91" i="23"/>
  <c r="K91" i="23"/>
  <c r="M90" i="23"/>
  <c r="K90" i="23"/>
  <c r="M88" i="23"/>
  <c r="K88" i="23"/>
  <c r="M87" i="23"/>
  <c r="K87" i="23"/>
  <c r="M86" i="23"/>
  <c r="K86" i="23"/>
  <c r="M85" i="23"/>
  <c r="K85" i="23"/>
  <c r="M83" i="23"/>
  <c r="K83" i="23"/>
  <c r="N82" i="23"/>
  <c r="M82" i="23"/>
  <c r="L82" i="23"/>
  <c r="K82" i="23"/>
  <c r="M81" i="23"/>
  <c r="K81" i="23"/>
  <c r="M80" i="23"/>
  <c r="K80" i="23"/>
  <c r="M78" i="23"/>
  <c r="K78" i="23"/>
  <c r="M77" i="23"/>
  <c r="K77" i="23"/>
  <c r="M76" i="23"/>
  <c r="K76" i="23"/>
  <c r="M75" i="23"/>
  <c r="K75" i="23"/>
  <c r="M73" i="23"/>
  <c r="K73" i="23"/>
  <c r="M72" i="23"/>
  <c r="K72" i="23"/>
  <c r="M71" i="23"/>
  <c r="K71" i="23"/>
  <c r="M70" i="23"/>
  <c r="K70" i="23"/>
  <c r="M68" i="23"/>
  <c r="K68" i="23"/>
  <c r="M67" i="23"/>
  <c r="K67" i="23"/>
  <c r="M66" i="23"/>
  <c r="K66" i="23"/>
  <c r="M65" i="23"/>
  <c r="K65" i="23"/>
  <c r="M63" i="23"/>
  <c r="K63" i="23"/>
  <c r="N62" i="23"/>
  <c r="M62" i="23"/>
  <c r="K62" i="23"/>
  <c r="M61" i="23"/>
  <c r="K61" i="23"/>
  <c r="M60" i="23"/>
  <c r="K60" i="23"/>
  <c r="M58" i="23"/>
  <c r="K58" i="23"/>
  <c r="M57" i="23"/>
  <c r="K57" i="23"/>
  <c r="M56" i="23"/>
  <c r="K56" i="23"/>
  <c r="M55" i="23"/>
  <c r="K55" i="23"/>
  <c r="M53" i="23"/>
  <c r="K53" i="23"/>
  <c r="M52" i="23"/>
  <c r="K52" i="23"/>
  <c r="M51" i="23"/>
  <c r="K51" i="23"/>
  <c r="M50" i="23"/>
  <c r="K50" i="23"/>
  <c r="M48" i="23"/>
  <c r="K48" i="23"/>
  <c r="N47" i="23"/>
  <c r="L47" i="23"/>
  <c r="K47" i="23"/>
  <c r="K46" i="23"/>
  <c r="K45" i="23"/>
  <c r="M43" i="23"/>
  <c r="K43" i="23"/>
  <c r="N42" i="23"/>
  <c r="L42" i="23"/>
  <c r="K42" i="23"/>
  <c r="K41" i="23"/>
  <c r="K40" i="23"/>
  <c r="K38" i="23"/>
  <c r="N37" i="23"/>
  <c r="L37" i="23"/>
  <c r="K37" i="23"/>
  <c r="K36" i="23"/>
  <c r="K35" i="23"/>
  <c r="M33" i="23"/>
  <c r="K33" i="23"/>
  <c r="N32" i="23"/>
  <c r="M32" i="23"/>
  <c r="L32" i="23"/>
  <c r="K32" i="23"/>
  <c r="M31" i="23"/>
  <c r="K31" i="23"/>
  <c r="M30" i="23"/>
  <c r="K30" i="23"/>
  <c r="M28" i="23"/>
  <c r="K28" i="23"/>
  <c r="M27" i="23"/>
  <c r="K27" i="23"/>
  <c r="M26" i="23"/>
  <c r="K26" i="23"/>
  <c r="M25" i="23"/>
  <c r="K25" i="23"/>
  <c r="M23" i="23"/>
  <c r="K23" i="23"/>
  <c r="M22" i="23"/>
  <c r="K22" i="23"/>
  <c r="M21" i="23"/>
  <c r="K21" i="23"/>
  <c r="M20" i="23"/>
  <c r="K20" i="23"/>
  <c r="M18" i="23"/>
  <c r="K18" i="23"/>
  <c r="M17" i="23"/>
  <c r="K17" i="23"/>
  <c r="M16" i="23"/>
  <c r="K16" i="23"/>
  <c r="M15" i="23"/>
  <c r="K15" i="23"/>
  <c r="M13" i="23"/>
  <c r="K13" i="23"/>
  <c r="M12" i="23"/>
  <c r="K12" i="23"/>
  <c r="M11" i="23"/>
  <c r="K11" i="23"/>
  <c r="M10" i="23"/>
  <c r="K10" i="23"/>
  <c r="M103" i="23"/>
  <c r="K103" i="23"/>
  <c r="N102" i="23"/>
  <c r="M102" i="23"/>
  <c r="L102" i="23"/>
  <c r="K102" i="23"/>
  <c r="M101" i="23"/>
  <c r="K101" i="23"/>
  <c r="M100" i="23"/>
  <c r="K100" i="23"/>
  <c r="G103" i="23"/>
  <c r="E103" i="23"/>
  <c r="G102" i="23"/>
  <c r="F102" i="23"/>
  <c r="E102" i="23"/>
  <c r="G101" i="23"/>
  <c r="E101" i="23"/>
  <c r="G100" i="23"/>
  <c r="E100" i="23"/>
  <c r="G98" i="23"/>
  <c r="E98" i="23"/>
  <c r="H97" i="23"/>
  <c r="G97" i="23"/>
  <c r="F97" i="23"/>
  <c r="E97" i="23"/>
  <c r="G96" i="23"/>
  <c r="E96" i="23"/>
  <c r="G95" i="23"/>
  <c r="E95" i="23"/>
  <c r="G93" i="23"/>
  <c r="E93" i="23"/>
  <c r="H92" i="23"/>
  <c r="G92" i="23"/>
  <c r="F92" i="23"/>
  <c r="E92" i="23"/>
  <c r="G91" i="23"/>
  <c r="E91" i="23"/>
  <c r="G90" i="23"/>
  <c r="E90" i="23"/>
  <c r="G88" i="23"/>
  <c r="E88" i="23"/>
  <c r="H87" i="23"/>
  <c r="G87" i="23"/>
  <c r="F87" i="23"/>
  <c r="E87" i="23"/>
  <c r="G86" i="23"/>
  <c r="E86" i="23"/>
  <c r="G85" i="23"/>
  <c r="E85" i="23"/>
  <c r="G83" i="23"/>
  <c r="E83" i="23"/>
  <c r="H82" i="23"/>
  <c r="G82" i="23"/>
  <c r="F82" i="23"/>
  <c r="E82" i="23"/>
  <c r="G81" i="23"/>
  <c r="E81" i="23"/>
  <c r="G80" i="23"/>
  <c r="E80" i="23"/>
  <c r="G78" i="23"/>
  <c r="E78" i="23"/>
  <c r="G77" i="23"/>
  <c r="E77" i="23"/>
  <c r="G76" i="23"/>
  <c r="E76" i="23"/>
  <c r="G75" i="23"/>
  <c r="E75" i="23"/>
  <c r="G73" i="23"/>
  <c r="E73" i="23"/>
  <c r="G72" i="23"/>
  <c r="E72" i="23"/>
  <c r="G71" i="23"/>
  <c r="E71" i="23"/>
  <c r="G70" i="23"/>
  <c r="E70" i="23"/>
  <c r="G68" i="23"/>
  <c r="E68" i="23"/>
  <c r="G67" i="23"/>
  <c r="E67" i="23"/>
  <c r="G66" i="23"/>
  <c r="E66" i="23"/>
  <c r="G65" i="23"/>
  <c r="E65" i="23"/>
  <c r="G63" i="23"/>
  <c r="E63" i="23"/>
  <c r="G62" i="23"/>
  <c r="E62" i="23"/>
  <c r="G61" i="23"/>
  <c r="E61" i="23"/>
  <c r="G60" i="23"/>
  <c r="E60" i="23"/>
  <c r="G58" i="23"/>
  <c r="E58" i="23"/>
  <c r="G57" i="23"/>
  <c r="E57" i="23"/>
  <c r="G56" i="23"/>
  <c r="E56" i="23"/>
  <c r="G55" i="23"/>
  <c r="E55" i="23"/>
  <c r="G53" i="23"/>
  <c r="E53" i="23"/>
  <c r="G52" i="23"/>
  <c r="E52" i="23"/>
  <c r="G51" i="23"/>
  <c r="E51" i="23"/>
  <c r="G50" i="23"/>
  <c r="E50" i="23"/>
  <c r="E48" i="23"/>
  <c r="H47" i="23"/>
  <c r="F47" i="23"/>
  <c r="E47" i="23"/>
  <c r="E46" i="23"/>
  <c r="E45" i="23"/>
  <c r="E43" i="23"/>
  <c r="H42" i="23"/>
  <c r="F42" i="23"/>
  <c r="E42" i="23"/>
  <c r="E41" i="23"/>
  <c r="E40" i="23"/>
  <c r="G38" i="23"/>
  <c r="E38" i="23"/>
  <c r="H37" i="23"/>
  <c r="G37" i="23"/>
  <c r="F37" i="23"/>
  <c r="E37" i="23"/>
  <c r="G36" i="23"/>
  <c r="E36" i="23"/>
  <c r="G35" i="23"/>
  <c r="E35" i="23"/>
  <c r="E33" i="23"/>
  <c r="H32" i="23"/>
  <c r="F32" i="23"/>
  <c r="E32" i="23"/>
  <c r="E31" i="23"/>
  <c r="E30" i="23"/>
  <c r="G28" i="23"/>
  <c r="E28" i="23"/>
  <c r="G27" i="23"/>
  <c r="E27" i="23"/>
  <c r="G26" i="23"/>
  <c r="E26" i="23"/>
  <c r="G25" i="23"/>
  <c r="E25" i="23"/>
  <c r="G23" i="23"/>
  <c r="E23" i="23"/>
  <c r="G22" i="23"/>
  <c r="E22" i="23"/>
  <c r="G21" i="23"/>
  <c r="E21" i="23"/>
  <c r="G20" i="23"/>
  <c r="E20" i="23"/>
  <c r="G18" i="23"/>
  <c r="E18" i="23"/>
  <c r="G17" i="23"/>
  <c r="E17" i="23"/>
  <c r="G16" i="23"/>
  <c r="E16" i="23"/>
  <c r="G15" i="23"/>
  <c r="E15" i="23"/>
  <c r="G13" i="23"/>
  <c r="E13" i="23"/>
  <c r="G12" i="23"/>
  <c r="E12" i="23"/>
  <c r="G11" i="23"/>
  <c r="E11" i="23"/>
  <c r="G10" i="23"/>
  <c r="E10" i="23"/>
  <c r="O10" i="23"/>
  <c r="Y10" i="23" s="1"/>
  <c r="AE11" i="23" s="1"/>
  <c r="S88" i="23" l="1"/>
  <c r="Q47" i="23"/>
  <c r="Q93" i="23"/>
  <c r="Q92" i="23"/>
  <c r="Q91" i="23"/>
  <c r="X91" i="23" s="1"/>
  <c r="AH78" i="23" s="1"/>
  <c r="AG77" i="23"/>
  <c r="AG65" i="23"/>
  <c r="AG11" i="23"/>
  <c r="AG14" i="23"/>
  <c r="AG41" i="23"/>
  <c r="AG20" i="23"/>
  <c r="AG59" i="23"/>
  <c r="AG80" i="23"/>
  <c r="AG15" i="23"/>
  <c r="AG39" i="23"/>
  <c r="AG36" i="23"/>
  <c r="AG42" i="23"/>
  <c r="AG45" i="23"/>
  <c r="AG48" i="23"/>
  <c r="AG21" i="23"/>
  <c r="AG24" i="23"/>
  <c r="AG60" i="23"/>
  <c r="AG63" i="23"/>
  <c r="AG69" i="23"/>
  <c r="AG72" i="23"/>
  <c r="AG75" i="23"/>
  <c r="AG81" i="23"/>
  <c r="AG78" i="23"/>
  <c r="AG66" i="23"/>
  <c r="AG35" i="23"/>
  <c r="AG47" i="23"/>
  <c r="AG62" i="23"/>
  <c r="AG74" i="23"/>
  <c r="AG12" i="23"/>
  <c r="AG9" i="23"/>
  <c r="AG71" i="23"/>
  <c r="AG38" i="23"/>
  <c r="AG44" i="23"/>
  <c r="AG23" i="23"/>
  <c r="AG68" i="23"/>
  <c r="AG8" i="23"/>
  <c r="Q45" i="23"/>
  <c r="X45" i="23" s="1"/>
  <c r="AH47" i="23" s="1"/>
  <c r="Q46" i="23"/>
  <c r="X46" i="23" s="1"/>
  <c r="AH48" i="23" s="1"/>
  <c r="R92" i="23"/>
  <c r="Q31" i="23"/>
  <c r="X31" i="23" s="1"/>
  <c r="AH36" i="23" s="1"/>
  <c r="S91" i="23"/>
  <c r="T37" i="23"/>
  <c r="S90" i="23"/>
  <c r="Q38" i="23"/>
  <c r="Q88" i="23"/>
  <c r="T47" i="23"/>
  <c r="T92" i="23"/>
  <c r="R47" i="23"/>
  <c r="Y12" i="23"/>
  <c r="AE13" i="23" s="1"/>
  <c r="Y17" i="23"/>
  <c r="AE10" i="23" s="1"/>
  <c r="Y22" i="23"/>
  <c r="AE16" i="23" s="1"/>
  <c r="Y27" i="23"/>
  <c r="AE40" i="23" s="1"/>
  <c r="Y32" i="23"/>
  <c r="AE37" i="23" s="1"/>
  <c r="Y37" i="23"/>
  <c r="AE43" i="23" s="1"/>
  <c r="Y42" i="23"/>
  <c r="AE46" i="23" s="1"/>
  <c r="Y47" i="23"/>
  <c r="AE49" i="23" s="1"/>
  <c r="Y52" i="23"/>
  <c r="AE22" i="23" s="1"/>
  <c r="Y57" i="23"/>
  <c r="AE25" i="23" s="1"/>
  <c r="Y62" i="23"/>
  <c r="AE61" i="23" s="1"/>
  <c r="Y67" i="23"/>
  <c r="AE64" i="23" s="1"/>
  <c r="Y72" i="23"/>
  <c r="AE70" i="23" s="1"/>
  <c r="Y77" i="23"/>
  <c r="AE73" i="23" s="1"/>
  <c r="Y82" i="23"/>
  <c r="AE76" i="23" s="1"/>
  <c r="Y87" i="23"/>
  <c r="AE82" i="23" s="1"/>
  <c r="Y92" i="23"/>
  <c r="AE79" i="23" s="1"/>
  <c r="Y97" i="23"/>
  <c r="AE67" i="23" s="1"/>
  <c r="Y102" i="23"/>
  <c r="Z12" i="23"/>
  <c r="AF13" i="23" s="1"/>
  <c r="Z17" i="23"/>
  <c r="AF10" i="23" s="1"/>
  <c r="Z22" i="23"/>
  <c r="AF16" i="23" s="1"/>
  <c r="Z27" i="23"/>
  <c r="AF40" i="23" s="1"/>
  <c r="Z32" i="23"/>
  <c r="AF37" i="23" s="1"/>
  <c r="Z37" i="23"/>
  <c r="AF43" i="23" s="1"/>
  <c r="Z42" i="23"/>
  <c r="AF46" i="23" s="1"/>
  <c r="Z47" i="23"/>
  <c r="AF49" i="23" s="1"/>
  <c r="Z52" i="23"/>
  <c r="AF22" i="23" s="1"/>
  <c r="Z57" i="23"/>
  <c r="AF25" i="23" s="1"/>
  <c r="Z62" i="23"/>
  <c r="AF61" i="23" s="1"/>
  <c r="Z67" i="23"/>
  <c r="AF64" i="23" s="1"/>
  <c r="Z72" i="23"/>
  <c r="AF70" i="23" s="1"/>
  <c r="Z77" i="23"/>
  <c r="AF73" i="23" s="1"/>
  <c r="Z82" i="23"/>
  <c r="AF76" i="23" s="1"/>
  <c r="Z87" i="23"/>
  <c r="AF82" i="23" s="1"/>
  <c r="Z92" i="23"/>
  <c r="AF79" i="23" s="1"/>
  <c r="Z97" i="23"/>
  <c r="AF67" i="23" s="1"/>
  <c r="Z102" i="23"/>
  <c r="S92" i="23"/>
  <c r="Q25" i="23"/>
  <c r="X25" i="23" s="1"/>
  <c r="AH38" i="23" s="1"/>
  <c r="Q15" i="23"/>
  <c r="X15" i="23" s="1"/>
  <c r="AH8" i="23" s="1"/>
  <c r="Q10" i="23"/>
  <c r="X10" i="23" s="1"/>
  <c r="AH11" i="23" s="1"/>
  <c r="S25" i="23"/>
  <c r="S15" i="23"/>
  <c r="Q90" i="23"/>
  <c r="X90" i="23" s="1"/>
  <c r="AH77" i="23" s="1"/>
  <c r="S20" i="23"/>
  <c r="S10" i="23"/>
  <c r="S11" i="23"/>
  <c r="S16" i="23"/>
  <c r="S21" i="23"/>
  <c r="S26" i="23"/>
  <c r="Q16" i="23"/>
  <c r="X16" i="23" s="1"/>
  <c r="AH9" i="23" s="1"/>
  <c r="S13" i="23"/>
  <c r="S18" i="23"/>
  <c r="Q26" i="23"/>
  <c r="X26" i="23" s="1"/>
  <c r="AH39" i="23" s="1"/>
  <c r="Q11" i="23"/>
  <c r="X11" i="23" s="1"/>
  <c r="AH12" i="23" s="1"/>
  <c r="Q21" i="23"/>
  <c r="X21" i="23" s="1"/>
  <c r="AH15" i="23" s="1"/>
  <c r="Q13" i="23"/>
  <c r="Q18" i="23"/>
  <c r="Q23" i="23"/>
  <c r="Q22" i="23"/>
  <c r="S23" i="23"/>
  <c r="S17" i="23"/>
  <c r="S22" i="23"/>
  <c r="S55" i="23"/>
  <c r="S60" i="23"/>
  <c r="S96" i="23"/>
  <c r="T32" i="23"/>
  <c r="Q65" i="23"/>
  <c r="X65" i="23" s="1"/>
  <c r="AH62" i="23" s="1"/>
  <c r="Q70" i="23"/>
  <c r="X70" i="23" s="1"/>
  <c r="AH68" i="23" s="1"/>
  <c r="Q75" i="23"/>
  <c r="X75" i="23" s="1"/>
  <c r="AH71" i="23" s="1"/>
  <c r="Q80" i="23"/>
  <c r="X80" i="23" s="1"/>
  <c r="AH74" i="23" s="1"/>
  <c r="Q83" i="23"/>
  <c r="S28" i="23"/>
  <c r="Q96" i="23"/>
  <c r="X96" i="23" s="1"/>
  <c r="AH66" i="23" s="1"/>
  <c r="Q50" i="23"/>
  <c r="X50" i="23" s="1"/>
  <c r="AH20" i="23" s="1"/>
  <c r="Q60" i="23"/>
  <c r="X60" i="23" s="1"/>
  <c r="AH59" i="23" s="1"/>
  <c r="S87" i="23"/>
  <c r="Q52" i="23"/>
  <c r="Q62" i="23"/>
  <c r="Q32" i="23"/>
  <c r="Q37" i="23"/>
  <c r="Q53" i="23"/>
  <c r="Q58" i="23"/>
  <c r="Q98" i="23"/>
  <c r="S100" i="23"/>
  <c r="Q51" i="23"/>
  <c r="X51" i="23" s="1"/>
  <c r="AH21" i="23" s="1"/>
  <c r="Q56" i="23"/>
  <c r="X56" i="23" s="1"/>
  <c r="AH24" i="23" s="1"/>
  <c r="Q61" i="23"/>
  <c r="X61" i="23" s="1"/>
  <c r="AH60" i="23" s="1"/>
  <c r="Q97" i="23"/>
  <c r="Q40" i="23"/>
  <c r="X40" i="23" s="1"/>
  <c r="AH44" i="23" s="1"/>
  <c r="Q30" i="23"/>
  <c r="X30" i="23" s="1"/>
  <c r="AH35" i="23" s="1"/>
  <c r="Q33" i="23"/>
  <c r="S65" i="23"/>
  <c r="S102" i="23"/>
  <c r="Q100" i="23"/>
  <c r="X100" i="23" s="1"/>
  <c r="S103" i="23"/>
  <c r="S67" i="23"/>
  <c r="S72" i="23"/>
  <c r="S77" i="23"/>
  <c r="R82" i="23"/>
  <c r="S86" i="23"/>
  <c r="T42" i="23"/>
  <c r="Q95" i="23"/>
  <c r="X95" i="23" s="1"/>
  <c r="AH65" i="23" s="1"/>
  <c r="Q55" i="23"/>
  <c r="X55" i="23" s="1"/>
  <c r="AH23" i="23" s="1"/>
  <c r="Q57" i="23"/>
  <c r="S50" i="23"/>
  <c r="Q48" i="23"/>
  <c r="X47" i="23" s="1"/>
  <c r="AH49" i="23" s="1"/>
  <c r="Q27" i="23"/>
  <c r="Q20" i="23"/>
  <c r="X20" i="23" s="1"/>
  <c r="AH14" i="23" s="1"/>
  <c r="Q17" i="23"/>
  <c r="S12" i="23"/>
  <c r="Q12" i="23"/>
  <c r="Q28" i="23"/>
  <c r="Q35" i="23"/>
  <c r="X35" i="23" s="1"/>
  <c r="AH41" i="23" s="1"/>
  <c r="Q42" i="23"/>
  <c r="S63" i="23"/>
  <c r="S66" i="23"/>
  <c r="S68" i="23"/>
  <c r="S71" i="23"/>
  <c r="S73" i="23"/>
  <c r="S76" i="23"/>
  <c r="S78" i="23"/>
  <c r="S81" i="23"/>
  <c r="T82" i="23"/>
  <c r="S85" i="23"/>
  <c r="Q103" i="23"/>
  <c r="Q41" i="23"/>
  <c r="X41" i="23" s="1"/>
  <c r="AH45" i="23" s="1"/>
  <c r="Q63" i="23"/>
  <c r="Q66" i="23"/>
  <c r="X66" i="23" s="1"/>
  <c r="AH63" i="23" s="1"/>
  <c r="Q68" i="23"/>
  <c r="Q71" i="23"/>
  <c r="X71" i="23" s="1"/>
  <c r="AH69" i="23" s="1"/>
  <c r="Q73" i="23"/>
  <c r="Q76" i="23"/>
  <c r="X76" i="23" s="1"/>
  <c r="AH72" i="23" s="1"/>
  <c r="Q78" i="23"/>
  <c r="Q81" i="23"/>
  <c r="X81" i="23" s="1"/>
  <c r="AH75" i="23" s="1"/>
  <c r="S82" i="23"/>
  <c r="Q85" i="23"/>
  <c r="X85" i="23" s="1"/>
  <c r="AH80" i="23" s="1"/>
  <c r="Q87" i="23"/>
  <c r="S51" i="23"/>
  <c r="S56" i="23"/>
  <c r="S61" i="23"/>
  <c r="R97" i="23"/>
  <c r="S101" i="23"/>
  <c r="Q36" i="23"/>
  <c r="X36" i="23" s="1"/>
  <c r="AH42" i="23" s="1"/>
  <c r="Q67" i="23"/>
  <c r="Q72" i="23"/>
  <c r="Q77" i="23"/>
  <c r="Q82" i="23"/>
  <c r="Q86" i="23"/>
  <c r="X86" i="23" s="1"/>
  <c r="AH81" i="23" s="1"/>
  <c r="S97" i="23"/>
  <c r="Q102" i="23"/>
  <c r="S52" i="23"/>
  <c r="S57" i="23"/>
  <c r="S62" i="23"/>
  <c r="S93" i="23"/>
  <c r="T97" i="23"/>
  <c r="R102" i="23"/>
  <c r="R32" i="23"/>
  <c r="R37" i="23"/>
  <c r="R42" i="23"/>
  <c r="S53" i="23"/>
  <c r="S58" i="23"/>
  <c r="S95" i="23"/>
  <c r="S98" i="23"/>
  <c r="S27" i="23"/>
  <c r="Q43" i="23"/>
  <c r="S70" i="23"/>
  <c r="S75" i="23"/>
  <c r="S80" i="23"/>
  <c r="S83" i="23"/>
  <c r="Q101" i="23"/>
  <c r="X101" i="23" s="1"/>
  <c r="P106" i="23"/>
  <c r="O105" i="23"/>
  <c r="O107" i="23"/>
  <c r="P105" i="23"/>
  <c r="O108" i="23"/>
  <c r="O106" i="23"/>
  <c r="K108" i="23"/>
  <c r="I108" i="23"/>
  <c r="E108" i="23"/>
  <c r="D108" i="23"/>
  <c r="C108" i="23"/>
  <c r="K107" i="23"/>
  <c r="I107" i="23"/>
  <c r="E107" i="23"/>
  <c r="D107" i="23"/>
  <c r="C107" i="23"/>
  <c r="K106" i="23"/>
  <c r="J106" i="23"/>
  <c r="I106" i="23"/>
  <c r="E106" i="23"/>
  <c r="D106" i="23"/>
  <c r="C106" i="23"/>
  <c r="K105" i="23"/>
  <c r="J105" i="23"/>
  <c r="I105" i="23"/>
  <c r="E105" i="23"/>
  <c r="D105" i="23"/>
  <c r="C105" i="23"/>
  <c r="M99" i="23"/>
  <c r="K99" i="23"/>
  <c r="G99" i="23"/>
  <c r="E99" i="23"/>
  <c r="M94" i="23"/>
  <c r="K94" i="23"/>
  <c r="G94" i="23"/>
  <c r="E94" i="23"/>
  <c r="M89" i="23"/>
  <c r="K89" i="23"/>
  <c r="G89" i="23"/>
  <c r="E89" i="23"/>
  <c r="M84" i="23"/>
  <c r="K84" i="23"/>
  <c r="G84" i="23"/>
  <c r="E84" i="23"/>
  <c r="M79" i="23"/>
  <c r="K79" i="23"/>
  <c r="G79" i="23"/>
  <c r="E79" i="23"/>
  <c r="M74" i="23"/>
  <c r="K74" i="23"/>
  <c r="G74" i="23"/>
  <c r="E74" i="23"/>
  <c r="M69" i="23"/>
  <c r="K69" i="23"/>
  <c r="G69" i="23"/>
  <c r="E69" i="23"/>
  <c r="M64" i="23"/>
  <c r="K64" i="23"/>
  <c r="G64" i="23"/>
  <c r="E64" i="23"/>
  <c r="M59" i="23"/>
  <c r="K59" i="23"/>
  <c r="G59" i="23"/>
  <c r="E59" i="23"/>
  <c r="M54" i="23"/>
  <c r="K54" i="23"/>
  <c r="G54" i="23"/>
  <c r="E54" i="23"/>
  <c r="M49" i="23"/>
  <c r="K49" i="23"/>
  <c r="G49" i="23"/>
  <c r="E49" i="23"/>
  <c r="K44" i="23"/>
  <c r="E44" i="23"/>
  <c r="K39" i="23"/>
  <c r="E39" i="23"/>
  <c r="K34" i="23"/>
  <c r="G34" i="23"/>
  <c r="E34" i="23"/>
  <c r="M29" i="23"/>
  <c r="K29" i="23"/>
  <c r="E29" i="23"/>
  <c r="M24" i="23"/>
  <c r="K24" i="23"/>
  <c r="G24" i="23"/>
  <c r="E24" i="23"/>
  <c r="M19" i="23"/>
  <c r="K19" i="23"/>
  <c r="G19" i="23"/>
  <c r="E19" i="23"/>
  <c r="M14" i="23"/>
  <c r="K14" i="23"/>
  <c r="G14" i="23"/>
  <c r="E14" i="23"/>
  <c r="M9" i="23"/>
  <c r="K9" i="23"/>
  <c r="J9" i="23"/>
  <c r="I9" i="23"/>
  <c r="G9" i="23"/>
  <c r="E9" i="23"/>
  <c r="D9" i="23"/>
  <c r="C9" i="23"/>
  <c r="K5" i="23"/>
  <c r="E5" i="23"/>
  <c r="X92" i="23" l="1"/>
  <c r="AH79" i="23" s="1"/>
  <c r="AG70" i="23"/>
  <c r="AG37" i="23"/>
  <c r="AG79" i="23"/>
  <c r="AG22" i="23"/>
  <c r="AG13" i="23"/>
  <c r="AG76" i="23"/>
  <c r="AG46" i="23"/>
  <c r="AG61" i="23"/>
  <c r="AG16" i="23"/>
  <c r="AG64" i="23"/>
  <c r="AG40" i="23"/>
  <c r="AG73" i="23"/>
  <c r="AG43" i="23"/>
  <c r="AG67" i="23"/>
  <c r="AG25" i="23"/>
  <c r="AG10" i="23"/>
  <c r="AG82" i="23"/>
  <c r="AG49" i="23"/>
  <c r="X37" i="23"/>
  <c r="AH43" i="23" s="1"/>
  <c r="X87" i="23"/>
  <c r="AH82" i="23" s="1"/>
  <c r="X12" i="23"/>
  <c r="AH13" i="23" s="1"/>
  <c r="X102" i="23"/>
  <c r="X22" i="23"/>
  <c r="AH16" i="23" s="1"/>
  <c r="X67" i="23"/>
  <c r="AH64" i="23" s="1"/>
  <c r="X62" i="23"/>
  <c r="AH61" i="23" s="1"/>
  <c r="X57" i="23"/>
  <c r="AH25" i="23" s="1"/>
  <c r="X82" i="23"/>
  <c r="AH76" i="23" s="1"/>
  <c r="X17" i="23"/>
  <c r="AH10" i="23" s="1"/>
  <c r="X27" i="23"/>
  <c r="AH40" i="23" s="1"/>
  <c r="X77" i="23"/>
  <c r="AH73" i="23" s="1"/>
  <c r="X72" i="23"/>
  <c r="AH70" i="23" s="1"/>
  <c r="X32" i="23"/>
  <c r="AH37" i="23" s="1"/>
  <c r="X42" i="23"/>
  <c r="AH46" i="23" s="1"/>
  <c r="X97" i="23"/>
  <c r="AH67" i="23" s="1"/>
  <c r="X52" i="23"/>
  <c r="AH22" i="23" s="1"/>
  <c r="Q105" i="23"/>
  <c r="R105" i="23" s="1"/>
  <c r="Q106" i="23"/>
  <c r="R106" i="23" s="1"/>
  <c r="Q108" i="23"/>
  <c r="R108" i="23" s="1"/>
  <c r="Q107" i="23"/>
  <c r="R107" i="23" s="1"/>
  <c r="S14" i="23"/>
  <c r="S19" i="23"/>
  <c r="S24" i="23"/>
  <c r="S9" i="23"/>
  <c r="F44" i="23"/>
  <c r="L69" i="23"/>
  <c r="L99" i="23"/>
  <c r="O109" i="23"/>
  <c r="N54" i="23"/>
  <c r="N59" i="23"/>
  <c r="O49" i="23"/>
  <c r="O54" i="23"/>
  <c r="O59" i="23"/>
  <c r="O69" i="23"/>
  <c r="O74" i="23"/>
  <c r="O79" i="23"/>
  <c r="O89" i="23"/>
  <c r="O94" i="23"/>
  <c r="O99" i="23"/>
  <c r="P109" i="23"/>
  <c r="O9" i="23"/>
  <c r="O14" i="23"/>
  <c r="O19" i="23"/>
  <c r="O24" i="23"/>
  <c r="O34" i="23"/>
  <c r="P49" i="23"/>
  <c r="P54" i="23"/>
  <c r="P59" i="23"/>
  <c r="P64" i="23"/>
  <c r="P69" i="23"/>
  <c r="P74" i="23"/>
  <c r="P79" i="23"/>
  <c r="P84" i="23"/>
  <c r="P89" i="23"/>
  <c r="P94" i="23"/>
  <c r="P99" i="23"/>
  <c r="P29" i="23"/>
  <c r="O44" i="23"/>
  <c r="L29" i="23"/>
  <c r="R29" i="23" s="1"/>
  <c r="N29" i="23"/>
  <c r="O29" i="23"/>
  <c r="J109" i="23"/>
  <c r="H64" i="23"/>
  <c r="O64" i="23"/>
  <c r="H84" i="23"/>
  <c r="O84" i="23"/>
  <c r="P9" i="23"/>
  <c r="P14" i="23"/>
  <c r="P19" i="23"/>
  <c r="P24" i="23"/>
  <c r="P34" i="23"/>
  <c r="Q49" i="23"/>
  <c r="Q54" i="23"/>
  <c r="Q59" i="23"/>
  <c r="Q64" i="23"/>
  <c r="Q69" i="23"/>
  <c r="Q74" i="23"/>
  <c r="Q79" i="23"/>
  <c r="Q84" i="23"/>
  <c r="Q89" i="23"/>
  <c r="Q94" i="23"/>
  <c r="Q99" i="23"/>
  <c r="Q14" i="23"/>
  <c r="Q19" i="23"/>
  <c r="Q24" i="23"/>
  <c r="Q29" i="23"/>
  <c r="Q34" i="23"/>
  <c r="O39" i="23"/>
  <c r="P44" i="23"/>
  <c r="S49" i="23"/>
  <c r="S54" i="23"/>
  <c r="S59" i="23"/>
  <c r="S64" i="23"/>
  <c r="S69" i="23"/>
  <c r="S74" i="23"/>
  <c r="S79" i="23"/>
  <c r="S84" i="23"/>
  <c r="S89" i="23"/>
  <c r="S94" i="23"/>
  <c r="S99" i="23"/>
  <c r="L106" i="23"/>
  <c r="P39" i="23"/>
  <c r="Q44" i="23"/>
  <c r="Q9" i="23"/>
  <c r="Q39" i="23"/>
  <c r="L108" i="23"/>
  <c r="F14" i="23"/>
  <c r="N14" i="23"/>
  <c r="L49" i="23"/>
  <c r="L54" i="23"/>
  <c r="N74" i="23"/>
  <c r="H49" i="23"/>
  <c r="F106" i="23"/>
  <c r="L107" i="23"/>
  <c r="D109" i="23"/>
  <c r="F59" i="23"/>
  <c r="E109" i="23"/>
  <c r="H34" i="23"/>
  <c r="L39" i="23"/>
  <c r="L84" i="23"/>
  <c r="N99" i="23"/>
  <c r="I109" i="23"/>
  <c r="L34" i="23"/>
  <c r="L64" i="23"/>
  <c r="L19" i="23"/>
  <c r="N79" i="23"/>
  <c r="L105" i="23"/>
  <c r="F107" i="23"/>
  <c r="F64" i="23"/>
  <c r="L79" i="23"/>
  <c r="L94" i="23"/>
  <c r="L14" i="23"/>
  <c r="H9" i="23"/>
  <c r="F74" i="23"/>
  <c r="F99" i="23"/>
  <c r="L74" i="23"/>
  <c r="F24" i="23"/>
  <c r="H24" i="23"/>
  <c r="N49" i="23"/>
  <c r="F69" i="23"/>
  <c r="L9" i="23"/>
  <c r="F84" i="23"/>
  <c r="F89" i="23"/>
  <c r="N9" i="23"/>
  <c r="N19" i="23"/>
  <c r="H69" i="23"/>
  <c r="F79" i="23"/>
  <c r="L89" i="23"/>
  <c r="F94" i="23"/>
  <c r="F105" i="23"/>
  <c r="N69" i="23"/>
  <c r="N89" i="23"/>
  <c r="H94" i="23"/>
  <c r="F19" i="23"/>
  <c r="L24" i="23"/>
  <c r="N94" i="23"/>
  <c r="F108" i="23"/>
  <c r="L44" i="23"/>
  <c r="L59" i="23"/>
  <c r="N64" i="23"/>
  <c r="H74" i="23"/>
  <c r="N84" i="23"/>
  <c r="H79" i="23"/>
  <c r="H89" i="23"/>
  <c r="N24" i="23"/>
  <c r="C109" i="23"/>
  <c r="K109" i="23"/>
  <c r="H19" i="23"/>
  <c r="H14" i="23"/>
  <c r="F34" i="23"/>
  <c r="F49" i="23"/>
  <c r="H59" i="23"/>
  <c r="H99" i="23"/>
  <c r="F9" i="23"/>
  <c r="F39" i="23"/>
  <c r="F54" i="23"/>
  <c r="H54" i="23"/>
  <c r="R99" i="23" l="1"/>
  <c r="Q109" i="23"/>
  <c r="R109" i="23" s="1"/>
  <c r="R69" i="23"/>
  <c r="T54" i="23"/>
  <c r="R9" i="23"/>
  <c r="T94" i="23"/>
  <c r="T9" i="23"/>
  <c r="R44" i="23"/>
  <c r="T59" i="23"/>
  <c r="R24" i="23"/>
  <c r="T99" i="23"/>
  <c r="R49" i="23"/>
  <c r="R54" i="23"/>
  <c r="T14" i="23"/>
  <c r="R94" i="23"/>
  <c r="R64" i="23"/>
  <c r="R14" i="23"/>
  <c r="T19" i="23"/>
  <c r="R74" i="23"/>
  <c r="T49" i="23"/>
  <c r="R19" i="23"/>
  <c r="T69" i="23"/>
  <c r="T89" i="23"/>
  <c r="T24" i="23"/>
  <c r="T84" i="23"/>
  <c r="R34" i="23"/>
  <c r="T79" i="23"/>
  <c r="R59" i="23"/>
  <c r="T64" i="23"/>
  <c r="R39" i="23"/>
  <c r="T74" i="23"/>
  <c r="R89" i="23"/>
  <c r="R79" i="23"/>
  <c r="R84" i="23"/>
  <c r="L109" i="23"/>
  <c r="F109" i="23"/>
  <c r="F62" i="23" l="1"/>
  <c r="F100" i="23"/>
  <c r="M42" i="23"/>
  <c r="H100" i="23" l="1"/>
  <c r="H77" i="23"/>
  <c r="F103" i="23"/>
  <c r="H102" i="23"/>
  <c r="T102" i="23" s="1"/>
  <c r="L67" i="23"/>
  <c r="F96" i="23"/>
  <c r="H67" i="23"/>
  <c r="F83" i="23"/>
  <c r="F80" i="23"/>
  <c r="F86" i="23"/>
  <c r="H103" i="23"/>
  <c r="F77" i="23"/>
  <c r="L68" i="23"/>
  <c r="F67" i="23"/>
  <c r="F70" i="23"/>
  <c r="F72" i="23"/>
  <c r="F101" i="23"/>
  <c r="F65" i="23"/>
  <c r="F17" i="23"/>
  <c r="M37" i="23"/>
  <c r="S37" i="23" s="1"/>
  <c r="N52" i="23"/>
  <c r="N57" i="23"/>
  <c r="F95" i="23"/>
  <c r="G45" i="23"/>
  <c r="M47" i="23"/>
  <c r="N72" i="23"/>
  <c r="G42" i="23"/>
  <c r="S42" i="23" s="1"/>
  <c r="H101" i="23"/>
  <c r="G32" i="23"/>
  <c r="N67" i="23"/>
  <c r="G30" i="23"/>
  <c r="S30" i="23" s="1"/>
  <c r="N77" i="23"/>
  <c r="F22" i="23"/>
  <c r="H27" i="23"/>
  <c r="G43" i="23"/>
  <c r="S43" i="23" s="1"/>
  <c r="H52" i="23"/>
  <c r="H57" i="23"/>
  <c r="H17" i="23"/>
  <c r="H22" i="23"/>
  <c r="F81" i="23"/>
  <c r="G31" i="23"/>
  <c r="M41" i="23"/>
  <c r="M45" i="23"/>
  <c r="G48" i="23"/>
  <c r="S48" i="23" s="1"/>
  <c r="L72" i="23"/>
  <c r="M35" i="23"/>
  <c r="M38" i="23"/>
  <c r="G40" i="23"/>
  <c r="G46" i="23"/>
  <c r="F52" i="23"/>
  <c r="F57" i="23"/>
  <c r="F66" i="23"/>
  <c r="F71" i="23"/>
  <c r="N100" i="23"/>
  <c r="L100" i="23"/>
  <c r="R100" i="23" s="1"/>
  <c r="G33" i="23"/>
  <c r="M40" i="23"/>
  <c r="M46" i="23"/>
  <c r="N101" i="23"/>
  <c r="L101" i="23"/>
  <c r="H62" i="23"/>
  <c r="T62" i="23" s="1"/>
  <c r="L77" i="23"/>
  <c r="M36" i="23"/>
  <c r="G47" i="23"/>
  <c r="L52" i="23"/>
  <c r="L57" i="23"/>
  <c r="N103" i="23"/>
  <c r="L103" i="23"/>
  <c r="G41" i="23"/>
  <c r="L62" i="23"/>
  <c r="R62" i="23" s="1"/>
  <c r="T100" i="23" l="1"/>
  <c r="T77" i="23"/>
  <c r="T67" i="23"/>
  <c r="R103" i="23"/>
  <c r="T57" i="23"/>
  <c r="T103" i="23"/>
  <c r="R67" i="23"/>
  <c r="M107" i="23"/>
  <c r="N107" i="23" s="1"/>
  <c r="R77" i="23"/>
  <c r="R101" i="23"/>
  <c r="R72" i="23"/>
  <c r="S45" i="23"/>
  <c r="G44" i="23"/>
  <c r="H44" i="23" s="1"/>
  <c r="T52" i="23"/>
  <c r="T101" i="23"/>
  <c r="G105" i="23"/>
  <c r="H105" i="23" s="1"/>
  <c r="G107" i="23"/>
  <c r="H107" i="23" s="1"/>
  <c r="M39" i="23"/>
  <c r="N39" i="23" s="1"/>
  <c r="S32" i="23"/>
  <c r="S41" i="23"/>
  <c r="S47" i="23"/>
  <c r="S33" i="23"/>
  <c r="G108" i="23"/>
  <c r="H108" i="23" s="1"/>
  <c r="S40" i="23"/>
  <c r="G39" i="23"/>
  <c r="R57" i="23"/>
  <c r="S35" i="23"/>
  <c r="M105" i="23"/>
  <c r="M34" i="23"/>
  <c r="M44" i="23"/>
  <c r="N44" i="23" s="1"/>
  <c r="R52" i="23"/>
  <c r="S38" i="23"/>
  <c r="M108" i="23"/>
  <c r="N108" i="23" s="1"/>
  <c r="G29" i="23"/>
  <c r="S36" i="23"/>
  <c r="M106" i="23"/>
  <c r="N106" i="23" s="1"/>
  <c r="S31" i="23"/>
  <c r="G106" i="23"/>
  <c r="H106" i="23" s="1"/>
  <c r="S46" i="23"/>
  <c r="S105" i="23" l="1"/>
  <c r="T105" i="23" s="1"/>
  <c r="S44" i="23"/>
  <c r="S107" i="23"/>
  <c r="T107" i="23" s="1"/>
  <c r="T44" i="23"/>
  <c r="S106" i="23"/>
  <c r="T106" i="23" s="1"/>
  <c r="S108" i="23"/>
  <c r="T108" i="23" s="1"/>
  <c r="S34" i="23"/>
  <c r="N34" i="23"/>
  <c r="T34" i="23" s="1"/>
  <c r="S29" i="23"/>
  <c r="H29" i="23"/>
  <c r="T29" i="23" s="1"/>
  <c r="N105" i="23"/>
  <c r="M109" i="23"/>
  <c r="N109" i="23" s="1"/>
  <c r="S39" i="23"/>
  <c r="H39" i="23"/>
  <c r="T39" i="23" s="1"/>
  <c r="G109" i="23"/>
  <c r="H109" i="23" s="1"/>
  <c r="H13" i="23"/>
  <c r="H11" i="23"/>
  <c r="H12" i="23"/>
  <c r="F11" i="23"/>
  <c r="F12" i="23"/>
  <c r="F13" i="23"/>
  <c r="S109" i="23" l="1"/>
  <c r="T109" i="23" s="1"/>
  <c r="L27" i="23" l="1"/>
  <c r="R27" i="23" s="1"/>
  <c r="N27" i="23"/>
  <c r="T27" i="23" s="1"/>
  <c r="L22" i="23"/>
  <c r="R22" i="23" s="1"/>
  <c r="N22" i="23"/>
  <c r="T22" i="23" s="1"/>
  <c r="L17" i="23"/>
  <c r="R17" i="23" s="1"/>
  <c r="N17" i="23"/>
  <c r="T17" i="23" s="1"/>
  <c r="H72" i="23" l="1"/>
  <c r="T72" i="23" s="1"/>
  <c r="N87" i="23" l="1"/>
  <c r="T87" i="23" s="1"/>
  <c r="L87" i="23"/>
  <c r="R87" i="23" s="1"/>
  <c r="N12" i="23"/>
  <c r="T12" i="23" s="1"/>
  <c r="L12" i="23"/>
  <c r="R12" i="23" s="1"/>
  <c r="F18" i="23" l="1"/>
  <c r="F16" i="23"/>
  <c r="F15" i="23"/>
  <c r="N98" i="23"/>
  <c r="L98" i="23"/>
  <c r="H98" i="23"/>
  <c r="F98" i="23"/>
  <c r="N96" i="23"/>
  <c r="L96" i="23"/>
  <c r="R96" i="23" s="1"/>
  <c r="H96" i="23"/>
  <c r="N95" i="23"/>
  <c r="L95" i="23"/>
  <c r="R95" i="23" s="1"/>
  <c r="H95" i="23"/>
  <c r="N93" i="23"/>
  <c r="H93" i="23"/>
  <c r="F93" i="23"/>
  <c r="R93" i="23" s="1"/>
  <c r="N91" i="23"/>
  <c r="L91" i="23"/>
  <c r="H91" i="23"/>
  <c r="F91" i="23"/>
  <c r="N90" i="23"/>
  <c r="L90" i="23"/>
  <c r="H90" i="23"/>
  <c r="F90" i="23"/>
  <c r="N88" i="23"/>
  <c r="L88" i="23"/>
  <c r="H88" i="23"/>
  <c r="F88" i="23"/>
  <c r="N86" i="23"/>
  <c r="L86" i="23"/>
  <c r="R86" i="23" s="1"/>
  <c r="H86" i="23"/>
  <c r="N85" i="23"/>
  <c r="L85" i="23"/>
  <c r="H85" i="23"/>
  <c r="F85" i="23"/>
  <c r="N83" i="23"/>
  <c r="L83" i="23"/>
  <c r="R83" i="23" s="1"/>
  <c r="H83" i="23"/>
  <c r="N81" i="23"/>
  <c r="L81" i="23"/>
  <c r="R81" i="23" s="1"/>
  <c r="H81" i="23"/>
  <c r="N80" i="23"/>
  <c r="L80" i="23"/>
  <c r="R80" i="23" s="1"/>
  <c r="H80" i="23"/>
  <c r="N78" i="23"/>
  <c r="L78" i="23"/>
  <c r="H78" i="23"/>
  <c r="F78" i="23"/>
  <c r="N76" i="23"/>
  <c r="L76" i="23"/>
  <c r="H76" i="23"/>
  <c r="F76" i="23"/>
  <c r="N75" i="23"/>
  <c r="L75" i="23"/>
  <c r="H75" i="23"/>
  <c r="F75" i="23"/>
  <c r="N73" i="23"/>
  <c r="L73" i="23"/>
  <c r="H73" i="23"/>
  <c r="F73" i="23"/>
  <c r="N71" i="23"/>
  <c r="L71" i="23"/>
  <c r="R71" i="23" s="1"/>
  <c r="H71" i="23"/>
  <c r="N70" i="23"/>
  <c r="L70" i="23"/>
  <c r="R70" i="23" s="1"/>
  <c r="H70" i="23"/>
  <c r="N68" i="23"/>
  <c r="H68" i="23"/>
  <c r="F68" i="23"/>
  <c r="R68" i="23" s="1"/>
  <c r="N66" i="23"/>
  <c r="L66" i="23"/>
  <c r="R66" i="23" s="1"/>
  <c r="H66" i="23"/>
  <c r="N65" i="23"/>
  <c r="L65" i="23"/>
  <c r="R65" i="23" s="1"/>
  <c r="H65" i="23"/>
  <c r="N63" i="23"/>
  <c r="L63" i="23"/>
  <c r="H63" i="23"/>
  <c r="F63" i="23"/>
  <c r="N61" i="23"/>
  <c r="L61" i="23"/>
  <c r="H61" i="23"/>
  <c r="F61" i="23"/>
  <c r="N60" i="23"/>
  <c r="L60" i="23"/>
  <c r="H60" i="23"/>
  <c r="F60" i="23"/>
  <c r="N58" i="23"/>
  <c r="L58" i="23"/>
  <c r="H58" i="23"/>
  <c r="F58" i="23"/>
  <c r="N56" i="23"/>
  <c r="L56" i="23"/>
  <c r="H56" i="23"/>
  <c r="F56" i="23"/>
  <c r="N55" i="23"/>
  <c r="L55" i="23"/>
  <c r="H55" i="23"/>
  <c r="F55" i="23"/>
  <c r="N53" i="23"/>
  <c r="L53" i="23"/>
  <c r="H53" i="23"/>
  <c r="F53" i="23"/>
  <c r="N51" i="23"/>
  <c r="L51" i="23"/>
  <c r="H51" i="23"/>
  <c r="F51" i="23"/>
  <c r="N50" i="23"/>
  <c r="L50" i="23"/>
  <c r="H50" i="23"/>
  <c r="F50" i="23"/>
  <c r="N48" i="23"/>
  <c r="L48" i="23"/>
  <c r="H48" i="23"/>
  <c r="F48" i="23"/>
  <c r="N46" i="23"/>
  <c r="L46" i="23"/>
  <c r="H46" i="23"/>
  <c r="F46" i="23"/>
  <c r="N45" i="23"/>
  <c r="L45" i="23"/>
  <c r="H45" i="23"/>
  <c r="F45" i="23"/>
  <c r="N43" i="23"/>
  <c r="L43" i="23"/>
  <c r="H43" i="23"/>
  <c r="F43" i="23"/>
  <c r="N41" i="23"/>
  <c r="L41" i="23"/>
  <c r="H41" i="23"/>
  <c r="F41" i="23"/>
  <c r="N40" i="23"/>
  <c r="L40" i="23"/>
  <c r="H40" i="23"/>
  <c r="F40" i="23"/>
  <c r="N38" i="23"/>
  <c r="L38" i="23"/>
  <c r="H38" i="23"/>
  <c r="F38" i="23"/>
  <c r="N36" i="23"/>
  <c r="L36" i="23"/>
  <c r="H36" i="23"/>
  <c r="F36" i="23"/>
  <c r="N35" i="23"/>
  <c r="L35" i="23"/>
  <c r="H35" i="23"/>
  <c r="F35" i="23"/>
  <c r="N33" i="23"/>
  <c r="L33" i="23"/>
  <c r="H33" i="23"/>
  <c r="F33" i="23"/>
  <c r="N31" i="23"/>
  <c r="L31" i="23"/>
  <c r="H31" i="23"/>
  <c r="F31" i="23"/>
  <c r="N30" i="23"/>
  <c r="L30" i="23"/>
  <c r="H30" i="23"/>
  <c r="F30" i="23"/>
  <c r="N28" i="23"/>
  <c r="L28" i="23"/>
  <c r="H28" i="23"/>
  <c r="F28" i="23"/>
  <c r="N26" i="23"/>
  <c r="L26" i="23"/>
  <c r="H26" i="23"/>
  <c r="F26" i="23"/>
  <c r="N25" i="23"/>
  <c r="L25" i="23"/>
  <c r="H25" i="23"/>
  <c r="F25" i="23"/>
  <c r="N23" i="23"/>
  <c r="L23" i="23"/>
  <c r="H23" i="23"/>
  <c r="F23" i="23"/>
  <c r="N21" i="23"/>
  <c r="L21" i="23"/>
  <c r="H21" i="23"/>
  <c r="F21" i="23"/>
  <c r="N20" i="23"/>
  <c r="L20" i="23"/>
  <c r="H20" i="23"/>
  <c r="F20" i="23"/>
  <c r="N18" i="23"/>
  <c r="L18" i="23"/>
  <c r="H18" i="23"/>
  <c r="N16" i="23"/>
  <c r="L16" i="23"/>
  <c r="H16" i="23"/>
  <c r="N15" i="23"/>
  <c r="L15" i="23"/>
  <c r="H15" i="23"/>
  <c r="N13" i="23"/>
  <c r="T13" i="23" s="1"/>
  <c r="L13" i="23"/>
  <c r="R13" i="23" s="1"/>
  <c r="N11" i="23"/>
  <c r="T11" i="23" s="1"/>
  <c r="L11" i="23"/>
  <c r="R11" i="23" s="1"/>
  <c r="N10" i="23"/>
  <c r="L10" i="23"/>
  <c r="H10" i="23"/>
  <c r="F10" i="23"/>
  <c r="T66" i="23" l="1"/>
  <c r="R78" i="23"/>
  <c r="R90" i="23"/>
  <c r="T68" i="23"/>
  <c r="R73" i="23"/>
  <c r="R88" i="23"/>
  <c r="R91" i="23"/>
  <c r="T93" i="23"/>
  <c r="T80" i="23"/>
  <c r="R75" i="23"/>
  <c r="R76" i="23"/>
  <c r="T16" i="23"/>
  <c r="T15" i="23"/>
  <c r="T65" i="23"/>
  <c r="T71" i="23"/>
  <c r="T73" i="23"/>
  <c r="T75" i="23"/>
  <c r="T76" i="23"/>
  <c r="T78" i="23"/>
  <c r="R85" i="23"/>
  <c r="T86" i="23"/>
  <c r="T88" i="23"/>
  <c r="T90" i="23"/>
  <c r="T91" i="23"/>
  <c r="R98" i="23"/>
  <c r="R10" i="23"/>
  <c r="T85" i="23"/>
  <c r="T96" i="23"/>
  <c r="T20" i="23"/>
  <c r="T23" i="23"/>
  <c r="T26" i="23"/>
  <c r="T30" i="23"/>
  <c r="T33" i="23"/>
  <c r="T36" i="23"/>
  <c r="T40" i="23"/>
  <c r="T43" i="23"/>
  <c r="T46" i="23"/>
  <c r="T50" i="23"/>
  <c r="T53" i="23"/>
  <c r="T56" i="23"/>
  <c r="T60" i="23"/>
  <c r="T63" i="23"/>
  <c r="T95" i="23"/>
  <c r="R21" i="23"/>
  <c r="R25" i="23"/>
  <c r="R28" i="23"/>
  <c r="R31" i="23"/>
  <c r="R35" i="23"/>
  <c r="R38" i="23"/>
  <c r="R41" i="23"/>
  <c r="R45" i="23"/>
  <c r="R48" i="23"/>
  <c r="R51" i="23"/>
  <c r="R55" i="23"/>
  <c r="R58" i="23"/>
  <c r="R61" i="23"/>
  <c r="T70" i="23"/>
  <c r="R15" i="23"/>
  <c r="T18" i="23"/>
  <c r="T21" i="23"/>
  <c r="T25" i="23"/>
  <c r="T28" i="23"/>
  <c r="T31" i="23"/>
  <c r="T35" i="23"/>
  <c r="T38" i="23"/>
  <c r="T41" i="23"/>
  <c r="T45" i="23"/>
  <c r="T48" i="23"/>
  <c r="T51" i="23"/>
  <c r="T55" i="23"/>
  <c r="T58" i="23"/>
  <c r="T61" i="23"/>
  <c r="T81" i="23"/>
  <c r="R16" i="23"/>
  <c r="R18" i="23"/>
  <c r="T10" i="23"/>
  <c r="R20" i="23"/>
  <c r="R23" i="23"/>
  <c r="R26" i="23"/>
  <c r="R30" i="23"/>
  <c r="R33" i="23"/>
  <c r="R36" i="23"/>
  <c r="R40" i="23"/>
  <c r="R43" i="23"/>
  <c r="R46" i="23"/>
  <c r="R50" i="23"/>
  <c r="R53" i="23"/>
  <c r="R56" i="23"/>
  <c r="R60" i="23"/>
  <c r="R63" i="23"/>
  <c r="T83" i="23"/>
  <c r="T98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Georgios Vasilopoulos</author>
  </authors>
  <commentList>
    <comment ref="J107" authorId="0" shapeId="0" xr:uid="{F389DA6A-9C17-448C-A41B-3EDE53BEE9DA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(ΔΕΠΑ Α.Ε. &amp; ΕΛΙΝΟΙΛ Α.Ε.) </t>
        </r>
      </text>
    </comment>
    <comment ref="P107" authorId="0" shapeId="0" xr:uid="{3B74973D-812E-4F4F-8BFB-83D8FB126C86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(ΔΕΠΑ Α.Ε. &amp; ΕΛΙΝΟΙΛ Α.Ε.) </t>
        </r>
      </text>
    </comment>
    <comment ref="J108" authorId="0" shapeId="0" xr:uid="{D1E37C74-9D88-46E9-BC26-20D12B85A114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(ΑΕΡΙΟ ΑΤΤΙΚΗΣ  Α.Ε. &amp; ΖΕΝΙΘ) </t>
        </r>
      </text>
    </comment>
    <comment ref="P108" authorId="0" shapeId="0" xr:uid="{B04DD4DF-D9E2-4E28-AD82-DE0CEB797865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(ΑΕΡΙΟ ΑΤΤΙΚΗΣ  Α.Ε. &amp; ΖΕΝΙΘ) 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<sst xmlns="http://schemas.openxmlformats.org/spreadsheetml/2006/main" count="1069" uniqueCount="153">
  <si>
    <t>Μήνας: ΙΑΝΟΥΑΡΙΟΣ 2024</t>
  </si>
  <si>
    <t xml:space="preserve">Ενεργοί Χρήστες Διανομής, Πλήθος Σημείων Παράδοσης, Κατανάλωση και Χρέωση Βασικής Δραστηριότητας εκπροσωπούμενων Σημείων Παράδοσης </t>
  </si>
  <si>
    <t xml:space="preserve">Διαχειριστής Δικτύου: ΕΝΑΟΝ                                </t>
  </si>
  <si>
    <t>ΓΕΩΓΡΑΦΙΚΗ ΠΕΡΙΦΕΡΕΙΑ</t>
  </si>
  <si>
    <t>ΘΕΣΣΑΛΟΝΙΚΗΣ</t>
  </si>
  <si>
    <t>ΘΕΣΣΑΛΙΑΣ</t>
  </si>
  <si>
    <t>ATTIKH</t>
  </si>
  <si>
    <t>ΣΤΕΡΕΑ ΕΛΛΑΔΑ</t>
  </si>
  <si>
    <t>ΚΕΝΤΡΙΚΗ ΜΑΚΕΔΟΝΙΑ</t>
  </si>
  <si>
    <t>ΑΝΑΤΟΛΙΚΗ ΜΑΚΕΔΟΝΙΑ ΘΡΑΚΗ</t>
  </si>
  <si>
    <t>ΔΥΤΙΚΗ ΜΑΚΕΔΟΝΙΑ</t>
  </si>
  <si>
    <t>ΔΥΤΙΚΗ ΕΛΛΑΔΑ</t>
  </si>
  <si>
    <t>ΗΠΕΙΡΟΣ</t>
  </si>
  <si>
    <t>ΠΕΛΟΠΟΝΝΗΣΟΣ</t>
  </si>
  <si>
    <t>ΣΥΝΟΛΙΚΟ ΔΕΔΑ</t>
  </si>
  <si>
    <t>α/α</t>
  </si>
  <si>
    <t>Επωνυμία Χρήστη Διανομής</t>
  </si>
  <si>
    <t xml:space="preserve">ΜΗΚΟΣ ΚΑΤΑΣΚΕΥΑΣΘΕΝΤΟΣ ΔΙΚΤΥΟΥ (km): </t>
  </si>
  <si>
    <t xml:space="preserve">19 bar:  </t>
  </si>
  <si>
    <t xml:space="preserve">4 bar:  </t>
  </si>
  <si>
    <t>ΠΛΗΘΟΣ  ΕΝΕΡΓΟΠΟΙΗΜΕΝΩΝ ΣΗΜΕΙΩΝ ΠΑΡΑΔΟΣΗΣ ΜΕ ΑΠΟΚΛΕΙΣΤΙΚΗ ΕΚΠΡΟΣΩΠΗΣΗ</t>
  </si>
  <si>
    <t>ΠΛΗΘΟΣ  ΕΝΕΡΓΟΠΟΙΗΜΕΝΩΝ ΣΗΜΕΙΩΝ ΠΑΡΑΔΟΣΗΣ ΜΕ ΠΑΡΑΛΛΗΛΗ ΕΚΠΡΟΣΩΠΗΣΗ</t>
  </si>
  <si>
    <t>ΜΗΝΙΑΙΕΣ ΚΑΤΑΝΕΜΗΘΕΙΣΕΣ ΠΟΣΟΤΗΤΕΣ ΦΑ (KWh)</t>
  </si>
  <si>
    <t>ΜΕΣΗ ΜΗΝΙΑΙΑ ΚΑΤΑΝΑΛΩΣΗ (KWh)</t>
  </si>
  <si>
    <t>ΜΗΝΙΑΙΑ ΧΡΕΩΣΗ ΒΑΣΙΚΗΣ ΔΡΑΣΤΗΡΙΟΤΗΤΑΣ (€)</t>
  </si>
  <si>
    <t>ΜΕΣΗ ΜΗΝΙΑΙΑ ΧΡΕΩΣΗ ΒΑΣΙΚΗΣ ΔΡΑΣΤΗΡΙΟΤΗΤΑΣ (€)</t>
  </si>
  <si>
    <t>ΑΝΟΞΑΛ</t>
  </si>
  <si>
    <t>ΟΙΚΙΑΚΟΣ</t>
  </si>
  <si>
    <t>ΕΜΠΟΡΙΚΟΣ</t>
  </si>
  <si>
    <t>CNG</t>
  </si>
  <si>
    <t>ΒΙΟΜΗΧΑΝΙΚΟΣ</t>
  </si>
  <si>
    <t>ΚΛΙΜΑΤΙΣΜΟΣ / ΣΥΜΠΑΡΑΓΩΓΗ</t>
  </si>
  <si>
    <t>ΕΛΒΑΛΧΑΛΚΟΡ</t>
  </si>
  <si>
    <t>Δ.Ε.Π.Α. Α.Ε.</t>
  </si>
  <si>
    <t>ΔΗΜΟΣΙΑ ΕΠΙΧΕΙΡΗΣΗ ΗΛΕΚΤΡΙΣΜΟΥ Α.Ε.</t>
  </si>
  <si>
    <t>ΕΛΙΝΟΙΛ Α.Ε.</t>
  </si>
  <si>
    <t>ΕΤΑΙΡΕΙΑ ΠΑΡΟΧΗΣ ΑΕΡΙΟΥ ΑΤΤΙΚΗΣ ΕΛΛΗΝΙΚΗ Α.Ε. ΕΝΕΡΓΕΙΑΣ</t>
  </si>
  <si>
    <t>ΕΤΑΙΡΕΙΑ ΠΡΟΜΗΘΕΙΑΣ ΑΕΡΙΟΥ ΘΕΣΣΑΛΟΝΙΚΗΣ ΘΕΣΣΑΛΙΑΣ Α.Ε.</t>
  </si>
  <si>
    <t>ΕΦΑ ΕΝΕΡΓΕΙΑΚΗ ΕΤΑΙΡΕΙΑ ΦΥΣΙΚΟΥ ΑΕΡΙΟΥ Α.Ε.</t>
  </si>
  <si>
    <t>ΗΡΩΝ ΘΕΡΜΟΗΛΕΚΤΡΙΚΗ Α.Ε.</t>
  </si>
  <si>
    <t>ΜΟΤΟΡ ΟΙΛ (ΕΛΛΑΣ)</t>
  </si>
  <si>
    <t>ΜΥΤΙΛΗΝΑΙΟΣ ΑΝΩΝΥΜΟΣ ΕΤΑΙΡΕΙΑ ΟΜΙΛΟΣ ΕΠΙΧΕΙΡΗΣΕΩΝ</t>
  </si>
  <si>
    <t>ΣΙΔΕΝΟΡ ΒΙΟΜΗΧΑΝΙΚΗ ΧΑΛΥΒΑ Α.Ε</t>
  </si>
  <si>
    <t>ELPEDISON Α.Ε.</t>
  </si>
  <si>
    <t>FULGOR</t>
  </si>
  <si>
    <t>GREENSTEEL - CEDALION COMMODITIES A.E.</t>
  </si>
  <si>
    <t>NRG SUPPLY AND TRADING SA ΠΤΚ</t>
  </si>
  <si>
    <t xml:space="preserve">general </t>
  </si>
  <si>
    <t>NRG TRADING HOUSE S.A.</t>
  </si>
  <si>
    <t>SOVEL A.E. ΕΛΛΗΝΙΚΗ ΕΤΑΙΡΙΑ ΕΠΕΞΕΡΓΑΣΙΑΣ ΧΑΛΥΒΟΣ</t>
  </si>
  <si>
    <t>VOLTERRA A.E.</t>
  </si>
  <si>
    <t>VOLTON A.E.</t>
  </si>
  <si>
    <t>ΣΥΝΟΛΟ ΧΡΗΣΤΩΝ ΔΙΑΝΟΜΗΣ</t>
  </si>
  <si>
    <t>ΓΕΝΙΚΟ ΣΥΝΟΛΟ</t>
  </si>
  <si>
    <t>Σημείωση: Στο Δίκτυο Διανομής Θεσσαλίας, το πλήθος των Σημείων Παράδοσης με παράλληλη εκπροσώπηση είναι 1</t>
  </si>
  <si>
    <t xml:space="preserve">Διαχειριστής Δικτύου: Εnaon EDA                                </t>
  </si>
  <si>
    <t>ΣΥΝΟΛΙΚΟ Enaon EDA</t>
  </si>
  <si>
    <t xml:space="preserve">  </t>
  </si>
  <si>
    <t>MONTH: JANUARY 2024</t>
  </si>
  <si>
    <t>ACTIVE GAS SUPPLIERS, NUMBER OF ACTIVATED CUSTOMERS, MONTHLY ALLOCATED NATURAL GAS QUANTITIES (FOR DISTRIBUTION NETWORKS PER DISTRIBUTION TARIFF CATEGORY)</t>
  </si>
  <si>
    <t xml:space="preserve">Distribution System Operator: Εnaon ΕDA                      </t>
  </si>
  <si>
    <t>REGION</t>
  </si>
  <si>
    <t>THESSALONIKI</t>
  </si>
  <si>
    <t>THESSALY</t>
  </si>
  <si>
    <t>ATTIKI</t>
  </si>
  <si>
    <t>CENTRAL GREECE</t>
  </si>
  <si>
    <t>CENTRAL MACEDONIA</t>
  </si>
  <si>
    <t>EASTERN MACEDONIA &amp;  THRACE</t>
  </si>
  <si>
    <t>WESTERN MACEDONIA</t>
  </si>
  <si>
    <t>WESTERN GREECE</t>
  </si>
  <si>
    <t>EPIRUS</t>
  </si>
  <si>
    <t>PELOPONNESE</t>
  </si>
  <si>
    <t>TOTAL Enaon EDA</t>
  </si>
  <si>
    <t>A/N</t>
  </si>
  <si>
    <t>ACTIVE SUPPLIERS</t>
  </si>
  <si>
    <t xml:space="preserve">CONSTRUCTED NETWORK (km): </t>
  </si>
  <si>
    <t>ACTIVATED CUSTOMERS WITH EXCLUSIVE REPRESENTATION</t>
  </si>
  <si>
    <t>ACTIVATED CUSTOMERS WITH NON EXCLUSIVE REPRESENTATION</t>
  </si>
  <si>
    <t>MONTHLY ALLOCATED GAS QUANTITIES (KWh)</t>
  </si>
  <si>
    <t>AVERAGE MONTHLY CONSUMPTION (KWh)</t>
  </si>
  <si>
    <t>MONTHLY BASIC ACTIVITY (INVOICED  €)</t>
  </si>
  <si>
    <t>MONTHLY BASIC ACTIVITY per PoD (INVOICED €)</t>
  </si>
  <si>
    <t>ANOXAL</t>
  </si>
  <si>
    <t>RESIDENTIAL</t>
  </si>
  <si>
    <t>COMMERCIAL</t>
  </si>
  <si>
    <t>INDUSTRIAL</t>
  </si>
  <si>
    <t>AIRCONDITIONING/COGENERATION</t>
  </si>
  <si>
    <t>ELVALHALKOR</t>
  </si>
  <si>
    <t>DEPA S.A.</t>
  </si>
  <si>
    <t>PPC S.A.</t>
  </si>
  <si>
    <t>ELINOIL S.A.</t>
  </si>
  <si>
    <t>EPA ATTIKIS S.A.</t>
  </si>
  <si>
    <t>ZENITH S.A.</t>
  </si>
  <si>
    <t>EFA S.A.</t>
  </si>
  <si>
    <t>HERON S.A.</t>
  </si>
  <si>
    <t>MOTOR OIL (HELLAS)</t>
  </si>
  <si>
    <t>MYTILINEOS HOLDINGS S.A.</t>
  </si>
  <si>
    <t>SIDENOR S.A.</t>
  </si>
  <si>
    <t>ELPEDISON S.A.</t>
  </si>
  <si>
    <t>GREENSTEEL - CEDALION COMMODITIES S.A.</t>
  </si>
  <si>
    <t>SOVEL S.A.</t>
  </si>
  <si>
    <t>VOLTON S.A.</t>
  </si>
  <si>
    <t>TOTAL</t>
  </si>
  <si>
    <t>Μήνας: ΦΕΒΡΟΥΑΡΙΟΣ 2024</t>
  </si>
  <si>
    <t> </t>
  </si>
  <si>
    <t>MONTH: FEBRUARY 2024</t>
  </si>
  <si>
    <t>Μήνας: ΙΟΥΝΙΟΣ 2021</t>
  </si>
  <si>
    <t>Διαχειριστής Δικτύου: ΕΔΑ ΘΕΣΣ Α.Ε.</t>
  </si>
  <si>
    <t>Πλήθος ενεργών σημείων παράδοσης με αποκλειστική εκπροσώπηση</t>
  </si>
  <si>
    <t>Πλήθος ενεργών σημείων παράδοσης με παράλληλη εκπροσώπηση</t>
  </si>
  <si>
    <t xml:space="preserve"> Συνολικό Πλήθος ενεργών σημείων παράδοσης</t>
  </si>
  <si>
    <t>Κατανάλωση Φ.Α. (ΜWh)</t>
  </si>
  <si>
    <t>ΜΗΝΙΑΙΕΣ ΚΑΤΑΝΕΜΗΘΕΙΣΕΣ ΠΟΣΟΤΗΤΕΣ ΦΑ (MWh)</t>
  </si>
  <si>
    <t>ΜΕΣΗ ΜΗΝΙΑΙΑ ΚΑΤΑΝΑΛΩΣΗ (MWh)</t>
  </si>
  <si>
    <t>ΖΕΝΙΘ</t>
  </si>
  <si>
    <t>Οικιακό</t>
  </si>
  <si>
    <t>Δ.ΕΠ.Α. Α.Ε.</t>
  </si>
  <si>
    <t>Επαγγελματικό</t>
  </si>
  <si>
    <t>ΔΕΠΑ</t>
  </si>
  <si>
    <t>Βιομηχανικό</t>
  </si>
  <si>
    <t>ΦΥΣΙΚΟ ΑΕΡΙΟ ΕΛΛΗΝΙΚΗ ΕΤΑΙΡΕΙΑ ΕΝΕΡΓΕΙΑΣ</t>
  </si>
  <si>
    <t>ΠΡΟΜΗΘΕΑΣ GAS A.E.</t>
  </si>
  <si>
    <t>ELPEDISON A.E.</t>
  </si>
  <si>
    <t>ΜΥΤΙΛΗΝΑΙΟΣ Α.Ε. - OΜΙΛΟΣ ΕΠΙΧΕΙΡΗΣΕΩΝ</t>
  </si>
  <si>
    <t xml:space="preserve">ΑΝΟΞΑΛ Α.Ε. ΒΙΟΜΗΧΑΝΙΑ ΕΠΕΞΕΡΓΑΣΙΑΣ ΚΑΙ ΑΝΑΚΥΚΛΩΣΗΣ ΜΕΤΑΛΛΩΝ </t>
  </si>
  <si>
    <t>M-NG TRADING S.A.</t>
  </si>
  <si>
    <t>FULGOR ΕΛΛΗΝΙΚΗ ΕΤΑΙΡΕΙΑ ΗΛΕΚΤΡΙΚΩΝ ΚΑΛΩΔΙΩΝ Α.Ε.</t>
  </si>
  <si>
    <t>MNG Trading</t>
  </si>
  <si>
    <t>ΕΛΒΑΛΧΑΛΚΟΡ Α.Ε.</t>
  </si>
  <si>
    <t>ΣΙΔΕΝΟΡ ΒΙΟΜΗΧΑΝΙΚΗ ΧΑΛΥΒΑ Α.Ε.</t>
  </si>
  <si>
    <t>GREENSTEEL CEDALION COMMODITIES A.E.</t>
  </si>
  <si>
    <t>SOVEL A.E. ΕΛΛΗΝΙΚΗ ΕΤΑΙΡΙΑ</t>
  </si>
  <si>
    <t>ΜΟΤΟΡΟΪΛ ΕΛΛΑΣ ΔΙΥΛΙΣΤΗΡΙΑ ΚΟΡΙΝΘΟΥ Α.Ε.</t>
  </si>
  <si>
    <t>ΒΑ ΥΑΛΟΥΡΓΙΑ ΕΛΛΑΔΟΣ Α.Ε.</t>
  </si>
  <si>
    <t>CORAL A.E.</t>
  </si>
  <si>
    <t>WATT &amp; VOLT Α.Ε. ΕΚΜΕΤΑΛΛΕΥΣΗ ΕΝΑΛΛΑΚΤΙΚΩΝ ΜΟΡΦΩΝ ΕΝΕΡΓΕΙΑΣ</t>
  </si>
  <si>
    <t>WATT AND VOLT A.E.</t>
  </si>
  <si>
    <t>ΔΕΗ Α.Ε.</t>
  </si>
  <si>
    <t>KEN ΠΑΡΑΓΩΓΗ ΚΑΙ ΕΜΠΟΡΙΑ ΕΝΕΡΓΕΙΑΚΩΝ ΠΡΟΙΟΝΤΩΝ</t>
  </si>
  <si>
    <t>ΠΕΤΡΟΓΚΑΖ Α.Ε.</t>
  </si>
  <si>
    <t>ΚΕΝ ΠΑΡΑΓΩΓΗ ΚΑΙ ΕΜΠΟΡΙΑ ΕΝΕΡΓΕΙΑΚΩΝ ΠΡΟΙΟΝΤΩΝ Α.Ε.</t>
  </si>
  <si>
    <t>ΕΛΙΝΟΙΛ ΕΛΛΗΝΙΚΗ ΕΤΑΙΡΕΙΑ ΠΕΤΡΕΛΑΙΩΝ Α.Ε.</t>
  </si>
  <si>
    <t>Supplier 7</t>
  </si>
  <si>
    <t>Supplier 8</t>
  </si>
  <si>
    <t>Supplier 9</t>
  </si>
  <si>
    <t>Supplier 10</t>
  </si>
  <si>
    <t>Supplier 11</t>
  </si>
  <si>
    <t>Supplier 12</t>
  </si>
  <si>
    <t>Supplier 13</t>
  </si>
  <si>
    <t>Supplier 14</t>
  </si>
  <si>
    <t>Supplier 15</t>
  </si>
  <si>
    <t>Σημείωση: Στο Δίκτυο Διανομής Θεσσαλίας, το πλήθος των Σημείων Παράδοσης με παράλληλη εκπροσώπηση είναι 2</t>
  </si>
  <si>
    <t>ΣΥΝΟΛΙΚΟ Εnaon EDA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</si>
</sst>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\ _€"/>
  </numFmts>
  <fonts count="15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4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9"/>
      <color indexed="81"/>
      <name val="Tahoma"/>
      <family val="2"/>
      <charset val="161"/>
    </font>
    <font>
      <b/>
      <sz val="11"/>
      <color rgb="FF000000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7E6E6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3" fontId="11" fillId="0" borderId="17" xfId="1" applyNumberFormat="1" applyFont="1" applyBorder="1" applyAlignment="1">
      <alignment horizontal="right" vertical="center"/>
    </xf>
    <xf numFmtId="3" fontId="11" fillId="0" borderId="18" xfId="1" applyNumberFormat="1" applyFont="1" applyBorder="1" applyAlignment="1">
      <alignment horizontal="right" vertical="center"/>
    </xf>
    <xf numFmtId="0" fontId="1" fillId="0" borderId="0" xfId="1" applyAlignment="1">
      <alignment horizontal="center" vertical="center" wrapText="1"/>
    </xf>
    <xf numFmtId="0" fontId="1" fillId="0" borderId="0" xfId="1" applyAlignment="1">
      <alignment vertical="center"/>
    </xf>
    <xf numFmtId="3" fontId="3" fillId="2" borderId="18" xfId="1" applyNumberFormat="1" applyFont="1" applyFill="1" applyBorder="1" applyAlignment="1">
      <alignment horizontal="right" vertical="center"/>
    </xf>
    <xf numFmtId="164" fontId="3" fillId="2" borderId="18" xfId="1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9" fillId="0" borderId="18" xfId="1" applyFont="1" applyBorder="1" applyAlignment="1">
      <alignment horizontal="right" vertical="center"/>
    </xf>
    <xf numFmtId="3" fontId="9" fillId="0" borderId="0" xfId="1" applyNumberFormat="1" applyFont="1" applyAlignment="1">
      <alignment horizontal="center" vertical="center"/>
    </xf>
    <xf numFmtId="164" fontId="3" fillId="2" borderId="27" xfId="1" applyNumberFormat="1" applyFont="1" applyFill="1" applyBorder="1" applyAlignment="1">
      <alignment horizontal="right" vertical="center"/>
    </xf>
    <xf numFmtId="164" fontId="11" fillId="0" borderId="27" xfId="1" applyNumberFormat="1" applyFont="1" applyBorder="1" applyAlignment="1">
      <alignment horizontal="right" vertical="center"/>
    </xf>
    <xf numFmtId="0" fontId="2" fillId="3" borderId="12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164" fontId="2" fillId="3" borderId="14" xfId="1" applyNumberFormat="1" applyFont="1" applyFill="1" applyBorder="1" applyAlignment="1">
      <alignment vertical="center" wrapText="1"/>
    </xf>
    <xf numFmtId="164" fontId="2" fillId="3" borderId="15" xfId="1" applyNumberFormat="1" applyFont="1" applyFill="1" applyBorder="1" applyAlignment="1">
      <alignment vertical="center" wrapText="1"/>
    </xf>
    <xf numFmtId="164" fontId="11" fillId="0" borderId="24" xfId="1" applyNumberFormat="1" applyFont="1" applyBorder="1" applyAlignment="1">
      <alignment horizontal="right" vertical="center"/>
    </xf>
    <xf numFmtId="164" fontId="2" fillId="3" borderId="12" xfId="1" applyNumberFormat="1" applyFont="1" applyFill="1" applyBorder="1" applyAlignment="1">
      <alignment vertical="center" wrapText="1"/>
    </xf>
    <xf numFmtId="4" fontId="3" fillId="2" borderId="14" xfId="1" applyNumberFormat="1" applyFont="1" applyFill="1" applyBorder="1" applyAlignment="1">
      <alignment horizontal="right" vertical="center"/>
    </xf>
    <xf numFmtId="4" fontId="3" fillId="2" borderId="27" xfId="1" applyNumberFormat="1" applyFont="1" applyFill="1" applyBorder="1" applyAlignment="1">
      <alignment horizontal="right" vertical="center"/>
    </xf>
    <xf numFmtId="4" fontId="11" fillId="0" borderId="27" xfId="1" applyNumberFormat="1" applyFont="1" applyBorder="1" applyAlignment="1">
      <alignment horizontal="right" vertical="center"/>
    </xf>
    <xf numFmtId="4" fontId="3" fillId="2" borderId="19" xfId="1" applyNumberFormat="1" applyFont="1" applyFill="1" applyBorder="1" applyAlignment="1">
      <alignment horizontal="right" vertical="center"/>
    </xf>
    <xf numFmtId="4" fontId="11" fillId="0" borderId="18" xfId="1" applyNumberFormat="1" applyFont="1" applyBorder="1" applyAlignment="1">
      <alignment horizontal="right" vertical="center"/>
    </xf>
    <xf numFmtId="164" fontId="5" fillId="0" borderId="0" xfId="1" applyNumberFormat="1" applyFont="1" applyAlignment="1">
      <alignment vertical="center"/>
    </xf>
    <xf numFmtId="164" fontId="7" fillId="0" borderId="0" xfId="1" applyNumberFormat="1" applyFont="1" applyAlignment="1">
      <alignment vertical="center"/>
    </xf>
    <xf numFmtId="4" fontId="5" fillId="0" borderId="0" xfId="1" applyNumberFormat="1" applyFont="1" applyAlignment="1">
      <alignment vertical="center"/>
    </xf>
    <xf numFmtId="4" fontId="7" fillId="0" borderId="0" xfId="1" applyNumberFormat="1" applyFont="1" applyAlignment="1">
      <alignment vertical="center"/>
    </xf>
    <xf numFmtId="4" fontId="2" fillId="3" borderId="13" xfId="1" applyNumberFormat="1" applyFont="1" applyFill="1" applyBorder="1" applyAlignment="1">
      <alignment horizontal="center" vertical="center" wrapText="1"/>
    </xf>
    <xf numFmtId="4" fontId="2" fillId="3" borderId="15" xfId="1" applyNumberFormat="1" applyFont="1" applyFill="1" applyBorder="1" applyAlignment="1">
      <alignment vertical="center" wrapText="1"/>
    </xf>
    <xf numFmtId="4" fontId="3" fillId="2" borderId="8" xfId="1" applyNumberFormat="1" applyFont="1" applyFill="1" applyBorder="1" applyAlignment="1">
      <alignment horizontal="right" vertical="center"/>
    </xf>
    <xf numFmtId="164" fontId="2" fillId="3" borderId="12" xfId="1" applyNumberFormat="1" applyFont="1" applyFill="1" applyBorder="1" applyAlignment="1">
      <alignment horizontal="center" vertical="center" wrapText="1"/>
    </xf>
    <xf numFmtId="3" fontId="11" fillId="0" borderId="36" xfId="1" applyNumberFormat="1" applyFont="1" applyBorder="1" applyAlignment="1">
      <alignment horizontal="right" vertical="center"/>
    </xf>
    <xf numFmtId="3" fontId="3" fillId="2" borderId="36" xfId="1" applyNumberFormat="1" applyFont="1" applyFill="1" applyBorder="1" applyAlignment="1">
      <alignment horizontal="right" vertical="center"/>
    </xf>
    <xf numFmtId="164" fontId="3" fillId="2" borderId="7" xfId="1" applyNumberFormat="1" applyFont="1" applyFill="1" applyBorder="1" applyAlignment="1">
      <alignment horizontal="right" vertical="center"/>
    </xf>
    <xf numFmtId="164" fontId="2" fillId="0" borderId="27" xfId="1" applyNumberFormat="1" applyFont="1" applyBorder="1" applyAlignment="1">
      <alignment horizontal="right" vertical="center" wrapText="1"/>
    </xf>
    <xf numFmtId="164" fontId="11" fillId="0" borderId="11" xfId="1" applyNumberFormat="1" applyFont="1" applyBorder="1" applyAlignment="1">
      <alignment horizontal="right" vertical="center"/>
    </xf>
    <xf numFmtId="4" fontId="3" fillId="2" borderId="7" xfId="1" applyNumberFormat="1" applyFont="1" applyFill="1" applyBorder="1" applyAlignment="1">
      <alignment horizontal="right" vertical="center"/>
    </xf>
    <xf numFmtId="164" fontId="2" fillId="0" borderId="27" xfId="1" applyNumberFormat="1" applyFont="1" applyBorder="1" applyAlignment="1">
      <alignment horizontal="right" vertical="center"/>
    </xf>
    <xf numFmtId="164" fontId="7" fillId="0" borderId="27" xfId="1" applyNumberFormat="1" applyFont="1" applyBorder="1" applyAlignment="1">
      <alignment horizontal="right" vertical="center"/>
    </xf>
    <xf numFmtId="164" fontId="2" fillId="3" borderId="13" xfId="1" applyNumberFormat="1" applyFont="1" applyFill="1" applyBorder="1" applyAlignment="1">
      <alignment vertical="center" wrapText="1"/>
    </xf>
    <xf numFmtId="4" fontId="2" fillId="3" borderId="13" xfId="1" applyNumberFormat="1" applyFont="1" applyFill="1" applyBorder="1" applyAlignment="1">
      <alignment vertical="center" wrapText="1"/>
    </xf>
    <xf numFmtId="0" fontId="2" fillId="2" borderId="43" xfId="1" applyFont="1" applyFill="1" applyBorder="1" applyAlignment="1">
      <alignment horizontal="center" vertical="center" wrapText="1"/>
    </xf>
    <xf numFmtId="0" fontId="2" fillId="2" borderId="46" xfId="1" applyFont="1" applyFill="1" applyBorder="1" applyAlignment="1">
      <alignment horizontal="center" vertical="center" wrapText="1"/>
    </xf>
    <xf numFmtId="0" fontId="2" fillId="5" borderId="43" xfId="1" applyFont="1" applyFill="1" applyBorder="1" applyAlignment="1">
      <alignment horizontal="center" vertical="center" wrapText="1"/>
    </xf>
    <xf numFmtId="0" fontId="11" fillId="6" borderId="44" xfId="1" applyFont="1" applyFill="1" applyBorder="1" applyAlignment="1">
      <alignment horizontal="center" vertical="center" wrapText="1"/>
    </xf>
    <xf numFmtId="0" fontId="11" fillId="6" borderId="45" xfId="1" applyFont="1" applyFill="1" applyBorder="1" applyAlignment="1">
      <alignment horizontal="center" vertical="center" wrapText="1"/>
    </xf>
    <xf numFmtId="0" fontId="3" fillId="5" borderId="34" xfId="1" applyFont="1" applyFill="1" applyBorder="1" applyAlignment="1">
      <alignment horizontal="center" vertical="center" wrapText="1"/>
    </xf>
    <xf numFmtId="0" fontId="1" fillId="5" borderId="15" xfId="1" applyFill="1" applyBorder="1" applyAlignment="1">
      <alignment horizontal="center" vertical="center" wrapText="1"/>
    </xf>
    <xf numFmtId="3" fontId="11" fillId="5" borderId="36" xfId="1" applyNumberFormat="1" applyFont="1" applyFill="1" applyBorder="1" applyAlignment="1">
      <alignment horizontal="right" vertical="center"/>
    </xf>
    <xf numFmtId="3" fontId="11" fillId="5" borderId="18" xfId="1" applyNumberFormat="1" applyFont="1" applyFill="1" applyBorder="1" applyAlignment="1">
      <alignment horizontal="right" vertical="center"/>
    </xf>
    <xf numFmtId="4" fontId="11" fillId="5" borderId="24" xfId="1" applyNumberFormat="1" applyFont="1" applyFill="1" applyBorder="1" applyAlignment="1">
      <alignment horizontal="right" vertical="center"/>
    </xf>
    <xf numFmtId="0" fontId="12" fillId="5" borderId="15" xfId="1" applyFont="1" applyFill="1" applyBorder="1" applyAlignment="1">
      <alignment horizontal="center" vertical="center" wrapText="1"/>
    </xf>
    <xf numFmtId="0" fontId="3" fillId="5" borderId="42" xfId="1" applyFont="1" applyFill="1" applyBorder="1" applyAlignment="1">
      <alignment horizontal="center" vertical="center" wrapText="1"/>
    </xf>
    <xf numFmtId="3" fontId="3" fillId="5" borderId="40" xfId="1" applyNumberFormat="1" applyFont="1" applyFill="1" applyBorder="1" applyAlignment="1">
      <alignment horizontal="right" vertical="center"/>
    </xf>
    <xf numFmtId="3" fontId="3" fillId="5" borderId="22" xfId="1" applyNumberFormat="1" applyFont="1" applyFill="1" applyBorder="1" applyAlignment="1">
      <alignment horizontal="right" vertical="center"/>
    </xf>
    <xf numFmtId="164" fontId="3" fillId="5" borderId="32" xfId="1" applyNumberFormat="1" applyFont="1" applyFill="1" applyBorder="1" applyAlignment="1">
      <alignment horizontal="right" vertical="center"/>
    </xf>
    <xf numFmtId="4" fontId="3" fillId="5" borderId="32" xfId="1" applyNumberFormat="1" applyFont="1" applyFill="1" applyBorder="1" applyAlignment="1">
      <alignment horizontal="right" vertical="center"/>
    </xf>
    <xf numFmtId="4" fontId="3" fillId="5" borderId="21" xfId="1" applyNumberFormat="1" applyFont="1" applyFill="1" applyBorder="1" applyAlignment="1">
      <alignment horizontal="right" vertical="center"/>
    </xf>
    <xf numFmtId="3" fontId="3" fillId="5" borderId="29" xfId="1" applyNumberFormat="1" applyFont="1" applyFill="1" applyBorder="1" applyAlignment="1">
      <alignment horizontal="right" vertical="center"/>
    </xf>
    <xf numFmtId="4" fontId="3" fillId="2" borderId="18" xfId="1" applyNumberFormat="1" applyFont="1" applyFill="1" applyBorder="1" applyAlignment="1">
      <alignment horizontal="right" vertical="center"/>
    </xf>
    <xf numFmtId="164" fontId="11" fillId="5" borderId="36" xfId="1" applyNumberFormat="1" applyFont="1" applyFill="1" applyBorder="1" applyAlignment="1">
      <alignment horizontal="right" vertical="center"/>
    </xf>
    <xf numFmtId="164" fontId="3" fillId="5" borderId="40" xfId="1" applyNumberFormat="1" applyFont="1" applyFill="1" applyBorder="1" applyAlignment="1">
      <alignment horizontal="right" vertical="center"/>
    </xf>
    <xf numFmtId="164" fontId="11" fillId="0" borderId="18" xfId="1" applyNumberFormat="1" applyFont="1" applyBorder="1" applyAlignment="1">
      <alignment horizontal="right" vertical="center"/>
    </xf>
    <xf numFmtId="164" fontId="11" fillId="5" borderId="18" xfId="1" applyNumberFormat="1" applyFont="1" applyFill="1" applyBorder="1" applyAlignment="1">
      <alignment horizontal="right" vertical="center"/>
    </xf>
    <xf numFmtId="0" fontId="9" fillId="0" borderId="0" xfId="1" applyFont="1" applyAlignment="1">
      <alignment horizontal="left" vertical="center"/>
    </xf>
    <xf numFmtId="3" fontId="3" fillId="2" borderId="6" xfId="1" applyNumberFormat="1" applyFont="1" applyFill="1" applyBorder="1" applyAlignment="1">
      <alignment horizontal="right" vertical="center"/>
    </xf>
    <xf numFmtId="3" fontId="3" fillId="2" borderId="9" xfId="1" applyNumberFormat="1" applyFont="1" applyFill="1" applyBorder="1" applyAlignment="1">
      <alignment horizontal="right" vertical="center"/>
    </xf>
    <xf numFmtId="3" fontId="11" fillId="0" borderId="22" xfId="1" applyNumberFormat="1" applyFont="1" applyBorder="1" applyAlignment="1">
      <alignment horizontal="right" vertical="center"/>
    </xf>
    <xf numFmtId="0" fontId="11" fillId="6" borderId="47" xfId="1" applyFont="1" applyFill="1" applyBorder="1" applyAlignment="1">
      <alignment horizontal="center" vertical="center" wrapText="1"/>
    </xf>
    <xf numFmtId="0" fontId="11" fillId="6" borderId="48" xfId="1" applyFont="1" applyFill="1" applyBorder="1" applyAlignment="1">
      <alignment horizontal="center" vertical="center" wrapText="1"/>
    </xf>
    <xf numFmtId="0" fontId="2" fillId="5" borderId="49" xfId="1" applyFont="1" applyFill="1" applyBorder="1" applyAlignment="1">
      <alignment horizontal="center" vertical="center" wrapText="1"/>
    </xf>
    <xf numFmtId="0" fontId="2" fillId="2" borderId="49" xfId="1" applyFont="1" applyFill="1" applyBorder="1" applyAlignment="1">
      <alignment horizontal="center" vertical="center" wrapText="1"/>
    </xf>
    <xf numFmtId="0" fontId="2" fillId="2" borderId="50" xfId="1" applyFont="1" applyFill="1" applyBorder="1" applyAlignment="1">
      <alignment horizontal="center" vertical="center" wrapText="1"/>
    </xf>
    <xf numFmtId="164" fontId="3" fillId="2" borderId="9" xfId="1" applyNumberFormat="1" applyFont="1" applyFill="1" applyBorder="1" applyAlignment="1">
      <alignment horizontal="right" vertical="center"/>
    </xf>
    <xf numFmtId="4" fontId="3" fillId="2" borderId="9" xfId="1" applyNumberFormat="1" applyFont="1" applyFill="1" applyBorder="1" applyAlignment="1">
      <alignment horizontal="right" vertical="center"/>
    </xf>
    <xf numFmtId="4" fontId="11" fillId="4" borderId="19" xfId="1" applyNumberFormat="1" applyFont="1" applyFill="1" applyBorder="1" applyAlignment="1">
      <alignment horizontal="right" vertical="center"/>
    </xf>
    <xf numFmtId="164" fontId="11" fillId="0" borderId="22" xfId="1" applyNumberFormat="1" applyFont="1" applyBorder="1" applyAlignment="1">
      <alignment horizontal="right" vertical="center"/>
    </xf>
    <xf numFmtId="4" fontId="11" fillId="0" borderId="22" xfId="1" applyNumberFormat="1" applyFont="1" applyBorder="1" applyAlignment="1">
      <alignment horizontal="right" vertical="center"/>
    </xf>
    <xf numFmtId="4" fontId="11" fillId="4" borderId="21" xfId="1" applyNumberFormat="1" applyFont="1" applyFill="1" applyBorder="1" applyAlignment="1">
      <alignment horizontal="right" vertical="center"/>
    </xf>
    <xf numFmtId="4" fontId="11" fillId="5" borderId="18" xfId="1" applyNumberFormat="1" applyFont="1" applyFill="1" applyBorder="1" applyAlignment="1">
      <alignment horizontal="right" vertical="center"/>
    </xf>
    <xf numFmtId="4" fontId="3" fillId="5" borderId="51" xfId="1" applyNumberFormat="1" applyFont="1" applyFill="1" applyBorder="1" applyAlignment="1">
      <alignment horizontal="right" vertical="center"/>
    </xf>
    <xf numFmtId="4" fontId="11" fillId="5" borderId="51" xfId="1" applyNumberFormat="1" applyFont="1" applyFill="1" applyBorder="1" applyAlignment="1">
      <alignment horizontal="right" vertical="center"/>
    </xf>
    <xf numFmtId="4" fontId="3" fillId="5" borderId="42" xfId="1" applyNumberFormat="1" applyFont="1" applyFill="1" applyBorder="1" applyAlignment="1">
      <alignment horizontal="right" vertical="center"/>
    </xf>
    <xf numFmtId="3" fontId="11" fillId="5" borderId="17" xfId="1" applyNumberFormat="1" applyFont="1" applyFill="1" applyBorder="1" applyAlignment="1">
      <alignment horizontal="right" vertical="center"/>
    </xf>
    <xf numFmtId="4" fontId="11" fillId="5" borderId="19" xfId="1" applyNumberFormat="1" applyFont="1" applyFill="1" applyBorder="1" applyAlignment="1">
      <alignment horizontal="right" vertical="center"/>
    </xf>
    <xf numFmtId="164" fontId="7" fillId="0" borderId="18" xfId="1" applyNumberFormat="1" applyFont="1" applyBorder="1" applyAlignment="1">
      <alignment horizontal="right" vertical="center"/>
    </xf>
    <xf numFmtId="0" fontId="0" fillId="0" borderId="18" xfId="0" applyBorder="1"/>
    <xf numFmtId="0" fontId="2" fillId="0" borderId="0" xfId="0" applyFont="1"/>
    <xf numFmtId="164" fontId="6" fillId="0" borderId="0" xfId="1" applyNumberFormat="1" applyFont="1" applyAlignment="1">
      <alignment horizontal="left" vertical="center" wrapText="1"/>
    </xf>
    <xf numFmtId="3" fontId="1" fillId="0" borderId="0" xfId="1" applyNumberFormat="1" applyAlignment="1">
      <alignment horizontal="center" vertical="center" wrapText="1"/>
    </xf>
    <xf numFmtId="164" fontId="1" fillId="0" borderId="0" xfId="1" applyNumberFormat="1" applyAlignment="1">
      <alignment horizontal="center" vertical="center" wrapText="1"/>
    </xf>
    <xf numFmtId="0" fontId="10" fillId="0" borderId="23" xfId="1" applyFont="1" applyBorder="1" applyAlignment="1">
      <alignment horizontal="center" vertical="center"/>
    </xf>
    <xf numFmtId="0" fontId="1" fillId="0" borderId="14" xfId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12" fillId="0" borderId="12" xfId="1" applyFont="1" applyBorder="1" applyAlignment="1">
      <alignment horizontal="center" vertical="center" wrapText="1"/>
    </xf>
    <xf numFmtId="0" fontId="2" fillId="0" borderId="18" xfId="0" applyFont="1" applyBorder="1"/>
    <xf numFmtId="4" fontId="11" fillId="4" borderId="18" xfId="1" applyNumberFormat="1" applyFont="1" applyFill="1" applyBorder="1" applyAlignment="1">
      <alignment horizontal="right" vertical="center"/>
    </xf>
    <xf numFmtId="0" fontId="3" fillId="2" borderId="14" xfId="1" applyFont="1" applyFill="1" applyBorder="1" applyAlignment="1">
      <alignment horizontal="center" vertical="center" wrapText="1"/>
    </xf>
    <xf numFmtId="3" fontId="3" fillId="5" borderId="37" xfId="1" applyNumberFormat="1" applyFont="1" applyFill="1" applyBorder="1" applyAlignment="1">
      <alignment horizontal="right" vertical="center"/>
    </xf>
    <xf numFmtId="3" fontId="3" fillId="5" borderId="25" xfId="1" applyNumberFormat="1" applyFont="1" applyFill="1" applyBorder="1" applyAlignment="1">
      <alignment horizontal="right" vertical="center"/>
    </xf>
    <xf numFmtId="164" fontId="3" fillId="5" borderId="24" xfId="1" applyNumberFormat="1" applyFont="1" applyFill="1" applyBorder="1" applyAlignment="1">
      <alignment horizontal="right" vertical="center"/>
    </xf>
    <xf numFmtId="164" fontId="3" fillId="5" borderId="25" xfId="1" applyNumberFormat="1" applyFont="1" applyFill="1" applyBorder="1" applyAlignment="1">
      <alignment horizontal="right" vertical="center"/>
    </xf>
    <xf numFmtId="4" fontId="3" fillId="5" borderId="24" xfId="1" applyNumberFormat="1" applyFont="1" applyFill="1" applyBorder="1" applyAlignment="1">
      <alignment horizontal="right" vertical="center"/>
    </xf>
    <xf numFmtId="3" fontId="3" fillId="5" borderId="23" xfId="1" applyNumberFormat="1" applyFont="1" applyFill="1" applyBorder="1" applyAlignment="1">
      <alignment horizontal="right" vertical="center"/>
    </xf>
    <xf numFmtId="4" fontId="3" fillId="5" borderId="25" xfId="1" applyNumberFormat="1" applyFont="1" applyFill="1" applyBorder="1" applyAlignment="1">
      <alignment horizontal="right" vertical="center"/>
    </xf>
    <xf numFmtId="4" fontId="3" fillId="5" borderId="26" xfId="1" applyNumberFormat="1" applyFont="1" applyFill="1" applyBorder="1" applyAlignment="1">
      <alignment horizontal="right" vertical="center"/>
    </xf>
    <xf numFmtId="0" fontId="3" fillId="2" borderId="24" xfId="1" applyFont="1" applyFill="1" applyBorder="1" applyAlignment="1">
      <alignment horizontal="center" vertical="center" wrapText="1"/>
    </xf>
    <xf numFmtId="0" fontId="1" fillId="0" borderId="27" xfId="1" applyBorder="1" applyAlignment="1">
      <alignment horizontal="center" vertical="center" wrapText="1"/>
    </xf>
    <xf numFmtId="0" fontId="12" fillId="0" borderId="27" xfId="1" applyFont="1" applyBorder="1" applyAlignment="1">
      <alignment horizontal="center" vertical="center" wrapText="1"/>
    </xf>
    <xf numFmtId="0" fontId="3" fillId="2" borderId="27" xfId="1" applyFont="1" applyFill="1" applyBorder="1" applyAlignment="1">
      <alignment horizontal="center" vertical="center" wrapText="1"/>
    </xf>
    <xf numFmtId="4" fontId="11" fillId="0" borderId="19" xfId="1" applyNumberFormat="1" applyFont="1" applyBorder="1" applyAlignment="1">
      <alignment horizontal="right" vertical="center"/>
    </xf>
    <xf numFmtId="4" fontId="11" fillId="4" borderId="22" xfId="1" applyNumberFormat="1" applyFont="1" applyFill="1" applyBorder="1" applyAlignment="1">
      <alignment horizontal="right" vertical="center"/>
    </xf>
    <xf numFmtId="4" fontId="11" fillId="0" borderId="21" xfId="1" applyNumberFormat="1" applyFont="1" applyBorder="1" applyAlignment="1">
      <alignment horizontal="right" vertical="center"/>
    </xf>
    <xf numFmtId="3" fontId="3" fillId="2" borderId="39" xfId="1" applyNumberFormat="1" applyFont="1" applyFill="1" applyBorder="1" applyAlignment="1">
      <alignment horizontal="right" vertical="center"/>
    </xf>
    <xf numFmtId="3" fontId="11" fillId="0" borderId="40" xfId="1" applyNumberFormat="1" applyFont="1" applyBorder="1" applyAlignment="1">
      <alignment horizontal="right" vertical="center"/>
    </xf>
    <xf numFmtId="4" fontId="11" fillId="4" borderId="26" xfId="1" applyNumberFormat="1" applyFont="1" applyFill="1" applyBorder="1" applyAlignment="1">
      <alignment horizontal="right" vertical="center"/>
    </xf>
    <xf numFmtId="4" fontId="11" fillId="4" borderId="31" xfId="1" applyNumberFormat="1" applyFont="1" applyFill="1" applyBorder="1" applyAlignment="1">
      <alignment horizontal="right" vertical="center"/>
    </xf>
    <xf numFmtId="0" fontId="5" fillId="7" borderId="0" xfId="1" applyFont="1" applyFill="1" applyAlignment="1">
      <alignment vertical="center"/>
    </xf>
    <xf numFmtId="0" fontId="7" fillId="7" borderId="0" xfId="1" applyFont="1" applyFill="1" applyAlignment="1">
      <alignment vertical="center"/>
    </xf>
    <xf numFmtId="164" fontId="2" fillId="7" borderId="12" xfId="1" applyNumberFormat="1" applyFont="1" applyFill="1" applyBorder="1" applyAlignment="1">
      <alignment vertical="center" wrapText="1"/>
    </xf>
    <xf numFmtId="164" fontId="2" fillId="7" borderId="14" xfId="1" applyNumberFormat="1" applyFont="1" applyFill="1" applyBorder="1" applyAlignment="1">
      <alignment vertical="center" wrapText="1"/>
    </xf>
    <xf numFmtId="0" fontId="2" fillId="7" borderId="49" xfId="1" applyFont="1" applyFill="1" applyBorder="1" applyAlignment="1">
      <alignment horizontal="center" vertical="center" wrapText="1"/>
    </xf>
    <xf numFmtId="164" fontId="3" fillId="7" borderId="9" xfId="1" applyNumberFormat="1" applyFont="1" applyFill="1" applyBorder="1" applyAlignment="1">
      <alignment horizontal="right" vertical="center"/>
    </xf>
    <xf numFmtId="0" fontId="2" fillId="7" borderId="18" xfId="0" applyFont="1" applyFill="1" applyBorder="1"/>
    <xf numFmtId="164" fontId="11" fillId="7" borderId="18" xfId="1" applyNumberFormat="1" applyFont="1" applyFill="1" applyBorder="1" applyAlignment="1">
      <alignment horizontal="right" vertical="center"/>
    </xf>
    <xf numFmtId="164" fontId="3" fillId="7" borderId="18" xfId="1" applyNumberFormat="1" applyFont="1" applyFill="1" applyBorder="1" applyAlignment="1">
      <alignment horizontal="right" vertical="center"/>
    </xf>
    <xf numFmtId="164" fontId="11" fillId="7" borderId="22" xfId="1" applyNumberFormat="1" applyFont="1" applyFill="1" applyBorder="1" applyAlignment="1">
      <alignment horizontal="right" vertical="center"/>
    </xf>
    <xf numFmtId="164" fontId="3" fillId="7" borderId="24" xfId="1" applyNumberFormat="1" applyFont="1" applyFill="1" applyBorder="1" applyAlignment="1">
      <alignment horizontal="right" vertical="center"/>
    </xf>
    <xf numFmtId="3" fontId="11" fillId="7" borderId="18" xfId="1" applyNumberFormat="1" applyFont="1" applyFill="1" applyBorder="1" applyAlignment="1">
      <alignment horizontal="right" vertical="center"/>
    </xf>
    <xf numFmtId="164" fontId="3" fillId="7" borderId="32" xfId="1" applyNumberFormat="1" applyFont="1" applyFill="1" applyBorder="1" applyAlignment="1">
      <alignment horizontal="right" vertical="center"/>
    </xf>
    <xf numFmtId="3" fontId="7" fillId="0" borderId="0" xfId="1" applyNumberFormat="1" applyFont="1" applyAlignment="1">
      <alignment horizontal="center" vertical="center" wrapText="1"/>
    </xf>
    <xf numFmtId="0" fontId="1" fillId="0" borderId="52" xfId="1" applyBorder="1" applyAlignment="1">
      <alignment horizontal="center" vertical="center" wrapText="1"/>
    </xf>
    <xf numFmtId="4" fontId="11" fillId="0" borderId="24" xfId="1" applyNumberFormat="1" applyFont="1" applyBorder="1" applyAlignment="1">
      <alignment horizontal="right" vertical="center"/>
    </xf>
    <xf numFmtId="0" fontId="3" fillId="2" borderId="52" xfId="1" applyFont="1" applyFill="1" applyBorder="1" applyAlignment="1">
      <alignment horizontal="center" vertical="center" wrapText="1"/>
    </xf>
    <xf numFmtId="0" fontId="3" fillId="5" borderId="51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164" fontId="7" fillId="0" borderId="3" xfId="1" applyNumberFormat="1" applyFont="1" applyBorder="1" applyAlignment="1">
      <alignment vertical="center"/>
    </xf>
    <xf numFmtId="0" fontId="12" fillId="5" borderId="13" xfId="1" applyFont="1" applyFill="1" applyBorder="1" applyAlignment="1">
      <alignment horizontal="center" vertical="center" wrapText="1"/>
    </xf>
    <xf numFmtId="3" fontId="11" fillId="0" borderId="37" xfId="1" applyNumberFormat="1" applyFont="1" applyBorder="1" applyAlignment="1">
      <alignment horizontal="right" vertical="center"/>
    </xf>
    <xf numFmtId="3" fontId="11" fillId="0" borderId="25" xfId="1" applyNumberFormat="1" applyFont="1" applyBorder="1" applyAlignment="1">
      <alignment horizontal="right" vertical="center"/>
    </xf>
    <xf numFmtId="0" fontId="8" fillId="2" borderId="6" xfId="1" applyFont="1" applyFill="1" applyBorder="1" applyAlignment="1">
      <alignment vertical="center"/>
    </xf>
    <xf numFmtId="0" fontId="8" fillId="2" borderId="17" xfId="1" applyFont="1" applyFill="1" applyBorder="1" applyAlignment="1">
      <alignment vertical="center"/>
    </xf>
    <xf numFmtId="0" fontId="8" fillId="2" borderId="10" xfId="1" applyFont="1" applyFill="1" applyBorder="1" applyAlignment="1">
      <alignment vertical="center"/>
    </xf>
    <xf numFmtId="0" fontId="8" fillId="2" borderId="29" xfId="1" applyFont="1" applyFill="1" applyBorder="1" applyAlignment="1">
      <alignment vertical="center"/>
    </xf>
    <xf numFmtId="0" fontId="3" fillId="0" borderId="54" xfId="1" applyFont="1" applyBorder="1" applyAlignment="1">
      <alignment horizontal="centerContinuous" vertical="center" wrapText="1"/>
    </xf>
    <xf numFmtId="0" fontId="3" fillId="0" borderId="53" xfId="1" applyFont="1" applyBorder="1" applyAlignment="1">
      <alignment horizontal="centerContinuous" vertical="center" wrapText="1"/>
    </xf>
    <xf numFmtId="0" fontId="3" fillId="0" borderId="55" xfId="1" applyFont="1" applyBorder="1" applyAlignment="1">
      <alignment horizontal="centerContinuous" vertical="center" wrapText="1"/>
    </xf>
    <xf numFmtId="4" fontId="3" fillId="5" borderId="18" xfId="1" applyNumberFormat="1" applyFont="1" applyFill="1" applyBorder="1" applyAlignment="1">
      <alignment horizontal="right" vertical="center"/>
    </xf>
    <xf numFmtId="3" fontId="11" fillId="0" borderId="24" xfId="1" applyNumberFormat="1" applyFont="1" applyBorder="1" applyAlignment="1">
      <alignment horizontal="right" vertical="center"/>
    </xf>
    <xf numFmtId="3" fontId="3" fillId="5" borderId="24" xfId="1" applyNumberFormat="1" applyFont="1" applyFill="1" applyBorder="1" applyAlignment="1">
      <alignment horizontal="right" vertical="center"/>
    </xf>
    <xf numFmtId="3" fontId="3" fillId="5" borderId="32" xfId="1" applyNumberFormat="1" applyFont="1" applyFill="1" applyBorder="1" applyAlignment="1">
      <alignment horizontal="right" vertical="center"/>
    </xf>
    <xf numFmtId="3" fontId="11" fillId="0" borderId="23" xfId="1" applyNumberFormat="1" applyFont="1" applyBorder="1" applyAlignment="1">
      <alignment horizontal="right" vertical="center"/>
    </xf>
    <xf numFmtId="3" fontId="11" fillId="5" borderId="19" xfId="1" applyNumberFormat="1" applyFont="1" applyFill="1" applyBorder="1" applyAlignment="1">
      <alignment horizontal="right" vertical="center"/>
    </xf>
    <xf numFmtId="0" fontId="14" fillId="8" borderId="0" xfId="0" applyFont="1" applyFill="1"/>
    <xf numFmtId="164" fontId="2" fillId="3" borderId="56" xfId="1" applyNumberFormat="1" applyFont="1" applyFill="1" applyBorder="1" applyAlignment="1">
      <alignment vertical="center" wrapText="1"/>
    </xf>
    <xf numFmtId="3" fontId="11" fillId="0" borderId="57" xfId="1" applyNumberFormat="1" applyFont="1" applyBorder="1" applyAlignment="1">
      <alignment horizontal="right" vertical="center"/>
    </xf>
    <xf numFmtId="3" fontId="11" fillId="0" borderId="58" xfId="1" applyNumberFormat="1" applyFont="1" applyBorder="1" applyAlignment="1">
      <alignment horizontal="right" vertical="center"/>
    </xf>
    <xf numFmtId="0" fontId="14" fillId="8" borderId="59" xfId="0" applyFont="1" applyFill="1" applyBorder="1"/>
    <xf numFmtId="0" fontId="1" fillId="0" borderId="30" xfId="1" applyBorder="1" applyAlignment="1">
      <alignment horizontal="center" vertical="center" wrapText="1"/>
    </xf>
    <xf numFmtId="0" fontId="3" fillId="2" borderId="30" xfId="1" applyFont="1" applyFill="1" applyBorder="1" applyAlignment="1">
      <alignment horizontal="center" vertical="center" wrapText="1"/>
    </xf>
    <xf numFmtId="0" fontId="2" fillId="5" borderId="50" xfId="1" applyFont="1" applyFill="1" applyBorder="1" applyAlignment="1">
      <alignment horizontal="center" vertical="center" wrapText="1"/>
    </xf>
    <xf numFmtId="3" fontId="2" fillId="5" borderId="49" xfId="1" applyNumberFormat="1" applyFont="1" applyFill="1" applyBorder="1" applyAlignment="1">
      <alignment horizontal="center" vertical="center" wrapText="1"/>
    </xf>
    <xf numFmtId="165" fontId="5" fillId="0" borderId="0" xfId="1" applyNumberFormat="1" applyFont="1" applyAlignment="1">
      <alignment vertical="center"/>
    </xf>
    <xf numFmtId="165" fontId="7" fillId="0" borderId="2" xfId="1" applyNumberFormat="1" applyFont="1" applyBorder="1" applyAlignment="1">
      <alignment vertical="center"/>
    </xf>
    <xf numFmtId="165" fontId="2" fillId="3" borderId="12" xfId="1" applyNumberFormat="1" applyFont="1" applyFill="1" applyBorder="1" applyAlignment="1">
      <alignment horizontal="center" vertical="center" wrapText="1"/>
    </xf>
    <xf numFmtId="165" fontId="2" fillId="3" borderId="13" xfId="1" applyNumberFormat="1" applyFont="1" applyFill="1" applyBorder="1" applyAlignment="1">
      <alignment horizontal="center" vertical="center" wrapText="1"/>
    </xf>
    <xf numFmtId="165" fontId="2" fillId="3" borderId="14" xfId="1" applyNumberFormat="1" applyFont="1" applyFill="1" applyBorder="1" applyAlignment="1">
      <alignment vertical="center" wrapText="1"/>
    </xf>
    <xf numFmtId="165" fontId="2" fillId="3" borderId="15" xfId="1" applyNumberFormat="1" applyFont="1" applyFill="1" applyBorder="1" applyAlignment="1">
      <alignment vertical="center" wrapText="1"/>
    </xf>
    <xf numFmtId="165" fontId="2" fillId="3" borderId="12" xfId="1" applyNumberFormat="1" applyFont="1" applyFill="1" applyBorder="1" applyAlignment="1">
      <alignment vertical="center" wrapText="1"/>
    </xf>
    <xf numFmtId="165" fontId="2" fillId="3" borderId="13" xfId="1" applyNumberFormat="1" applyFont="1" applyFill="1" applyBorder="1" applyAlignment="1">
      <alignment vertical="center" wrapText="1"/>
    </xf>
    <xf numFmtId="165" fontId="2" fillId="2" borderId="49" xfId="1" applyNumberFormat="1" applyFont="1" applyFill="1" applyBorder="1" applyAlignment="1">
      <alignment horizontal="center" vertical="center" wrapText="1"/>
    </xf>
    <xf numFmtId="165" fontId="2" fillId="2" borderId="50" xfId="1" applyNumberFormat="1" applyFont="1" applyFill="1" applyBorder="1" applyAlignment="1">
      <alignment horizontal="center" vertical="center" wrapText="1"/>
    </xf>
    <xf numFmtId="165" fontId="3" fillId="2" borderId="9" xfId="1" applyNumberFormat="1" applyFont="1" applyFill="1" applyBorder="1" applyAlignment="1">
      <alignment horizontal="right" vertical="center"/>
    </xf>
    <xf numFmtId="165" fontId="3" fillId="2" borderId="8" xfId="1" applyNumberFormat="1" applyFont="1" applyFill="1" applyBorder="1" applyAlignment="1">
      <alignment horizontal="right" vertical="center"/>
    </xf>
    <xf numFmtId="165" fontId="11" fillId="0" borderId="18" xfId="1" applyNumberFormat="1" applyFont="1" applyBorder="1" applyAlignment="1">
      <alignment horizontal="right" vertical="center"/>
    </xf>
    <xf numFmtId="165" fontId="11" fillId="4" borderId="19" xfId="1" applyNumberFormat="1" applyFont="1" applyFill="1" applyBorder="1" applyAlignment="1">
      <alignment horizontal="right" vertical="center"/>
    </xf>
    <xf numFmtId="165" fontId="11" fillId="0" borderId="24" xfId="1" applyNumberFormat="1" applyFont="1" applyBorder="1" applyAlignment="1">
      <alignment horizontal="right" vertical="center"/>
    </xf>
    <xf numFmtId="165" fontId="7" fillId="0" borderId="0" xfId="1" applyNumberFormat="1" applyFont="1" applyAlignment="1">
      <alignment vertical="center"/>
    </xf>
    <xf numFmtId="165" fontId="0" fillId="0" borderId="0" xfId="0" applyNumberFormat="1"/>
    <xf numFmtId="165" fontId="3" fillId="5" borderId="24" xfId="1" applyNumberFormat="1" applyFont="1" applyFill="1" applyBorder="1" applyAlignment="1">
      <alignment horizontal="right" vertical="center"/>
    </xf>
    <xf numFmtId="165" fontId="11" fillId="5" borderId="36" xfId="1" applyNumberFormat="1" applyFont="1" applyFill="1" applyBorder="1" applyAlignment="1">
      <alignment horizontal="right" vertical="center"/>
    </xf>
    <xf numFmtId="165" fontId="11" fillId="5" borderId="19" xfId="1" applyNumberFormat="1" applyFont="1" applyFill="1" applyBorder="1" applyAlignment="1">
      <alignment horizontal="right" vertical="center"/>
    </xf>
    <xf numFmtId="165" fontId="3" fillId="5" borderId="32" xfId="1" applyNumberFormat="1" applyFont="1" applyFill="1" applyBorder="1" applyAlignment="1">
      <alignment horizontal="right" vertical="center"/>
    </xf>
    <xf numFmtId="165" fontId="3" fillId="5" borderId="18" xfId="1" applyNumberFormat="1" applyFont="1" applyFill="1" applyBorder="1" applyAlignment="1">
      <alignment horizontal="right" vertical="center"/>
    </xf>
    <xf numFmtId="165" fontId="3" fillId="5" borderId="51" xfId="1" applyNumberFormat="1" applyFont="1" applyFill="1" applyBorder="1" applyAlignment="1">
      <alignment horizontal="right" vertical="center"/>
    </xf>
    <xf numFmtId="165" fontId="3" fillId="5" borderId="22" xfId="1" applyNumberFormat="1" applyFont="1" applyFill="1" applyBorder="1" applyAlignment="1">
      <alignment horizontal="right" vertical="center"/>
    </xf>
    <xf numFmtId="165" fontId="3" fillId="5" borderId="21" xfId="1" applyNumberFormat="1" applyFont="1" applyFill="1" applyBorder="1" applyAlignment="1">
      <alignment horizontal="right" vertical="center"/>
    </xf>
    <xf numFmtId="165" fontId="11" fillId="0" borderId="36" xfId="1" applyNumberFormat="1" applyFont="1" applyBorder="1" applyAlignment="1">
      <alignment horizontal="right" vertical="center"/>
    </xf>
    <xf numFmtId="3" fontId="5" fillId="0" borderId="0" xfId="1" applyNumberFormat="1" applyFont="1" applyAlignment="1">
      <alignment vertical="center"/>
    </xf>
    <xf numFmtId="3" fontId="7" fillId="0" borderId="0" xfId="1" applyNumberFormat="1" applyFont="1" applyAlignment="1">
      <alignment vertical="center"/>
    </xf>
    <xf numFmtId="3" fontId="2" fillId="3" borderId="12" xfId="1" applyNumberFormat="1" applyFont="1" applyFill="1" applyBorder="1" applyAlignment="1">
      <alignment vertical="center" wrapText="1"/>
    </xf>
    <xf numFmtId="3" fontId="2" fillId="3" borderId="12" xfId="1" applyNumberFormat="1" applyFont="1" applyFill="1" applyBorder="1" applyAlignment="1">
      <alignment horizontal="center" vertical="center" wrapText="1"/>
    </xf>
    <xf numFmtId="3" fontId="2" fillId="3" borderId="14" xfId="1" applyNumberFormat="1" applyFont="1" applyFill="1" applyBorder="1" applyAlignment="1">
      <alignment vertical="center" wrapText="1"/>
    </xf>
    <xf numFmtId="3" fontId="7" fillId="0" borderId="2" xfId="1" applyNumberFormat="1" applyFont="1" applyBorder="1" applyAlignment="1">
      <alignment vertical="center"/>
    </xf>
    <xf numFmtId="3" fontId="6" fillId="0" borderId="0" xfId="1" applyNumberFormat="1" applyFont="1" applyAlignment="1">
      <alignment horizontal="left" vertical="center" wrapText="1"/>
    </xf>
    <xf numFmtId="3" fontId="7" fillId="0" borderId="3" xfId="1" applyNumberFormat="1" applyFont="1" applyBorder="1" applyAlignment="1">
      <alignment vertical="center"/>
    </xf>
    <xf numFmtId="3" fontId="14" fillId="8" borderId="59" xfId="0" applyNumberFormat="1" applyFont="1" applyFill="1" applyBorder="1"/>
    <xf numFmtId="3" fontId="14" fillId="8" borderId="0" xfId="0" applyNumberFormat="1" applyFont="1" applyFill="1"/>
    <xf numFmtId="3" fontId="2" fillId="3" borderId="56" xfId="1" applyNumberFormat="1" applyFont="1" applyFill="1" applyBorder="1" applyAlignment="1">
      <alignment vertical="center" wrapText="1"/>
    </xf>
    <xf numFmtId="3" fontId="11" fillId="0" borderId="20" xfId="1" applyNumberFormat="1" applyFont="1" applyBorder="1" applyAlignment="1">
      <alignment horizontal="right" vertical="center"/>
    </xf>
    <xf numFmtId="3" fontId="11" fillId="0" borderId="62" xfId="1" applyNumberFormat="1" applyFont="1" applyBorder="1" applyAlignment="1">
      <alignment horizontal="right" vertical="center"/>
    </xf>
    <xf numFmtId="0" fontId="11" fillId="0" borderId="20" xfId="1" applyFont="1" applyBorder="1" applyAlignment="1">
      <alignment horizontal="center" vertical="center" wrapText="1"/>
    </xf>
    <xf numFmtId="0" fontId="3" fillId="2" borderId="31" xfId="1" applyFont="1" applyFill="1" applyBorder="1" applyAlignment="1">
      <alignment horizontal="center" vertical="center" wrapText="1"/>
    </xf>
    <xf numFmtId="0" fontId="3" fillId="2" borderId="26" xfId="1" applyFont="1" applyFill="1" applyBorder="1" applyAlignment="1">
      <alignment horizontal="center" vertical="center" wrapText="1"/>
    </xf>
    <xf numFmtId="3" fontId="3" fillId="2" borderId="8" xfId="1" applyNumberFormat="1" applyFont="1" applyFill="1" applyBorder="1" applyAlignment="1">
      <alignment horizontal="right" vertical="center"/>
    </xf>
    <xf numFmtId="3" fontId="11" fillId="0" borderId="19" xfId="1" applyNumberFormat="1" applyFont="1" applyBorder="1" applyAlignment="1">
      <alignment horizontal="right" vertical="center"/>
    </xf>
    <xf numFmtId="3" fontId="11" fillId="0" borderId="26" xfId="1" applyNumberFormat="1" applyFont="1" applyBorder="1" applyAlignment="1">
      <alignment horizontal="right" vertical="center"/>
    </xf>
    <xf numFmtId="3" fontId="3" fillId="5" borderId="26" xfId="1" applyNumberFormat="1" applyFont="1" applyFill="1" applyBorder="1" applyAlignment="1">
      <alignment horizontal="right" vertical="center"/>
    </xf>
    <xf numFmtId="3" fontId="11" fillId="5" borderId="15" xfId="1" applyNumberFormat="1" applyFont="1" applyFill="1" applyBorder="1" applyAlignment="1">
      <alignment horizontal="right" vertical="center"/>
    </xf>
    <xf numFmtId="3" fontId="3" fillId="5" borderId="42" xfId="1" applyNumberFormat="1" applyFont="1" applyFill="1" applyBorder="1" applyAlignment="1">
      <alignment horizontal="right" vertical="center"/>
    </xf>
    <xf numFmtId="0" fontId="8" fillId="3" borderId="33" xfId="1" applyFont="1" applyFill="1" applyBorder="1" applyAlignment="1">
      <alignment horizontal="center" vertical="center" wrapText="1"/>
    </xf>
    <xf numFmtId="0" fontId="8" fillId="3" borderId="28" xfId="1" applyFont="1" applyFill="1" applyBorder="1" applyAlignment="1">
      <alignment horizontal="center" vertical="center" wrapText="1"/>
    </xf>
    <xf numFmtId="0" fontId="8" fillId="3" borderId="34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8" fillId="3" borderId="6" xfId="1" applyFont="1" applyFill="1" applyBorder="1" applyAlignment="1">
      <alignment horizontal="left" vertical="center" wrapText="1"/>
    </xf>
    <xf numFmtId="0" fontId="10" fillId="3" borderId="8" xfId="1" applyFont="1" applyFill="1" applyBorder="1" applyAlignment="1">
      <alignment horizontal="left" vertical="center" wrapText="1"/>
    </xf>
    <xf numFmtId="0" fontId="11" fillId="0" borderId="10" xfId="1" applyFont="1" applyBorder="1" applyAlignment="1">
      <alignment horizontal="center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20" xfId="1" applyFont="1" applyBorder="1" applyAlignment="1">
      <alignment horizontal="center" vertical="center" wrapText="1"/>
    </xf>
    <xf numFmtId="0" fontId="3" fillId="2" borderId="35" xfId="1" applyFont="1" applyFill="1" applyBorder="1" applyAlignment="1">
      <alignment horizontal="center" vertical="center" wrapText="1"/>
    </xf>
    <xf numFmtId="0" fontId="3" fillId="2" borderId="31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right" vertical="center" wrapText="1"/>
    </xf>
    <xf numFmtId="0" fontId="2" fillId="3" borderId="30" xfId="1" applyFont="1" applyFill="1" applyBorder="1" applyAlignment="1">
      <alignment horizontal="right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2" fillId="3" borderId="36" xfId="1" applyFont="1" applyFill="1" applyBorder="1" applyAlignment="1">
      <alignment horizontal="right" vertical="center" wrapText="1"/>
    </xf>
    <xf numFmtId="0" fontId="2" fillId="3" borderId="27" xfId="1" applyFont="1" applyFill="1" applyBorder="1" applyAlignment="1">
      <alignment horizontal="right" vertical="center" wrapText="1"/>
    </xf>
    <xf numFmtId="0" fontId="2" fillId="3" borderId="17" xfId="1" applyFont="1" applyFill="1" applyBorder="1" applyAlignment="1">
      <alignment horizontal="right" vertical="center" wrapText="1"/>
    </xf>
    <xf numFmtId="0" fontId="2" fillId="3" borderId="10" xfId="1" applyFont="1" applyFill="1" applyBorder="1" applyAlignment="1">
      <alignment horizontal="right" vertical="center" wrapText="1"/>
    </xf>
    <xf numFmtId="0" fontId="2" fillId="3" borderId="11" xfId="1" applyFont="1" applyFill="1" applyBorder="1" applyAlignment="1">
      <alignment horizontal="right" vertical="center" wrapText="1"/>
    </xf>
    <xf numFmtId="0" fontId="2" fillId="3" borderId="38" xfId="1" applyFont="1" applyFill="1" applyBorder="1" applyAlignment="1">
      <alignment horizontal="right" vertical="center" wrapText="1"/>
    </xf>
    <xf numFmtId="0" fontId="2" fillId="3" borderId="60" xfId="1" applyFont="1" applyFill="1" applyBorder="1" applyAlignment="1">
      <alignment horizontal="right" vertical="center" wrapText="1"/>
    </xf>
    <xf numFmtId="0" fontId="2" fillId="3" borderId="61" xfId="1" applyFont="1" applyFill="1" applyBorder="1" applyAlignment="1">
      <alignment horizontal="right" vertical="center" wrapText="1"/>
    </xf>
    <xf numFmtId="0" fontId="3" fillId="2" borderId="1" xfId="1" applyFont="1" applyFill="1" applyBorder="1" applyAlignment="1">
      <alignment horizontal="left" vertical="center"/>
    </xf>
    <xf numFmtId="0" fontId="6" fillId="2" borderId="2" xfId="1" applyFont="1" applyFill="1" applyBorder="1" applyAlignment="1">
      <alignment horizontal="left" vertical="center"/>
    </xf>
    <xf numFmtId="0" fontId="6" fillId="0" borderId="2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3" fillId="2" borderId="26" xfId="1" applyFont="1" applyFill="1" applyBorder="1" applyAlignment="1">
      <alignment horizontal="center" vertical="center" wrapText="1"/>
    </xf>
    <xf numFmtId="0" fontId="3" fillId="0" borderId="17" xfId="1" applyFont="1" applyBorder="1" applyAlignment="1">
      <alignment horizontal="center" vertical="center" wrapText="1"/>
    </xf>
    <xf numFmtId="0" fontId="10" fillId="0" borderId="17" xfId="1" applyFont="1" applyBorder="1" applyAlignment="1">
      <alignment horizontal="center" vertical="center"/>
    </xf>
    <xf numFmtId="0" fontId="3" fillId="0" borderId="4" xfId="1" applyFont="1" applyBorder="1" applyAlignment="1">
      <alignment horizontal="left" vertical="center"/>
    </xf>
    <xf numFmtId="0" fontId="8" fillId="0" borderId="5" xfId="1" applyFont="1" applyBorder="1" applyAlignment="1">
      <alignment horizontal="left" vertical="center"/>
    </xf>
    <xf numFmtId="0" fontId="3" fillId="2" borderId="41" xfId="1" applyFont="1" applyFill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16" xfId="1" applyFont="1" applyBorder="1" applyAlignment="1">
      <alignment horizontal="center" vertical="center" wrapText="1"/>
    </xf>
    <xf numFmtId="0" fontId="3" fillId="0" borderId="23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0" fontId="8" fillId="2" borderId="17" xfId="1" applyFont="1" applyFill="1" applyBorder="1" applyAlignment="1">
      <alignment horizontal="center" vertical="center"/>
    </xf>
    <xf numFmtId="0" fontId="8" fillId="2" borderId="29" xfId="1" applyFont="1" applyFill="1" applyBorder="1" applyAlignment="1">
      <alignment horizontal="center" vertical="center"/>
    </xf>
  </cellXfs>
  <cellStyles count="2">
    <cellStyle name="Κανονικό" xfId="0" builtinId="0"/>
    <cellStyle name="Normal 2" xfId="1" xr:uid="{38FD5943-3059-41EE-B9C3-7F10ED4E14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4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Θέμα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2DBD8-246B-4BD9-8DC3-F9BF5F3A1BBF}">
  <dimension ref="A1"/>
  <sheetViews>
    <sheetView workbookViewId="0">
      <selection activeCell="O108" sqref="O108"/>
    </sheetView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049D0-629D-458D-863C-F728257FD7F3}">
  <dimension ref="A1"/>
  <sheetViews>
    <sheetView workbookViewId="0">
      <selection activeCell="O108" sqref="O108"/>
    </sheetView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E7B4A-D4D0-426C-998D-6AD8147D6595}">
  <sheetPr>
    <pageSetUpPr fitToPage="1"/>
  </sheetPr>
  <dimension ref="A1:BP142"/>
  <sheetViews>
    <sheetView zoomScale="72" zoomScaleNormal="72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N6" sqref="BN6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19.33203125" style="6" customWidth="1"/>
    <col min="4" max="4" width="19.6640625" style="6" customWidth="1"/>
    <col min="5" max="5" width="19.33203125" style="5" customWidth="1"/>
    <col min="6" max="6" width="16.1640625" style="5" bestFit="1" customWidth="1"/>
    <col min="7" max="7" width="18.6640625" style="5" customWidth="1"/>
    <col min="8" max="8" width="16" style="5" customWidth="1"/>
    <col min="9" max="10" width="22.5" style="6" customWidth="1"/>
    <col min="11" max="11" width="20" style="5" customWidth="1"/>
    <col min="12" max="12" width="16.5" style="32" customWidth="1"/>
    <col min="13" max="13" width="16.33203125" style="5" customWidth="1"/>
    <col min="14" max="14" width="13.83203125" style="34" customWidth="1"/>
    <col min="15" max="16" width="20.33203125" style="5" bestFit="1" customWidth="1"/>
    <col min="17" max="17" width="16.6640625" style="5" customWidth="1"/>
    <col min="18" max="18" width="14.33203125" style="5" bestFit="1" customWidth="1"/>
    <col min="19" max="19" width="18.6640625" style="5" customWidth="1"/>
    <col min="20" max="20" width="17.5" style="5" customWidth="1"/>
    <col min="21" max="23" width="20.33203125" style="5" bestFit="1" customWidth="1"/>
    <col min="24" max="24" width="16" style="5" bestFit="1" customWidth="1"/>
    <col min="25" max="25" width="17.33203125" style="5" customWidth="1"/>
    <col min="26" max="26" width="15.6640625" style="5" customWidth="1"/>
    <col min="27" max="29" width="20.33203125" style="5" bestFit="1" customWidth="1"/>
    <col min="30" max="30" width="14.33203125" style="5" customWidth="1"/>
    <col min="31" max="31" width="17.33203125" style="5" customWidth="1"/>
    <col min="32" max="32" width="15.6640625" style="5" customWidth="1"/>
    <col min="33" max="34" width="20.33203125" style="5" bestFit="1" customWidth="1"/>
    <col min="35" max="35" width="18.83203125" style="5" bestFit="1" customWidth="1"/>
    <col min="36" max="36" width="14.33203125" style="5" customWidth="1"/>
    <col min="37" max="37" width="17.33203125" style="5" customWidth="1"/>
    <col min="38" max="38" width="15.6640625" style="5" customWidth="1"/>
    <col min="39" max="40" width="20.33203125" style="5" bestFit="1" customWidth="1"/>
    <col min="41" max="41" width="16.6640625" style="5" customWidth="1"/>
    <col min="42" max="42" width="14.33203125" style="5" customWidth="1"/>
    <col min="43" max="43" width="17.33203125" style="5" customWidth="1"/>
    <col min="44" max="44" width="15.6640625" style="5" customWidth="1"/>
    <col min="45" max="46" width="20.33203125" style="5" bestFit="1" customWidth="1"/>
    <col min="47" max="47" width="16.6640625" style="5" customWidth="1"/>
    <col min="48" max="48" width="14.33203125" style="5" customWidth="1"/>
    <col min="49" max="49" width="17.33203125" style="5" customWidth="1"/>
    <col min="50" max="50" width="15.6640625" style="5" customWidth="1"/>
    <col min="51" max="52" width="20.33203125" style="5" bestFit="1" customWidth="1"/>
    <col min="53" max="53" width="16.6640625" style="5" customWidth="1"/>
    <col min="54" max="54" width="14.33203125" style="5" customWidth="1"/>
    <col min="55" max="55" width="17.33203125" style="5" customWidth="1"/>
    <col min="56" max="56" width="15.6640625" style="5" customWidth="1"/>
    <col min="57" max="58" width="20.33203125" style="5" bestFit="1" customWidth="1"/>
    <col min="59" max="59" width="16.6640625" style="5" customWidth="1"/>
    <col min="60" max="60" width="14.33203125" style="5" customWidth="1"/>
    <col min="61" max="61" width="17.33203125" style="5" customWidth="1"/>
    <col min="62" max="62" width="15.6640625" style="5" customWidth="1"/>
    <col min="63" max="64" width="20.33203125" style="5" bestFit="1" customWidth="1"/>
    <col min="65" max="65" width="16.6640625" style="5" customWidth="1"/>
    <col min="66" max="66" width="14.33203125" style="5" customWidth="1"/>
    <col min="67" max="67" width="17.33203125" style="5" customWidth="1"/>
    <col min="68" max="68" width="15.6640625" style="5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44.25" customHeight="1" thickBot="1" x14ac:dyDescent="0.25">
      <c r="A1" s="1" t="s">
        <v>0</v>
      </c>
      <c r="B1" s="2"/>
      <c r="C1" s="3"/>
      <c r="D1" s="3"/>
      <c r="I1" s="3"/>
      <c r="J1" s="3"/>
      <c r="L1" s="31"/>
      <c r="N1" s="33"/>
    </row>
    <row r="2" spans="1:68" ht="51.75" customHeight="1" thickBot="1" x14ac:dyDescent="0.25">
      <c r="A2" s="222" t="s">
        <v>1</v>
      </c>
      <c r="B2" s="223"/>
      <c r="C2" s="224"/>
      <c r="D2" s="224"/>
      <c r="E2" s="224"/>
      <c r="F2" s="224"/>
      <c r="G2" s="224"/>
      <c r="H2" s="224"/>
      <c r="I2" s="224"/>
      <c r="J2" s="224"/>
      <c r="K2" s="225"/>
      <c r="L2" s="96"/>
    </row>
    <row r="3" spans="1:68" ht="37.5" customHeight="1" thickBot="1" x14ac:dyDescent="0.25">
      <c r="A3" s="226" t="s">
        <v>2</v>
      </c>
      <c r="B3" s="227"/>
      <c r="C3" s="143"/>
      <c r="D3" s="143"/>
      <c r="E3" s="144"/>
      <c r="F3" s="144"/>
      <c r="G3" s="144"/>
      <c r="H3" s="144"/>
      <c r="I3" s="143"/>
      <c r="J3" s="143"/>
      <c r="K3" s="145"/>
    </row>
    <row r="4" spans="1:68" ht="19" x14ac:dyDescent="0.2">
      <c r="A4" s="228" t="s">
        <v>3</v>
      </c>
      <c r="B4" s="229"/>
      <c r="C4" s="220" t="s">
        <v>4</v>
      </c>
      <c r="D4" s="220"/>
      <c r="E4" s="220"/>
      <c r="F4" s="220"/>
      <c r="G4" s="220"/>
      <c r="H4" s="221"/>
      <c r="I4" s="219" t="s">
        <v>5</v>
      </c>
      <c r="J4" s="220"/>
      <c r="K4" s="220"/>
      <c r="L4" s="220"/>
      <c r="M4" s="220"/>
      <c r="N4" s="221"/>
      <c r="O4" s="219" t="s">
        <v>6</v>
      </c>
      <c r="P4" s="220"/>
      <c r="Q4" s="220"/>
      <c r="R4" s="220"/>
      <c r="S4" s="220"/>
      <c r="T4" s="221"/>
      <c r="U4" s="219" t="s">
        <v>7</v>
      </c>
      <c r="V4" s="220"/>
      <c r="W4" s="220"/>
      <c r="X4" s="220"/>
      <c r="Y4" s="220"/>
      <c r="Z4" s="221"/>
      <c r="AA4" s="219" t="s">
        <v>8</v>
      </c>
      <c r="AB4" s="220"/>
      <c r="AC4" s="237"/>
      <c r="AD4" s="220"/>
      <c r="AE4" s="220"/>
      <c r="AF4" s="221"/>
      <c r="AG4" s="219" t="s">
        <v>9</v>
      </c>
      <c r="AH4" s="220"/>
      <c r="AI4" s="220"/>
      <c r="AJ4" s="220"/>
      <c r="AK4" s="220"/>
      <c r="AL4" s="221"/>
      <c r="AM4" s="219" t="s">
        <v>10</v>
      </c>
      <c r="AN4" s="220"/>
      <c r="AO4" s="220"/>
      <c r="AP4" s="220"/>
      <c r="AQ4" s="220"/>
      <c r="AR4" s="221"/>
      <c r="AS4" s="219" t="s">
        <v>11</v>
      </c>
      <c r="AT4" s="220"/>
      <c r="AU4" s="220"/>
      <c r="AV4" s="220"/>
      <c r="AW4" s="220"/>
      <c r="AX4" s="221"/>
      <c r="AY4" s="219" t="s">
        <v>12</v>
      </c>
      <c r="AZ4" s="220"/>
      <c r="BA4" s="220"/>
      <c r="BB4" s="220"/>
      <c r="BC4" s="220"/>
      <c r="BD4" s="221"/>
      <c r="BE4" s="219" t="s">
        <v>13</v>
      </c>
      <c r="BF4" s="220"/>
      <c r="BG4" s="220"/>
      <c r="BH4" s="220"/>
      <c r="BI4" s="220"/>
      <c r="BJ4" s="221"/>
      <c r="BK4" s="219" t="s">
        <v>14</v>
      </c>
      <c r="BL4" s="220"/>
      <c r="BM4" s="220"/>
      <c r="BN4" s="220"/>
      <c r="BO4" s="220"/>
      <c r="BP4" s="221"/>
    </row>
    <row r="5" spans="1:68" ht="30.5" customHeight="1" x14ac:dyDescent="0.2">
      <c r="A5" s="230" t="s">
        <v>15</v>
      </c>
      <c r="B5" s="233" t="s">
        <v>16</v>
      </c>
      <c r="C5" s="235" t="s">
        <v>17</v>
      </c>
      <c r="D5" s="235"/>
      <c r="E5" s="25">
        <f>E6+E7</f>
        <v>0</v>
      </c>
      <c r="F5" s="20"/>
      <c r="G5" s="20"/>
      <c r="H5" s="21"/>
      <c r="I5" s="236" t="s">
        <v>17</v>
      </c>
      <c r="J5" s="235"/>
      <c r="K5" s="25">
        <f>K6+K7</f>
        <v>0</v>
      </c>
      <c r="L5" s="38"/>
      <c r="M5" s="20"/>
      <c r="N5" s="35"/>
      <c r="O5" s="236" t="s">
        <v>17</v>
      </c>
      <c r="P5" s="235"/>
      <c r="Q5" s="25">
        <f>Q6+Q7</f>
        <v>0</v>
      </c>
      <c r="R5" s="38"/>
      <c r="S5" s="20"/>
      <c r="T5" s="35"/>
      <c r="U5" s="236" t="s">
        <v>17</v>
      </c>
      <c r="V5" s="235"/>
      <c r="W5" s="25">
        <f>W6+W7</f>
        <v>0</v>
      </c>
      <c r="X5" s="38"/>
      <c r="Y5" s="20"/>
      <c r="Z5" s="35"/>
      <c r="AA5" s="236" t="s">
        <v>17</v>
      </c>
      <c r="AB5" s="235"/>
      <c r="AC5" s="163">
        <f>AC6+AC7</f>
        <v>0</v>
      </c>
      <c r="AD5" s="38"/>
      <c r="AE5" s="20"/>
      <c r="AF5" s="35"/>
      <c r="AG5" s="236" t="s">
        <v>17</v>
      </c>
      <c r="AH5" s="235"/>
      <c r="AI5" s="25">
        <f>AI6+AI7</f>
        <v>0</v>
      </c>
      <c r="AJ5" s="38"/>
      <c r="AK5" s="20"/>
      <c r="AL5" s="35"/>
      <c r="AM5" s="236" t="s">
        <v>17</v>
      </c>
      <c r="AN5" s="235"/>
      <c r="AO5" s="25">
        <f>AO6+AO7</f>
        <v>0</v>
      </c>
      <c r="AP5" s="38"/>
      <c r="AQ5" s="20"/>
      <c r="AR5" s="35"/>
      <c r="AS5" s="236" t="s">
        <v>17</v>
      </c>
      <c r="AT5" s="235"/>
      <c r="AU5" s="25">
        <f>AU6+AU7</f>
        <v>0</v>
      </c>
      <c r="AV5" s="38"/>
      <c r="AW5" s="20"/>
      <c r="AX5" s="35"/>
      <c r="AY5" s="236" t="s">
        <v>17</v>
      </c>
      <c r="AZ5" s="235"/>
      <c r="BA5" s="25">
        <f>BA6+BA7</f>
        <v>0</v>
      </c>
      <c r="BB5" s="38"/>
      <c r="BC5" s="20"/>
      <c r="BD5" s="35"/>
      <c r="BE5" s="236" t="s">
        <v>17</v>
      </c>
      <c r="BF5" s="235"/>
      <c r="BG5" s="25">
        <f>BG6+BG7</f>
        <v>0</v>
      </c>
      <c r="BH5" s="38"/>
      <c r="BI5" s="20"/>
      <c r="BJ5" s="35"/>
      <c r="BK5" s="236" t="s">
        <v>17</v>
      </c>
      <c r="BL5" s="235"/>
      <c r="BM5" s="25">
        <f>BM6+BM7</f>
        <v>0</v>
      </c>
      <c r="BN5" s="38"/>
      <c r="BO5" s="20"/>
      <c r="BP5" s="35"/>
    </row>
    <row r="6" spans="1:68" ht="18.75" customHeight="1" x14ac:dyDescent="0.2">
      <c r="A6" s="231"/>
      <c r="B6" s="234"/>
      <c r="C6" s="238" t="s">
        <v>18</v>
      </c>
      <c r="D6" s="239"/>
      <c r="E6" s="22"/>
      <c r="F6" s="22"/>
      <c r="G6" s="22"/>
      <c r="H6" s="23"/>
      <c r="I6" s="240" t="s">
        <v>18</v>
      </c>
      <c r="J6" s="239"/>
      <c r="K6" s="22"/>
      <c r="L6" s="22"/>
      <c r="M6" s="22"/>
      <c r="N6" s="36"/>
      <c r="O6" s="240" t="s">
        <v>18</v>
      </c>
      <c r="P6" s="239"/>
      <c r="Q6" s="22"/>
      <c r="R6" s="22"/>
      <c r="S6" s="22"/>
      <c r="T6" s="36"/>
      <c r="U6" s="240" t="s">
        <v>18</v>
      </c>
      <c r="V6" s="239"/>
      <c r="W6" s="166"/>
      <c r="X6" s="22"/>
      <c r="Y6" s="22"/>
      <c r="Z6" s="36"/>
      <c r="AA6" s="240" t="s">
        <v>18</v>
      </c>
      <c r="AB6" s="239"/>
      <c r="AC6" s="166"/>
      <c r="AD6" s="22"/>
      <c r="AE6" s="22"/>
      <c r="AF6" s="36"/>
      <c r="AG6" s="240" t="s">
        <v>18</v>
      </c>
      <c r="AH6" s="239"/>
      <c r="AI6" s="166"/>
      <c r="AJ6" s="22"/>
      <c r="AK6" s="22"/>
      <c r="AL6" s="36"/>
      <c r="AM6" s="240" t="s">
        <v>18</v>
      </c>
      <c r="AN6" s="239"/>
      <c r="AO6" s="22">
        <v>0</v>
      </c>
      <c r="AP6" s="22"/>
      <c r="AQ6" s="22"/>
      <c r="AR6" s="36"/>
      <c r="AS6" s="240" t="s">
        <v>18</v>
      </c>
      <c r="AT6" s="239"/>
      <c r="AU6" s="22">
        <v>0</v>
      </c>
      <c r="AV6" s="22"/>
      <c r="AW6" s="22"/>
      <c r="AX6" s="36"/>
      <c r="AY6" s="240" t="s">
        <v>18</v>
      </c>
      <c r="AZ6" s="239"/>
      <c r="BA6" s="22">
        <v>0</v>
      </c>
      <c r="BB6" s="22"/>
      <c r="BC6" s="22"/>
      <c r="BD6" s="36"/>
      <c r="BE6" s="240" t="s">
        <v>18</v>
      </c>
      <c r="BF6" s="239"/>
      <c r="BG6" s="166"/>
      <c r="BH6" s="22"/>
      <c r="BI6" s="22"/>
      <c r="BJ6" s="36"/>
      <c r="BK6" s="240" t="s">
        <v>18</v>
      </c>
      <c r="BL6" s="239"/>
      <c r="BM6" s="22">
        <v>0</v>
      </c>
      <c r="BN6" s="22"/>
      <c r="BO6" s="22"/>
      <c r="BP6" s="36"/>
    </row>
    <row r="7" spans="1:68" ht="17" thickBot="1" x14ac:dyDescent="0.25">
      <c r="A7" s="231"/>
      <c r="B7" s="234"/>
      <c r="C7" s="243" t="s">
        <v>19</v>
      </c>
      <c r="D7" s="242"/>
      <c r="E7" s="25"/>
      <c r="F7" s="25"/>
      <c r="G7" s="25"/>
      <c r="H7" s="47"/>
      <c r="I7" s="241" t="s">
        <v>19</v>
      </c>
      <c r="J7" s="242"/>
      <c r="K7" s="25"/>
      <c r="L7" s="25"/>
      <c r="M7" s="25"/>
      <c r="N7" s="48"/>
      <c r="O7" s="241" t="s">
        <v>19</v>
      </c>
      <c r="P7" s="242"/>
      <c r="Q7" s="25"/>
      <c r="R7" s="25"/>
      <c r="S7" s="25"/>
      <c r="T7" s="48"/>
      <c r="U7" s="241" t="s">
        <v>19</v>
      </c>
      <c r="V7" s="242"/>
      <c r="W7" s="162"/>
      <c r="X7" s="25"/>
      <c r="Y7" s="25"/>
      <c r="Z7" s="48"/>
      <c r="AA7" s="241" t="s">
        <v>19</v>
      </c>
      <c r="AB7" s="242"/>
      <c r="AC7" s="162"/>
      <c r="AD7" s="25"/>
      <c r="AE7" s="25"/>
      <c r="AF7" s="48"/>
      <c r="AG7" s="241" t="s">
        <v>19</v>
      </c>
      <c r="AH7" s="242"/>
      <c r="AI7" s="162"/>
      <c r="AJ7" s="25"/>
      <c r="AK7" s="25"/>
      <c r="AL7" s="48"/>
      <c r="AM7" s="241" t="s">
        <v>19</v>
      </c>
      <c r="AN7" s="242"/>
      <c r="AO7" s="25">
        <v>0</v>
      </c>
      <c r="AP7" s="25"/>
      <c r="AQ7" s="25"/>
      <c r="AR7" s="48"/>
      <c r="AS7" s="241" t="s">
        <v>19</v>
      </c>
      <c r="AT7" s="242"/>
      <c r="AU7" s="25">
        <v>0</v>
      </c>
      <c r="AV7" s="25"/>
      <c r="AW7" s="25"/>
      <c r="AX7" s="48"/>
      <c r="AY7" s="241" t="s">
        <v>19</v>
      </c>
      <c r="AZ7" s="242"/>
      <c r="BA7" s="25">
        <v>0</v>
      </c>
      <c r="BB7" s="25"/>
      <c r="BC7" s="25"/>
      <c r="BD7" s="48"/>
      <c r="BE7" s="241" t="s">
        <v>19</v>
      </c>
      <c r="BF7" s="242"/>
      <c r="BG7" s="162">
        <v>0</v>
      </c>
      <c r="BH7" s="25"/>
      <c r="BI7" s="25"/>
      <c r="BJ7" s="48"/>
      <c r="BK7" s="241" t="s">
        <v>19</v>
      </c>
      <c r="BL7" s="242"/>
      <c r="BM7" s="25">
        <v>0</v>
      </c>
      <c r="BN7" s="25"/>
      <c r="BO7" s="25"/>
      <c r="BP7" s="48"/>
    </row>
    <row r="8" spans="1:68" s="7" customFormat="1" ht="94.5" customHeight="1" thickBot="1" x14ac:dyDescent="0.25">
      <c r="A8" s="232"/>
      <c r="B8" s="234"/>
      <c r="C8" s="76" t="s">
        <v>20</v>
      </c>
      <c r="D8" s="77" t="s">
        <v>21</v>
      </c>
      <c r="E8" s="78" t="s">
        <v>22</v>
      </c>
      <c r="F8" s="78" t="s">
        <v>23</v>
      </c>
      <c r="G8" s="79" t="s">
        <v>24</v>
      </c>
      <c r="H8" s="80" t="s">
        <v>25</v>
      </c>
      <c r="I8" s="76" t="s">
        <v>20</v>
      </c>
      <c r="J8" s="77" t="s">
        <v>21</v>
      </c>
      <c r="K8" s="78" t="s">
        <v>22</v>
      </c>
      <c r="L8" s="78" t="s">
        <v>23</v>
      </c>
      <c r="M8" s="79" t="s">
        <v>24</v>
      </c>
      <c r="N8" s="80" t="s">
        <v>25</v>
      </c>
      <c r="O8" s="76" t="s">
        <v>20</v>
      </c>
      <c r="P8" s="77" t="s">
        <v>21</v>
      </c>
      <c r="Q8" s="78" t="s">
        <v>22</v>
      </c>
      <c r="R8" s="78" t="s">
        <v>23</v>
      </c>
      <c r="S8" s="79" t="s">
        <v>24</v>
      </c>
      <c r="T8" s="80" t="s">
        <v>25</v>
      </c>
      <c r="U8" s="76" t="s">
        <v>20</v>
      </c>
      <c r="V8" s="77" t="s">
        <v>21</v>
      </c>
      <c r="W8" s="78" t="s">
        <v>22</v>
      </c>
      <c r="X8" s="78" t="s">
        <v>23</v>
      </c>
      <c r="Y8" s="79" t="s">
        <v>24</v>
      </c>
      <c r="Z8" s="80" t="s">
        <v>25</v>
      </c>
      <c r="AA8" s="76" t="s">
        <v>20</v>
      </c>
      <c r="AB8" s="77" t="s">
        <v>21</v>
      </c>
      <c r="AC8" s="78" t="s">
        <v>22</v>
      </c>
      <c r="AD8" s="78" t="s">
        <v>23</v>
      </c>
      <c r="AE8" s="79" t="s">
        <v>24</v>
      </c>
      <c r="AF8" s="80" t="s">
        <v>25</v>
      </c>
      <c r="AG8" s="76" t="s">
        <v>20</v>
      </c>
      <c r="AH8" s="77" t="s">
        <v>21</v>
      </c>
      <c r="AI8" s="78" t="s">
        <v>22</v>
      </c>
      <c r="AJ8" s="78" t="s">
        <v>23</v>
      </c>
      <c r="AK8" s="79" t="s">
        <v>24</v>
      </c>
      <c r="AL8" s="80" t="s">
        <v>25</v>
      </c>
      <c r="AM8" s="76" t="s">
        <v>20</v>
      </c>
      <c r="AN8" s="77" t="s">
        <v>21</v>
      </c>
      <c r="AO8" s="78" t="s">
        <v>22</v>
      </c>
      <c r="AP8" s="78" t="s">
        <v>23</v>
      </c>
      <c r="AQ8" s="79" t="s">
        <v>24</v>
      </c>
      <c r="AR8" s="80" t="s">
        <v>25</v>
      </c>
      <c r="AS8" s="76" t="s">
        <v>20</v>
      </c>
      <c r="AT8" s="77" t="s">
        <v>21</v>
      </c>
      <c r="AU8" s="78" t="s">
        <v>22</v>
      </c>
      <c r="AV8" s="78" t="s">
        <v>23</v>
      </c>
      <c r="AW8" s="79" t="s">
        <v>24</v>
      </c>
      <c r="AX8" s="80" t="s">
        <v>25</v>
      </c>
      <c r="AY8" s="76" t="s">
        <v>20</v>
      </c>
      <c r="AZ8" s="77" t="s">
        <v>21</v>
      </c>
      <c r="BA8" s="78" t="s">
        <v>22</v>
      </c>
      <c r="BB8" s="78" t="s">
        <v>23</v>
      </c>
      <c r="BC8" s="79" t="s">
        <v>24</v>
      </c>
      <c r="BD8" s="80" t="s">
        <v>25</v>
      </c>
      <c r="BE8" s="76" t="s">
        <v>20</v>
      </c>
      <c r="BF8" s="77" t="s">
        <v>21</v>
      </c>
      <c r="BG8" s="78" t="s">
        <v>22</v>
      </c>
      <c r="BH8" s="78" t="s">
        <v>23</v>
      </c>
      <c r="BI8" s="79" t="s">
        <v>24</v>
      </c>
      <c r="BJ8" s="80" t="s">
        <v>25</v>
      </c>
      <c r="BK8" s="76" t="s">
        <v>20</v>
      </c>
      <c r="BL8" s="77" t="s">
        <v>21</v>
      </c>
      <c r="BM8" s="78" t="s">
        <v>22</v>
      </c>
      <c r="BN8" s="78" t="s">
        <v>23</v>
      </c>
      <c r="BO8" s="79" t="s">
        <v>24</v>
      </c>
      <c r="BP8" s="80" t="s">
        <v>25</v>
      </c>
    </row>
    <row r="9" spans="1:68" s="8" customFormat="1" ht="36" customHeight="1" x14ac:dyDescent="0.2">
      <c r="A9" s="153">
        <v>1</v>
      </c>
      <c r="B9" s="141" t="s">
        <v>26</v>
      </c>
      <c r="C9" s="121">
        <f>SUM(C10:C14)</f>
        <v>0</v>
      </c>
      <c r="D9" s="74">
        <f>SUM(D10:D14)</f>
        <v>0</v>
      </c>
      <c r="E9" s="81">
        <f>SUM(E10:E13)</f>
        <v>0</v>
      </c>
      <c r="F9" s="81">
        <f>IFERROR(E9/(C9+D9),0)</f>
        <v>0</v>
      </c>
      <c r="G9" s="81">
        <f>SUM(G10:G14)</f>
        <v>0</v>
      </c>
      <c r="H9" s="37">
        <f>IFERROR(G9/(C9+D9),0)</f>
        <v>0</v>
      </c>
      <c r="I9" s="121">
        <f>SUM(I10:I14)</f>
        <v>0</v>
      </c>
      <c r="J9" s="74">
        <f>SUM(J10:J14)</f>
        <v>0</v>
      </c>
      <c r="K9" s="81">
        <f>SUM(K10:K13)</f>
        <v>0</v>
      </c>
      <c r="L9" s="81">
        <f>IFERROR(K9/(I9+J9),0)</f>
        <v>0</v>
      </c>
      <c r="M9" s="81">
        <f>SUM(M10:M14)</f>
        <v>0</v>
      </c>
      <c r="N9" s="37">
        <f>IFERROR(M9/(I9+J9),0)</f>
        <v>0</v>
      </c>
      <c r="O9" s="121">
        <f>SUM(O10:O14)</f>
        <v>0</v>
      </c>
      <c r="P9" s="74">
        <f>SUM(P10:P14)</f>
        <v>0</v>
      </c>
      <c r="Q9" s="81">
        <f>SUM(Q10:Q13)</f>
        <v>0</v>
      </c>
      <c r="R9" s="81">
        <f>IFERROR(Q9/(O9+P9),0)</f>
        <v>0</v>
      </c>
      <c r="S9" s="81">
        <f>SUM(S10:S14)</f>
        <v>0</v>
      </c>
      <c r="T9" s="37">
        <f>IFERROR(S9/(O9+P9),0)</f>
        <v>0</v>
      </c>
      <c r="U9" s="121">
        <f>SUM(U10:U14)</f>
        <v>0</v>
      </c>
      <c r="V9" s="74">
        <f>SUM(V10:V14)</f>
        <v>0</v>
      </c>
      <c r="W9" s="81">
        <f>SUM(W10:W13)</f>
        <v>0</v>
      </c>
      <c r="X9" s="81">
        <f>IFERROR(W9/(U9+V9),0)</f>
        <v>0</v>
      </c>
      <c r="Y9" s="81">
        <f>SUM(Y10:Y14)</f>
        <v>0</v>
      </c>
      <c r="Z9" s="37">
        <f>IFERROR(Y9/(U9+V9),0)</f>
        <v>0</v>
      </c>
      <c r="AA9" s="121">
        <f>SUM(AA10:AA14)</f>
        <v>0</v>
      </c>
      <c r="AB9" s="74">
        <f>SUM(AB10:AB14)</f>
        <v>0</v>
      </c>
      <c r="AC9" s="81">
        <f>SUM(AC10:AC13)</f>
        <v>0</v>
      </c>
      <c r="AD9" s="81">
        <f>IFERROR(AC9/(AA9+AB9),0)</f>
        <v>0</v>
      </c>
      <c r="AE9" s="81">
        <f>SUM(AE10:AE14)</f>
        <v>0</v>
      </c>
      <c r="AF9" s="37">
        <f>IFERROR(AE9/(AA9+AB9),0)</f>
        <v>0</v>
      </c>
      <c r="AG9" s="121">
        <f>SUM(AG10:AG14)</f>
        <v>0</v>
      </c>
      <c r="AH9" s="74">
        <f>SUM(AH10:AH14)</f>
        <v>0</v>
      </c>
      <c r="AI9" s="81">
        <f>SUM(AI10:AI13)</f>
        <v>0</v>
      </c>
      <c r="AJ9" s="81">
        <f>IFERROR(AI9/(AG9+AH9),0)</f>
        <v>0</v>
      </c>
      <c r="AK9" s="81">
        <f>SUM(AK10:AK14)</f>
        <v>0</v>
      </c>
      <c r="AL9" s="37">
        <f>IFERROR(AK9/(AG9+AH9),0)</f>
        <v>0</v>
      </c>
      <c r="AM9" s="121">
        <f>SUM(AM10:AM14)</f>
        <v>0</v>
      </c>
      <c r="AN9" s="74">
        <f>SUM(AN10:AN14)</f>
        <v>0</v>
      </c>
      <c r="AO9" s="81">
        <f>SUM(AO10:AO13)</f>
        <v>0</v>
      </c>
      <c r="AP9" s="81">
        <f>IFERROR(AO9/(AM9+AN9),0)</f>
        <v>0</v>
      </c>
      <c r="AQ9" s="81">
        <f>SUM(AQ10:AQ14)</f>
        <v>0</v>
      </c>
      <c r="AR9" s="37">
        <f>IFERROR(AQ9/(AM9+AN9),0)</f>
        <v>0</v>
      </c>
      <c r="AS9" s="121">
        <f>SUM(AS10:AS14)</f>
        <v>0</v>
      </c>
      <c r="AT9" s="74">
        <f>SUM(AT10:AT14)</f>
        <v>0</v>
      </c>
      <c r="AU9" s="81">
        <f>SUM(AU10:AU13)</f>
        <v>0</v>
      </c>
      <c r="AV9" s="81">
        <f>IFERROR(AU9/(AS9+AT9),0)</f>
        <v>0</v>
      </c>
      <c r="AW9" s="81">
        <f>SUM(AW10:AW14)</f>
        <v>0</v>
      </c>
      <c r="AX9" s="37">
        <f>IFERROR(AW9/(AS9+AT9),0)</f>
        <v>0</v>
      </c>
      <c r="AY9" s="121">
        <f>SUM(AY10:AY14)</f>
        <v>0</v>
      </c>
      <c r="AZ9" s="74">
        <f>SUM(AZ10:AZ14)</f>
        <v>0</v>
      </c>
      <c r="BA9" s="81">
        <f>SUM(BA10:BA13)</f>
        <v>0</v>
      </c>
      <c r="BB9" s="81">
        <f>IFERROR(BA9/(AY9+AZ9),0)</f>
        <v>0</v>
      </c>
      <c r="BC9" s="81">
        <f>SUM(BC10:BC14)</f>
        <v>0</v>
      </c>
      <c r="BD9" s="37">
        <f>IFERROR(BC9/(AY9+AZ9),0)</f>
        <v>0</v>
      </c>
      <c r="BE9" s="121">
        <f>SUM(BE10:BE14)</f>
        <v>0</v>
      </c>
      <c r="BF9" s="74">
        <f>SUM(BF10:BF14)</f>
        <v>0</v>
      </c>
      <c r="BG9" s="81">
        <f>SUM(BG10:BG13)</f>
        <v>0</v>
      </c>
      <c r="BH9" s="81">
        <f>IFERROR(BG9/(BE9+BF9),0)</f>
        <v>0</v>
      </c>
      <c r="BI9" s="81">
        <f>SUM(BI10:BI14)</f>
        <v>0</v>
      </c>
      <c r="BJ9" s="37">
        <f>IFERROR(BI9/(BE9+BF9),0)</f>
        <v>0</v>
      </c>
      <c r="BK9" s="121">
        <f>SUM(BK10:BK14)</f>
        <v>0</v>
      </c>
      <c r="BL9" s="74">
        <f>SUM(BL10:BL14)</f>
        <v>0</v>
      </c>
      <c r="BM9" s="81">
        <f>SUM(BM10:BM13)</f>
        <v>0</v>
      </c>
      <c r="BN9" s="81">
        <f>IFERROR(BM9/(BK9+BL9),0)</f>
        <v>0</v>
      </c>
      <c r="BO9" s="81">
        <f>SUM(BO10:BO14)</f>
        <v>0</v>
      </c>
      <c r="BP9" s="37">
        <f>IFERROR(BO9/(BK9+BL9),0)</f>
        <v>0</v>
      </c>
    </row>
    <row r="10" spans="1:68" s="11" customFormat="1" ht="19.5" customHeight="1" outlineLevel="1" x14ac:dyDescent="0.2">
      <c r="A10" s="154"/>
      <c r="B10" s="139" t="s">
        <v>27</v>
      </c>
      <c r="C10" s="39"/>
      <c r="D10" s="10"/>
      <c r="E10" s="70"/>
      <c r="F10" s="70">
        <f>IFERROR(E10/(C10+D10),0)</f>
        <v>0</v>
      </c>
      <c r="G10" s="30"/>
      <c r="H10" s="83">
        <f>IFERROR(G10/(C10+D10),0)</f>
        <v>0</v>
      </c>
      <c r="I10" s="39"/>
      <c r="J10" s="10"/>
      <c r="K10" s="70"/>
      <c r="L10" s="70">
        <f>IFERROR(K10/(I10+J10),0)</f>
        <v>0</v>
      </c>
      <c r="M10" s="30"/>
      <c r="N10" s="83">
        <f>IFERROR(M10/(I10+J10),0)</f>
        <v>0</v>
      </c>
      <c r="O10" s="39"/>
      <c r="P10" s="10"/>
      <c r="Q10" s="70"/>
      <c r="R10" s="70">
        <f>IFERROR(Q10/(O10+P10),0)</f>
        <v>0</v>
      </c>
      <c r="S10" s="30"/>
      <c r="T10" s="83">
        <f>IFERROR(S10/(O10+P10),0)</f>
        <v>0</v>
      </c>
      <c r="U10" s="39"/>
      <c r="V10" s="10"/>
      <c r="W10" s="70"/>
      <c r="X10" s="70">
        <f>IFERROR(W10/(U10+V10),0)</f>
        <v>0</v>
      </c>
      <c r="Y10" s="30"/>
      <c r="Z10" s="83">
        <f>IFERROR(Y10/(U10+V10),0)</f>
        <v>0</v>
      </c>
      <c r="AA10" s="39"/>
      <c r="AB10" s="10"/>
      <c r="AC10" s="70"/>
      <c r="AD10" s="70">
        <f>IFERROR(AC10/(AA10+AB10),0)</f>
        <v>0</v>
      </c>
      <c r="AE10" s="30"/>
      <c r="AF10" s="83">
        <f>IFERROR(AE10/(AA10+AB10),0)</f>
        <v>0</v>
      </c>
      <c r="AG10" s="39"/>
      <c r="AH10" s="10"/>
      <c r="AI10" s="70"/>
      <c r="AJ10" s="70">
        <f>IFERROR(AI10/(AG10+AH10),0)</f>
        <v>0</v>
      </c>
      <c r="AK10" s="30"/>
      <c r="AL10" s="83">
        <f>IFERROR(AK10/(AG10+AH10),0)</f>
        <v>0</v>
      </c>
      <c r="AM10" s="39"/>
      <c r="AN10" s="10"/>
      <c r="AO10" s="70"/>
      <c r="AP10" s="70">
        <f>IFERROR(AO10/(AM10+AN10),0)</f>
        <v>0</v>
      </c>
      <c r="AQ10" s="30"/>
      <c r="AR10" s="83">
        <f>IFERROR(AQ10/(AM10+AN10),0)</f>
        <v>0</v>
      </c>
      <c r="AS10" s="39"/>
      <c r="AT10" s="10"/>
      <c r="AU10" s="70"/>
      <c r="AV10" s="70">
        <f>IFERROR(AU10/(AS10+AT10),0)</f>
        <v>0</v>
      </c>
      <c r="AW10" s="30"/>
      <c r="AX10" s="83">
        <f>IFERROR(AW10/(AS10+AT10),0)</f>
        <v>0</v>
      </c>
      <c r="AY10" s="39"/>
      <c r="AZ10" s="10"/>
      <c r="BA10" s="70"/>
      <c r="BB10" s="70">
        <f>IFERROR(BA10/(AY10+AZ10),0)</f>
        <v>0</v>
      </c>
      <c r="BC10" s="30"/>
      <c r="BD10" s="83">
        <f>IFERROR(BC10/(AY10+AZ10),0)</f>
        <v>0</v>
      </c>
      <c r="BE10" s="39"/>
      <c r="BF10" s="10"/>
      <c r="BG10" s="70"/>
      <c r="BH10" s="70">
        <f>IFERROR(BG10/(BE10+BF10),0)</f>
        <v>0</v>
      </c>
      <c r="BI10" s="30"/>
      <c r="BJ10" s="83">
        <f>IFERROR(BI10/(BE10+BF10),0)</f>
        <v>0</v>
      </c>
      <c r="BK10" s="39"/>
      <c r="BL10" s="10"/>
      <c r="BM10" s="70"/>
      <c r="BN10" s="70">
        <f>IFERROR(BM10/(BK10+BL10),0)</f>
        <v>0</v>
      </c>
      <c r="BO10" s="30"/>
      <c r="BP10" s="83">
        <f>IFERROR(BO10/(BK10+BL10),0)</f>
        <v>0</v>
      </c>
    </row>
    <row r="11" spans="1:68" s="11" customFormat="1" ht="19.5" customHeight="1" outlineLevel="1" x14ac:dyDescent="0.2">
      <c r="A11" s="154"/>
      <c r="B11" s="139" t="s">
        <v>28</v>
      </c>
      <c r="C11" s="39"/>
      <c r="D11" s="10"/>
      <c r="E11" s="70"/>
      <c r="F11" s="70">
        <f t="shared" ref="F11:F14" si="0">IFERROR(E11/(C11+D11),0)</f>
        <v>0</v>
      </c>
      <c r="G11" s="30"/>
      <c r="H11" s="83">
        <f t="shared" ref="H11:H14" si="1">IFERROR(G11/(C11+D11),0)</f>
        <v>0</v>
      </c>
      <c r="I11" s="39"/>
      <c r="J11" s="10"/>
      <c r="K11" s="70"/>
      <c r="L11" s="70">
        <f t="shared" ref="L11:L14" si="2">IFERROR(K11/(I11+J11),0)</f>
        <v>0</v>
      </c>
      <c r="M11" s="30"/>
      <c r="N11" s="83">
        <f t="shared" ref="N11:N14" si="3">IFERROR(M11/(I11+J11),0)</f>
        <v>0</v>
      </c>
      <c r="O11" s="39"/>
      <c r="P11" s="10"/>
      <c r="Q11" s="70"/>
      <c r="R11" s="70">
        <f t="shared" ref="R11:R14" si="4">IFERROR(Q11/(O11+P11),0)</f>
        <v>0</v>
      </c>
      <c r="S11" s="30"/>
      <c r="T11" s="83">
        <f t="shared" ref="T11:T14" si="5">IFERROR(S11/(O11+P11),0)</f>
        <v>0</v>
      </c>
      <c r="U11" s="39"/>
      <c r="V11" s="10"/>
      <c r="W11" s="70"/>
      <c r="X11" s="70">
        <f t="shared" ref="X11:X14" si="6">IFERROR(W11/(U11+V11),0)</f>
        <v>0</v>
      </c>
      <c r="Y11" s="30"/>
      <c r="Z11" s="83">
        <f t="shared" ref="Z11:Z14" si="7">IFERROR(Y11/(U11+V11),0)</f>
        <v>0</v>
      </c>
      <c r="AA11" s="39"/>
      <c r="AB11" s="10"/>
      <c r="AC11" s="70"/>
      <c r="AD11" s="70">
        <f t="shared" ref="AD11:AD14" si="8">IFERROR(AC11/(AA11+AB11),0)</f>
        <v>0</v>
      </c>
      <c r="AE11" s="30"/>
      <c r="AF11" s="83">
        <f t="shared" ref="AF11:AF14" si="9">IFERROR(AE11/(AA11+AB11),0)</f>
        <v>0</v>
      </c>
      <c r="AG11" s="39"/>
      <c r="AH11" s="10"/>
      <c r="AI11" s="70"/>
      <c r="AJ11" s="70">
        <f t="shared" ref="AJ11:AJ14" si="10">IFERROR(AI11/(AG11+AH11),0)</f>
        <v>0</v>
      </c>
      <c r="AK11" s="30"/>
      <c r="AL11" s="83">
        <f t="shared" ref="AL11:AL14" si="11">IFERROR(AK11/(AG11+AH11),0)</f>
        <v>0</v>
      </c>
      <c r="AM11" s="39"/>
      <c r="AN11" s="10"/>
      <c r="AO11" s="70"/>
      <c r="AP11" s="70">
        <f t="shared" ref="AP11:AP14" si="12">IFERROR(AO11/(AM11+AN11),0)</f>
        <v>0</v>
      </c>
      <c r="AQ11" s="30"/>
      <c r="AR11" s="83">
        <f t="shared" ref="AR11:AR14" si="13">IFERROR(AQ11/(AM11+AN11),0)</f>
        <v>0</v>
      </c>
      <c r="AS11" s="39"/>
      <c r="AT11" s="10"/>
      <c r="AU11" s="70"/>
      <c r="AV11" s="70">
        <f t="shared" ref="AV11:AV14" si="14">IFERROR(AU11/(AS11+AT11),0)</f>
        <v>0</v>
      </c>
      <c r="AW11" s="30"/>
      <c r="AX11" s="83">
        <f t="shared" ref="AX11:AX14" si="15">IFERROR(AW11/(AS11+AT11),0)</f>
        <v>0</v>
      </c>
      <c r="AY11" s="39"/>
      <c r="AZ11" s="10"/>
      <c r="BA11" s="70"/>
      <c r="BB11" s="70">
        <f t="shared" ref="BB11:BB14" si="16">IFERROR(BA11/(AY11+AZ11),0)</f>
        <v>0</v>
      </c>
      <c r="BC11" s="30"/>
      <c r="BD11" s="83">
        <f t="shared" ref="BD11:BD14" si="17">IFERROR(BC11/(AY11+AZ11),0)</f>
        <v>0</v>
      </c>
      <c r="BE11" s="39"/>
      <c r="BF11" s="10"/>
      <c r="BG11" s="70"/>
      <c r="BH11" s="70">
        <f t="shared" ref="BH11:BH14" si="18">IFERROR(BG11/(BE11+BF11),0)</f>
        <v>0</v>
      </c>
      <c r="BI11" s="30"/>
      <c r="BJ11" s="83">
        <f t="shared" ref="BJ11:BJ14" si="19">IFERROR(BI11/(BE11+BF11),0)</f>
        <v>0</v>
      </c>
      <c r="BK11" s="39"/>
      <c r="BL11" s="10"/>
      <c r="BM11" s="70"/>
      <c r="BN11" s="70">
        <f t="shared" ref="BN11:BN14" si="20">IFERROR(BM11/(BK11+BL11),0)</f>
        <v>0</v>
      </c>
      <c r="BO11" s="30"/>
      <c r="BP11" s="83">
        <f t="shared" ref="BP11:BP14" si="21">IFERROR(BO11/(BK11+BL11),0)</f>
        <v>0</v>
      </c>
    </row>
    <row r="12" spans="1:68" s="11" customFormat="1" ht="19.5" customHeight="1" outlineLevel="1" x14ac:dyDescent="0.2">
      <c r="A12" s="154"/>
      <c r="B12" s="139" t="s">
        <v>29</v>
      </c>
      <c r="C12" s="39"/>
      <c r="D12" s="10"/>
      <c r="E12" s="70"/>
      <c r="F12" s="70">
        <f t="shared" si="0"/>
        <v>0</v>
      </c>
      <c r="G12" s="30"/>
      <c r="H12" s="83">
        <f t="shared" si="1"/>
        <v>0</v>
      </c>
      <c r="I12" s="39"/>
      <c r="J12" s="10"/>
      <c r="K12" s="70"/>
      <c r="L12" s="70">
        <f t="shared" si="2"/>
        <v>0</v>
      </c>
      <c r="M12" s="30"/>
      <c r="N12" s="83">
        <f t="shared" si="3"/>
        <v>0</v>
      </c>
      <c r="O12" s="39"/>
      <c r="P12" s="10"/>
      <c r="Q12" s="70"/>
      <c r="R12" s="70">
        <f t="shared" si="4"/>
        <v>0</v>
      </c>
      <c r="S12" s="30"/>
      <c r="T12" s="83">
        <f t="shared" si="5"/>
        <v>0</v>
      </c>
      <c r="U12" s="39"/>
      <c r="V12" s="10"/>
      <c r="W12" s="70"/>
      <c r="X12" s="70">
        <f t="shared" si="6"/>
        <v>0</v>
      </c>
      <c r="Y12" s="30"/>
      <c r="Z12" s="83">
        <f t="shared" si="7"/>
        <v>0</v>
      </c>
      <c r="AA12" s="39"/>
      <c r="AB12" s="10"/>
      <c r="AC12" s="70"/>
      <c r="AD12" s="70">
        <f t="shared" si="8"/>
        <v>0</v>
      </c>
      <c r="AE12" s="30"/>
      <c r="AF12" s="83">
        <f t="shared" si="9"/>
        <v>0</v>
      </c>
      <c r="AG12" s="39"/>
      <c r="AH12" s="10"/>
      <c r="AI12" s="70"/>
      <c r="AJ12" s="70">
        <f t="shared" si="10"/>
        <v>0</v>
      </c>
      <c r="AK12" s="30"/>
      <c r="AL12" s="83">
        <f t="shared" si="11"/>
        <v>0</v>
      </c>
      <c r="AM12" s="39"/>
      <c r="AN12" s="10"/>
      <c r="AO12" s="70"/>
      <c r="AP12" s="70">
        <f t="shared" si="12"/>
        <v>0</v>
      </c>
      <c r="AQ12" s="30"/>
      <c r="AR12" s="83">
        <f t="shared" si="13"/>
        <v>0</v>
      </c>
      <c r="AS12" s="39"/>
      <c r="AT12" s="10"/>
      <c r="AU12" s="70"/>
      <c r="AV12" s="70">
        <f t="shared" si="14"/>
        <v>0</v>
      </c>
      <c r="AW12" s="30"/>
      <c r="AX12" s="83">
        <f t="shared" si="15"/>
        <v>0</v>
      </c>
      <c r="AY12" s="39"/>
      <c r="AZ12" s="10"/>
      <c r="BA12" s="70"/>
      <c r="BB12" s="70">
        <f t="shared" si="16"/>
        <v>0</v>
      </c>
      <c r="BC12" s="30"/>
      <c r="BD12" s="83">
        <f t="shared" si="17"/>
        <v>0</v>
      </c>
      <c r="BE12" s="39"/>
      <c r="BF12" s="10"/>
      <c r="BG12" s="70"/>
      <c r="BH12" s="70">
        <f t="shared" si="18"/>
        <v>0</v>
      </c>
      <c r="BI12" s="30"/>
      <c r="BJ12" s="83">
        <f t="shared" si="19"/>
        <v>0</v>
      </c>
      <c r="BK12" s="39"/>
      <c r="BL12" s="10"/>
      <c r="BM12" s="70"/>
      <c r="BN12" s="70">
        <f t="shared" si="20"/>
        <v>0</v>
      </c>
      <c r="BO12" s="30"/>
      <c r="BP12" s="83">
        <f t="shared" si="21"/>
        <v>0</v>
      </c>
    </row>
    <row r="13" spans="1:68" s="12" customFormat="1" ht="19.5" customHeight="1" outlineLevel="1" x14ac:dyDescent="0.2">
      <c r="A13" s="154"/>
      <c r="B13" s="139" t="s">
        <v>30</v>
      </c>
      <c r="C13" s="39"/>
      <c r="D13" s="10"/>
      <c r="E13" s="70"/>
      <c r="F13" s="70">
        <f t="shared" si="0"/>
        <v>0</v>
      </c>
      <c r="G13" s="30"/>
      <c r="H13" s="83">
        <f t="shared" si="1"/>
        <v>0</v>
      </c>
      <c r="I13" s="39"/>
      <c r="J13" s="10"/>
      <c r="K13" s="70"/>
      <c r="L13" s="70">
        <f t="shared" si="2"/>
        <v>0</v>
      </c>
      <c r="M13" s="30"/>
      <c r="N13" s="83">
        <f t="shared" si="3"/>
        <v>0</v>
      </c>
      <c r="O13" s="39"/>
      <c r="P13" s="10"/>
      <c r="Q13" s="70"/>
      <c r="R13" s="70">
        <f t="shared" si="4"/>
        <v>0</v>
      </c>
      <c r="S13" s="30"/>
      <c r="T13" s="83">
        <f t="shared" si="5"/>
        <v>0</v>
      </c>
      <c r="U13" s="39"/>
      <c r="V13" s="10"/>
      <c r="W13" s="70"/>
      <c r="X13" s="70">
        <f t="shared" si="6"/>
        <v>0</v>
      </c>
      <c r="Y13" s="30"/>
      <c r="Z13" s="83">
        <f t="shared" si="7"/>
        <v>0</v>
      </c>
      <c r="AA13" s="39"/>
      <c r="AB13" s="10"/>
      <c r="AC13" s="70"/>
      <c r="AD13" s="70">
        <f t="shared" si="8"/>
        <v>0</v>
      </c>
      <c r="AE13" s="30"/>
      <c r="AF13" s="83">
        <f t="shared" si="9"/>
        <v>0</v>
      </c>
      <c r="AG13" s="39"/>
      <c r="AH13" s="10"/>
      <c r="AI13" s="70"/>
      <c r="AJ13" s="70">
        <f t="shared" si="10"/>
        <v>0</v>
      </c>
      <c r="AK13" s="30"/>
      <c r="AL13" s="83">
        <f t="shared" si="11"/>
        <v>0</v>
      </c>
      <c r="AM13" s="39"/>
      <c r="AN13" s="10"/>
      <c r="AO13" s="70"/>
      <c r="AP13" s="70">
        <f t="shared" si="12"/>
        <v>0</v>
      </c>
      <c r="AQ13" s="30"/>
      <c r="AR13" s="83">
        <f t="shared" si="13"/>
        <v>0</v>
      </c>
      <c r="AS13" s="39"/>
      <c r="AT13" s="10"/>
      <c r="AU13" s="70"/>
      <c r="AV13" s="70">
        <f t="shared" si="14"/>
        <v>0</v>
      </c>
      <c r="AW13" s="30"/>
      <c r="AX13" s="83">
        <f t="shared" si="15"/>
        <v>0</v>
      </c>
      <c r="AY13" s="39"/>
      <c r="AZ13" s="10"/>
      <c r="BA13" s="70"/>
      <c r="BB13" s="70">
        <f t="shared" si="16"/>
        <v>0</v>
      </c>
      <c r="BC13" s="30"/>
      <c r="BD13" s="83">
        <f t="shared" si="17"/>
        <v>0</v>
      </c>
      <c r="BE13" s="39"/>
      <c r="BF13" s="10"/>
      <c r="BG13" s="70"/>
      <c r="BH13" s="70">
        <f t="shared" si="18"/>
        <v>0</v>
      </c>
      <c r="BI13" s="30"/>
      <c r="BJ13" s="83">
        <f t="shared" si="19"/>
        <v>0</v>
      </c>
      <c r="BK13" s="39"/>
      <c r="BL13" s="10"/>
      <c r="BM13" s="70"/>
      <c r="BN13" s="70">
        <f t="shared" si="20"/>
        <v>0</v>
      </c>
      <c r="BO13" s="30"/>
      <c r="BP13" s="83">
        <f t="shared" si="21"/>
        <v>0</v>
      </c>
    </row>
    <row r="14" spans="1:68" s="12" customFormat="1" ht="19.5" customHeight="1" outlineLevel="1" thickBot="1" x14ac:dyDescent="0.25">
      <c r="A14" s="155"/>
      <c r="B14" s="139" t="s">
        <v>31</v>
      </c>
      <c r="C14" s="147"/>
      <c r="D14" s="148"/>
      <c r="E14" s="24"/>
      <c r="F14" s="70">
        <f t="shared" si="0"/>
        <v>0</v>
      </c>
      <c r="G14" s="140"/>
      <c r="H14" s="83">
        <f t="shared" si="1"/>
        <v>0</v>
      </c>
      <c r="I14" s="147"/>
      <c r="J14" s="148"/>
      <c r="K14" s="24"/>
      <c r="L14" s="70">
        <f t="shared" si="2"/>
        <v>0</v>
      </c>
      <c r="M14" s="140"/>
      <c r="N14" s="83">
        <f t="shared" si="3"/>
        <v>0</v>
      </c>
      <c r="O14" s="147"/>
      <c r="P14" s="148"/>
      <c r="Q14" s="24"/>
      <c r="R14" s="70">
        <f t="shared" si="4"/>
        <v>0</v>
      </c>
      <c r="S14" s="140"/>
      <c r="T14" s="83">
        <f t="shared" si="5"/>
        <v>0</v>
      </c>
      <c r="U14" s="147"/>
      <c r="V14" s="148"/>
      <c r="W14" s="24"/>
      <c r="X14" s="70">
        <f t="shared" si="6"/>
        <v>0</v>
      </c>
      <c r="Y14" s="140"/>
      <c r="Z14" s="83">
        <f t="shared" si="7"/>
        <v>0</v>
      </c>
      <c r="AA14" s="147"/>
      <c r="AB14" s="148"/>
      <c r="AC14" s="24"/>
      <c r="AD14" s="70">
        <f t="shared" si="8"/>
        <v>0</v>
      </c>
      <c r="AE14" s="140"/>
      <c r="AF14" s="83">
        <f t="shared" si="9"/>
        <v>0</v>
      </c>
      <c r="AG14" s="147"/>
      <c r="AH14" s="148"/>
      <c r="AI14" s="24"/>
      <c r="AJ14" s="70">
        <f t="shared" si="10"/>
        <v>0</v>
      </c>
      <c r="AK14" s="140"/>
      <c r="AL14" s="83">
        <f t="shared" si="11"/>
        <v>0</v>
      </c>
      <c r="AM14" s="147"/>
      <c r="AN14" s="148"/>
      <c r="AO14" s="24"/>
      <c r="AP14" s="70">
        <f t="shared" si="12"/>
        <v>0</v>
      </c>
      <c r="AQ14" s="140"/>
      <c r="AR14" s="83">
        <f t="shared" si="13"/>
        <v>0</v>
      </c>
      <c r="AS14" s="147"/>
      <c r="AT14" s="148"/>
      <c r="AU14" s="24"/>
      <c r="AV14" s="70">
        <f t="shared" si="14"/>
        <v>0</v>
      </c>
      <c r="AW14" s="140"/>
      <c r="AX14" s="83">
        <f t="shared" si="15"/>
        <v>0</v>
      </c>
      <c r="AY14" s="147"/>
      <c r="AZ14" s="148"/>
      <c r="BA14" s="24"/>
      <c r="BB14" s="70">
        <f t="shared" si="16"/>
        <v>0</v>
      </c>
      <c r="BC14" s="140"/>
      <c r="BD14" s="83">
        <f t="shared" si="17"/>
        <v>0</v>
      </c>
      <c r="BE14" s="147"/>
      <c r="BF14" s="148"/>
      <c r="BG14" s="24"/>
      <c r="BH14" s="70">
        <f t="shared" si="18"/>
        <v>0</v>
      </c>
      <c r="BI14" s="140"/>
      <c r="BJ14" s="83">
        <f t="shared" si="19"/>
        <v>0</v>
      </c>
      <c r="BK14" s="147"/>
      <c r="BL14" s="148"/>
      <c r="BM14" s="24"/>
      <c r="BN14" s="70">
        <f t="shared" si="20"/>
        <v>0</v>
      </c>
      <c r="BO14" s="140"/>
      <c r="BP14" s="83">
        <f t="shared" si="21"/>
        <v>0</v>
      </c>
    </row>
    <row r="15" spans="1:68" s="8" customFormat="1" ht="20" x14ac:dyDescent="0.2">
      <c r="A15" s="153">
        <v>2</v>
      </c>
      <c r="B15" s="141" t="s">
        <v>32</v>
      </c>
      <c r="C15" s="121">
        <f>SUM(C16:C20)</f>
        <v>0</v>
      </c>
      <c r="D15" s="74">
        <f>SUM(D16:D20)</f>
        <v>0</v>
      </c>
      <c r="E15" s="81">
        <f>SUM(E16:E19)</f>
        <v>0</v>
      </c>
      <c r="F15" s="81">
        <f>IFERROR(E15/(C15+D15),0)</f>
        <v>0</v>
      </c>
      <c r="G15" s="81">
        <f>SUM(G16:G20)</f>
        <v>0</v>
      </c>
      <c r="H15" s="37">
        <f>IFERROR(G15/(C15+D15),0)</f>
        <v>0</v>
      </c>
      <c r="I15" s="121">
        <f>SUM(I16:I20)</f>
        <v>0</v>
      </c>
      <c r="J15" s="74">
        <f>SUM(J16:J20)</f>
        <v>0</v>
      </c>
      <c r="K15" s="81">
        <f>SUM(K16:K19)</f>
        <v>0</v>
      </c>
      <c r="L15" s="81">
        <f>IFERROR(K15/(I15+J15),0)</f>
        <v>0</v>
      </c>
      <c r="M15" s="81">
        <f>SUM(M16:M20)</f>
        <v>0</v>
      </c>
      <c r="N15" s="37">
        <f>IFERROR(M15/(I15+J15),0)</f>
        <v>0</v>
      </c>
      <c r="O15" s="121">
        <f>SUM(O16:O20)</f>
        <v>0</v>
      </c>
      <c r="P15" s="74">
        <f>SUM(P16:P20)</f>
        <v>0</v>
      </c>
      <c r="Q15" s="81">
        <f>SUM(Q16:Q19)</f>
        <v>0</v>
      </c>
      <c r="R15" s="81">
        <f>IFERROR(Q15/(O15+P15),0)</f>
        <v>0</v>
      </c>
      <c r="S15" s="81">
        <f>SUM(S16:S20)</f>
        <v>0</v>
      </c>
      <c r="T15" s="37">
        <f>IFERROR(S15/(O15+P15),0)</f>
        <v>0</v>
      </c>
      <c r="U15" s="121">
        <f>SUM(U16:U20)</f>
        <v>0</v>
      </c>
      <c r="V15" s="74">
        <f>SUM(V16:V20)</f>
        <v>0</v>
      </c>
      <c r="W15" s="81">
        <f>SUM(W16:W19)</f>
        <v>0</v>
      </c>
      <c r="X15" s="81">
        <f>IFERROR(W15/(U15+V15),0)</f>
        <v>0</v>
      </c>
      <c r="Y15" s="81">
        <f>SUM(Y16:Y20)</f>
        <v>0</v>
      </c>
      <c r="Z15" s="37">
        <f>IFERROR(Y15/(U15+V15),0)</f>
        <v>0</v>
      </c>
      <c r="AA15" s="121">
        <f>SUM(AA16:AA20)</f>
        <v>0</v>
      </c>
      <c r="AB15" s="74">
        <f>SUM(AB16:AB20)</f>
        <v>0</v>
      </c>
      <c r="AC15" s="81">
        <f>SUM(AC16:AC19)</f>
        <v>0</v>
      </c>
      <c r="AD15" s="81">
        <f>IFERROR(AC15/(AA15+AB15),0)</f>
        <v>0</v>
      </c>
      <c r="AE15" s="81">
        <f>SUM(AE16:AE20)</f>
        <v>0</v>
      </c>
      <c r="AF15" s="37">
        <f>IFERROR(AE15/(AA15+AB15),0)</f>
        <v>0</v>
      </c>
      <c r="AG15" s="121">
        <f>SUM(AG16:AG20)</f>
        <v>0</v>
      </c>
      <c r="AH15" s="74">
        <f>SUM(AH16:AH20)</f>
        <v>0</v>
      </c>
      <c r="AI15" s="81">
        <f>SUM(AI16:AI19)</f>
        <v>0</v>
      </c>
      <c r="AJ15" s="81">
        <f>IFERROR(AI15/(AG15+AH15),0)</f>
        <v>0</v>
      </c>
      <c r="AK15" s="81">
        <f>SUM(AK16:AK20)</f>
        <v>0</v>
      </c>
      <c r="AL15" s="37">
        <f>IFERROR(AK15/(AG15+AH15),0)</f>
        <v>0</v>
      </c>
      <c r="AM15" s="121">
        <f>SUM(AM16:AM20)</f>
        <v>0</v>
      </c>
      <c r="AN15" s="74">
        <f>SUM(AN16:AN20)</f>
        <v>0</v>
      </c>
      <c r="AO15" s="81">
        <f>SUM(AO16:AO19)</f>
        <v>0</v>
      </c>
      <c r="AP15" s="81">
        <f>IFERROR(AO15/(AM15+AN15),0)</f>
        <v>0</v>
      </c>
      <c r="AQ15" s="81">
        <f>SUM(AQ16:AQ20)</f>
        <v>0</v>
      </c>
      <c r="AR15" s="37">
        <f>IFERROR(AQ15/(AM15+AN15),0)</f>
        <v>0</v>
      </c>
      <c r="AS15" s="121">
        <f>SUM(AS16:AS20)</f>
        <v>0</v>
      </c>
      <c r="AT15" s="74">
        <f>SUM(AT16:AT20)</f>
        <v>0</v>
      </c>
      <c r="AU15" s="81">
        <f>SUM(AU16:AU19)</f>
        <v>0</v>
      </c>
      <c r="AV15" s="81">
        <f>IFERROR(AU15/(AS15+AT15),0)</f>
        <v>0</v>
      </c>
      <c r="AW15" s="81">
        <f>SUM(AW16:AW20)</f>
        <v>0</v>
      </c>
      <c r="AX15" s="37">
        <f>IFERROR(AW15/(AS15+AT15),0)</f>
        <v>0</v>
      </c>
      <c r="AY15" s="121">
        <f>SUM(AY16:AY20)</f>
        <v>0</v>
      </c>
      <c r="AZ15" s="74">
        <f>SUM(AZ16:AZ20)</f>
        <v>0</v>
      </c>
      <c r="BA15" s="81">
        <f>SUM(BA16:BA19)</f>
        <v>0</v>
      </c>
      <c r="BB15" s="81">
        <f>IFERROR(BA15/(AY15+AZ15),0)</f>
        <v>0</v>
      </c>
      <c r="BC15" s="81">
        <f>SUM(BC16:BC20)</f>
        <v>0</v>
      </c>
      <c r="BD15" s="37">
        <f>IFERROR(BC15/(AY15+AZ15),0)</f>
        <v>0</v>
      </c>
      <c r="BE15" s="121">
        <f>SUM(BE16:BE20)</f>
        <v>0</v>
      </c>
      <c r="BF15" s="74">
        <f>SUM(BF16:BF20)</f>
        <v>0</v>
      </c>
      <c r="BG15" s="81">
        <f>SUM(BG16:BG19)</f>
        <v>0</v>
      </c>
      <c r="BH15" s="81">
        <f>IFERROR(BG15/(BE15+BF15),0)</f>
        <v>0</v>
      </c>
      <c r="BI15" s="81">
        <f>SUM(BI16:BI20)</f>
        <v>0</v>
      </c>
      <c r="BJ15" s="37">
        <f>IFERROR(BI15/(BE15+BF15),0)</f>
        <v>0</v>
      </c>
      <c r="BK15" s="121">
        <f>SUM(BK16:BK20)</f>
        <v>0</v>
      </c>
      <c r="BL15" s="74">
        <f>SUM(BL16:BL20)</f>
        <v>0</v>
      </c>
      <c r="BM15" s="81">
        <f>SUM(BM16:BM19)</f>
        <v>0</v>
      </c>
      <c r="BN15" s="81">
        <f>IFERROR(BM15/(BK15+BL15),0)</f>
        <v>0</v>
      </c>
      <c r="BO15" s="81">
        <f>SUM(BO16:BO20)</f>
        <v>0</v>
      </c>
      <c r="BP15" s="37">
        <f>IFERROR(BO15/(BK15+BL15),0)</f>
        <v>0</v>
      </c>
    </row>
    <row r="16" spans="1:68" s="8" customFormat="1" ht="19.5" customHeight="1" outlineLevel="1" x14ac:dyDescent="0.2">
      <c r="A16" s="154"/>
      <c r="B16" s="139" t="str" cm="1">
        <f t="array" ref="B16:B20">$B$10:$B$14</f>
        <v>ΟΙΚΙΑΚΟΣ</v>
      </c>
      <c r="C16" s="39"/>
      <c r="D16" s="10"/>
      <c r="E16" s="70"/>
      <c r="F16" s="70">
        <f>IFERROR(E16/(C16+D16),0)</f>
        <v>0</v>
      </c>
      <c r="G16" s="30"/>
      <c r="H16" s="83">
        <f>IFERROR(G16/(C16+D16),0)</f>
        <v>0</v>
      </c>
      <c r="I16" s="39"/>
      <c r="J16" s="10"/>
      <c r="K16" s="70"/>
      <c r="L16" s="70">
        <f>IFERROR(K16/(I16+J16),0)</f>
        <v>0</v>
      </c>
      <c r="M16" s="30"/>
      <c r="N16" s="83">
        <f>IFERROR(M16/(I16+J16),0)</f>
        <v>0</v>
      </c>
      <c r="O16" s="39"/>
      <c r="P16" s="10"/>
      <c r="Q16" s="70"/>
      <c r="R16" s="70">
        <f>IFERROR(Q16/(O16+P16),0)</f>
        <v>0</v>
      </c>
      <c r="S16" s="30"/>
      <c r="T16" s="83">
        <f>IFERROR(S16/(O16+P16),0)</f>
        <v>0</v>
      </c>
      <c r="U16" s="39"/>
      <c r="V16" s="10"/>
      <c r="W16" s="70"/>
      <c r="X16" s="70">
        <f>IFERROR(W16/(U16+V16),0)</f>
        <v>0</v>
      </c>
      <c r="Y16" s="30"/>
      <c r="Z16" s="83">
        <f>IFERROR(Y16/(U16+V16),0)</f>
        <v>0</v>
      </c>
      <c r="AA16" s="39"/>
      <c r="AB16" s="10"/>
      <c r="AC16" s="70"/>
      <c r="AD16" s="70">
        <f>IFERROR(AC16/(AA16+AB16),0)</f>
        <v>0</v>
      </c>
      <c r="AE16" s="30"/>
      <c r="AF16" s="83">
        <f>IFERROR(AE16/(AA16+AB16),0)</f>
        <v>0</v>
      </c>
      <c r="AG16" s="39"/>
      <c r="AH16" s="10"/>
      <c r="AI16" s="70"/>
      <c r="AJ16" s="70">
        <f>IFERROR(AI16/(AG16+AH16),0)</f>
        <v>0</v>
      </c>
      <c r="AK16" s="30"/>
      <c r="AL16" s="83">
        <f>IFERROR(AK16/(AG16+AH16),0)</f>
        <v>0</v>
      </c>
      <c r="AM16" s="39"/>
      <c r="AN16" s="10"/>
      <c r="AO16" s="70"/>
      <c r="AP16" s="70">
        <f>IFERROR(AO16/(AM16+AN16),0)</f>
        <v>0</v>
      </c>
      <c r="AQ16" s="30"/>
      <c r="AR16" s="83">
        <f>IFERROR(AQ16/(AM16+AN16),0)</f>
        <v>0</v>
      </c>
      <c r="AS16" s="39"/>
      <c r="AT16" s="10"/>
      <c r="AU16" s="70"/>
      <c r="AV16" s="70">
        <f>IFERROR(AU16/(AS16+AT16),0)</f>
        <v>0</v>
      </c>
      <c r="AW16" s="30"/>
      <c r="AX16" s="83">
        <f>IFERROR(AW16/(AS16+AT16),0)</f>
        <v>0</v>
      </c>
      <c r="AY16" s="39"/>
      <c r="AZ16" s="10"/>
      <c r="BA16" s="70"/>
      <c r="BB16" s="70">
        <f>IFERROR(BA16/(AY16+AZ16),0)</f>
        <v>0</v>
      </c>
      <c r="BC16" s="30"/>
      <c r="BD16" s="83">
        <f>IFERROR(BC16/(AY16+AZ16),0)</f>
        <v>0</v>
      </c>
      <c r="BE16" s="39"/>
      <c r="BF16" s="10"/>
      <c r="BG16" s="70"/>
      <c r="BH16" s="70">
        <f>IFERROR(BG16/(BE16+BF16),0)</f>
        <v>0</v>
      </c>
      <c r="BI16" s="30"/>
      <c r="BJ16" s="83">
        <f>IFERROR(BI16/(BE16+BF16),0)</f>
        <v>0</v>
      </c>
      <c r="BK16" s="39"/>
      <c r="BL16" s="10"/>
      <c r="BM16" s="70"/>
      <c r="BN16" s="70">
        <f>IFERROR(BM16/(BK16+BL16),0)</f>
        <v>0</v>
      </c>
      <c r="BO16" s="30"/>
      <c r="BP16" s="83">
        <f>IFERROR(BO16/(BK16+BL16),0)</f>
        <v>0</v>
      </c>
    </row>
    <row r="17" spans="1:68" s="8" customFormat="1" ht="19.5" customHeight="1" outlineLevel="1" x14ac:dyDescent="0.2">
      <c r="A17" s="154"/>
      <c r="B17" s="139" t="str">
        <v>ΕΜΠΟΡΙΚΟΣ</v>
      </c>
      <c r="C17" s="39"/>
      <c r="D17" s="10"/>
      <c r="E17" s="70"/>
      <c r="F17" s="70">
        <f t="shared" ref="F17:F20" si="22">IFERROR(E17/(C17+D17),0)</f>
        <v>0</v>
      </c>
      <c r="G17" s="30"/>
      <c r="H17" s="83">
        <f t="shared" ref="H17:H20" si="23">IFERROR(G17/(C17+D17),0)</f>
        <v>0</v>
      </c>
      <c r="I17" s="39"/>
      <c r="J17" s="10"/>
      <c r="K17" s="70"/>
      <c r="L17" s="70">
        <f t="shared" ref="L17:L20" si="24">IFERROR(K17/(I17+J17),0)</f>
        <v>0</v>
      </c>
      <c r="M17" s="30"/>
      <c r="N17" s="83">
        <f t="shared" ref="N17:N20" si="25">IFERROR(M17/(I17+J17),0)</f>
        <v>0</v>
      </c>
      <c r="O17" s="39"/>
      <c r="P17" s="10"/>
      <c r="Q17" s="70"/>
      <c r="R17" s="70">
        <f t="shared" ref="R17:R20" si="26">IFERROR(Q17/(O17+P17),0)</f>
        <v>0</v>
      </c>
      <c r="S17" s="30"/>
      <c r="T17" s="83">
        <f t="shared" ref="T17:T20" si="27">IFERROR(S17/(O17+P17),0)</f>
        <v>0</v>
      </c>
      <c r="U17" s="39"/>
      <c r="V17" s="10"/>
      <c r="W17" s="70"/>
      <c r="X17" s="70">
        <f t="shared" ref="X17:X20" si="28">IFERROR(W17/(U17+V17),0)</f>
        <v>0</v>
      </c>
      <c r="Y17" s="30"/>
      <c r="Z17" s="83">
        <f t="shared" ref="Z17:Z20" si="29">IFERROR(Y17/(U17+V17),0)</f>
        <v>0</v>
      </c>
      <c r="AA17" s="39"/>
      <c r="AB17" s="10"/>
      <c r="AC17" s="70"/>
      <c r="AD17" s="70">
        <f t="shared" ref="AD17:AD20" si="30">IFERROR(AC17/(AA17+AB17),0)</f>
        <v>0</v>
      </c>
      <c r="AE17" s="30"/>
      <c r="AF17" s="83">
        <f t="shared" ref="AF17:AF20" si="31">IFERROR(AE17/(AA17+AB17),0)</f>
        <v>0</v>
      </c>
      <c r="AG17" s="39"/>
      <c r="AH17" s="10"/>
      <c r="AI17" s="70"/>
      <c r="AJ17" s="70">
        <f t="shared" ref="AJ17:AJ20" si="32">IFERROR(AI17/(AG17+AH17),0)</f>
        <v>0</v>
      </c>
      <c r="AK17" s="30"/>
      <c r="AL17" s="83">
        <f t="shared" ref="AL17:AL20" si="33">IFERROR(AK17/(AG17+AH17),0)</f>
        <v>0</v>
      </c>
      <c r="AM17" s="39"/>
      <c r="AN17" s="10"/>
      <c r="AO17" s="70"/>
      <c r="AP17" s="70">
        <f t="shared" ref="AP17:AP20" si="34">IFERROR(AO17/(AM17+AN17),0)</f>
        <v>0</v>
      </c>
      <c r="AQ17" s="30"/>
      <c r="AR17" s="83">
        <f t="shared" ref="AR17:AR20" si="35">IFERROR(AQ17/(AM17+AN17),0)</f>
        <v>0</v>
      </c>
      <c r="AS17" s="39"/>
      <c r="AT17" s="10"/>
      <c r="AU17" s="70"/>
      <c r="AV17" s="70">
        <f t="shared" ref="AV17:AV20" si="36">IFERROR(AU17/(AS17+AT17),0)</f>
        <v>0</v>
      </c>
      <c r="AW17" s="30"/>
      <c r="AX17" s="83">
        <f t="shared" ref="AX17:AX20" si="37">IFERROR(AW17/(AS17+AT17),0)</f>
        <v>0</v>
      </c>
      <c r="AY17" s="39"/>
      <c r="AZ17" s="10"/>
      <c r="BA17" s="70"/>
      <c r="BB17" s="70">
        <f t="shared" ref="BB17:BB20" si="38">IFERROR(BA17/(AY17+AZ17),0)</f>
        <v>0</v>
      </c>
      <c r="BC17" s="30"/>
      <c r="BD17" s="83">
        <f t="shared" ref="BD17:BD20" si="39">IFERROR(BC17/(AY17+AZ17),0)</f>
        <v>0</v>
      </c>
      <c r="BE17" s="39"/>
      <c r="BF17" s="10"/>
      <c r="BG17" s="70"/>
      <c r="BH17" s="70">
        <f t="shared" ref="BH17:BH20" si="40">IFERROR(BG17/(BE17+BF17),0)</f>
        <v>0</v>
      </c>
      <c r="BI17" s="30"/>
      <c r="BJ17" s="83">
        <f t="shared" ref="BJ17:BJ20" si="41">IFERROR(BI17/(BE17+BF17),0)</f>
        <v>0</v>
      </c>
      <c r="BK17" s="39"/>
      <c r="BL17" s="10"/>
      <c r="BM17" s="70"/>
      <c r="BN17" s="70">
        <f t="shared" ref="BN17:BN20" si="42">IFERROR(BM17/(BK17+BL17),0)</f>
        <v>0</v>
      </c>
      <c r="BO17" s="30"/>
      <c r="BP17" s="83">
        <f t="shared" ref="BP17:BP20" si="43">IFERROR(BO17/(BK17+BL17),0)</f>
        <v>0</v>
      </c>
    </row>
    <row r="18" spans="1:68" s="8" customFormat="1" ht="19.5" customHeight="1" outlineLevel="1" x14ac:dyDescent="0.2">
      <c r="A18" s="154"/>
      <c r="B18" s="139" t="str">
        <v>CNG</v>
      </c>
      <c r="C18" s="39"/>
      <c r="D18" s="10"/>
      <c r="E18" s="10"/>
      <c r="F18" s="10">
        <f t="shared" si="22"/>
        <v>0</v>
      </c>
      <c r="G18" s="30"/>
      <c r="H18" s="83">
        <f t="shared" si="23"/>
        <v>0</v>
      </c>
      <c r="I18" s="39"/>
      <c r="J18" s="10"/>
      <c r="K18" s="10"/>
      <c r="L18" s="10">
        <f t="shared" si="24"/>
        <v>0</v>
      </c>
      <c r="M18" s="30"/>
      <c r="N18" s="83">
        <f t="shared" si="25"/>
        <v>0</v>
      </c>
      <c r="O18" s="39"/>
      <c r="P18" s="10"/>
      <c r="Q18" s="10"/>
      <c r="R18" s="10">
        <f t="shared" si="26"/>
        <v>0</v>
      </c>
      <c r="S18" s="30"/>
      <c r="T18" s="83">
        <f t="shared" si="27"/>
        <v>0</v>
      </c>
      <c r="U18" s="39"/>
      <c r="V18" s="10"/>
      <c r="W18" s="10"/>
      <c r="X18" s="10">
        <f t="shared" si="28"/>
        <v>0</v>
      </c>
      <c r="Y18" s="30"/>
      <c r="Z18" s="83">
        <f t="shared" si="29"/>
        <v>0</v>
      </c>
      <c r="AA18" s="39"/>
      <c r="AB18" s="10"/>
      <c r="AC18" s="10"/>
      <c r="AD18" s="10">
        <f t="shared" si="30"/>
        <v>0</v>
      </c>
      <c r="AE18" s="30"/>
      <c r="AF18" s="83">
        <f t="shared" si="31"/>
        <v>0</v>
      </c>
      <c r="AG18" s="39"/>
      <c r="AH18" s="10"/>
      <c r="AI18" s="10"/>
      <c r="AJ18" s="10">
        <f t="shared" si="32"/>
        <v>0</v>
      </c>
      <c r="AK18" s="30"/>
      <c r="AL18" s="83">
        <f t="shared" si="33"/>
        <v>0</v>
      </c>
      <c r="AM18" s="39"/>
      <c r="AN18" s="10"/>
      <c r="AO18" s="10"/>
      <c r="AP18" s="10">
        <f t="shared" si="34"/>
        <v>0</v>
      </c>
      <c r="AQ18" s="30"/>
      <c r="AR18" s="83">
        <f t="shared" si="35"/>
        <v>0</v>
      </c>
      <c r="AS18" s="39"/>
      <c r="AT18" s="10"/>
      <c r="AU18" s="10"/>
      <c r="AV18" s="10">
        <f t="shared" si="36"/>
        <v>0</v>
      </c>
      <c r="AW18" s="30"/>
      <c r="AX18" s="83">
        <f t="shared" si="37"/>
        <v>0</v>
      </c>
      <c r="AY18" s="39"/>
      <c r="AZ18" s="10"/>
      <c r="BA18" s="10"/>
      <c r="BB18" s="10">
        <f t="shared" si="38"/>
        <v>0</v>
      </c>
      <c r="BC18" s="30"/>
      <c r="BD18" s="83">
        <f t="shared" si="39"/>
        <v>0</v>
      </c>
      <c r="BE18" s="39"/>
      <c r="BF18" s="10"/>
      <c r="BG18" s="10"/>
      <c r="BH18" s="10">
        <f t="shared" si="40"/>
        <v>0</v>
      </c>
      <c r="BI18" s="30"/>
      <c r="BJ18" s="83">
        <f t="shared" si="41"/>
        <v>0</v>
      </c>
      <c r="BK18" s="39"/>
      <c r="BL18" s="10"/>
      <c r="BM18" s="10"/>
      <c r="BN18" s="10">
        <f t="shared" si="42"/>
        <v>0</v>
      </c>
      <c r="BO18" s="30"/>
      <c r="BP18" s="83">
        <f t="shared" si="43"/>
        <v>0</v>
      </c>
    </row>
    <row r="19" spans="1:68" s="15" customFormat="1" ht="19.5" customHeight="1" outlineLevel="1" x14ac:dyDescent="0.2">
      <c r="A19" s="154"/>
      <c r="B19" s="139" t="str">
        <v>ΒΙΟΜΗΧΑΝΙΚΟΣ</v>
      </c>
      <c r="C19" s="39"/>
      <c r="D19" s="10"/>
      <c r="E19" s="10"/>
      <c r="F19" s="10">
        <f t="shared" si="22"/>
        <v>0</v>
      </c>
      <c r="G19" s="30"/>
      <c r="H19" s="83">
        <f t="shared" si="23"/>
        <v>0</v>
      </c>
      <c r="I19" s="39"/>
      <c r="J19" s="10"/>
      <c r="K19" s="10"/>
      <c r="L19" s="10">
        <f t="shared" si="24"/>
        <v>0</v>
      </c>
      <c r="M19" s="30"/>
      <c r="N19" s="83">
        <f t="shared" si="25"/>
        <v>0</v>
      </c>
      <c r="O19" s="39"/>
      <c r="P19" s="10"/>
      <c r="Q19" s="10"/>
      <c r="R19" s="10">
        <f t="shared" si="26"/>
        <v>0</v>
      </c>
      <c r="S19" s="30"/>
      <c r="T19" s="83">
        <f t="shared" si="27"/>
        <v>0</v>
      </c>
      <c r="U19" s="39"/>
      <c r="V19" s="10"/>
      <c r="W19" s="10"/>
      <c r="X19" s="10">
        <f t="shared" si="28"/>
        <v>0</v>
      </c>
      <c r="Y19" s="30"/>
      <c r="Z19" s="83">
        <f t="shared" si="29"/>
        <v>0</v>
      </c>
      <c r="AA19" s="39"/>
      <c r="AB19" s="10"/>
      <c r="AC19" s="10"/>
      <c r="AD19" s="10">
        <f t="shared" si="30"/>
        <v>0</v>
      </c>
      <c r="AE19" s="30"/>
      <c r="AF19" s="83">
        <f t="shared" si="31"/>
        <v>0</v>
      </c>
      <c r="AG19" s="39"/>
      <c r="AH19" s="10"/>
      <c r="AI19" s="10"/>
      <c r="AJ19" s="10">
        <f t="shared" si="32"/>
        <v>0</v>
      </c>
      <c r="AK19" s="30"/>
      <c r="AL19" s="83">
        <f t="shared" si="33"/>
        <v>0</v>
      </c>
      <c r="AM19" s="39"/>
      <c r="AN19" s="10"/>
      <c r="AO19" s="10"/>
      <c r="AP19" s="10">
        <f t="shared" si="34"/>
        <v>0</v>
      </c>
      <c r="AQ19" s="30"/>
      <c r="AR19" s="83">
        <f t="shared" si="35"/>
        <v>0</v>
      </c>
      <c r="AS19" s="39"/>
      <c r="AT19" s="10"/>
      <c r="AU19" s="10"/>
      <c r="AV19" s="10">
        <f t="shared" si="36"/>
        <v>0</v>
      </c>
      <c r="AW19" s="30"/>
      <c r="AX19" s="83">
        <f t="shared" si="37"/>
        <v>0</v>
      </c>
      <c r="AY19" s="39"/>
      <c r="AZ19" s="10"/>
      <c r="BA19" s="10"/>
      <c r="BB19" s="10">
        <f t="shared" si="38"/>
        <v>0</v>
      </c>
      <c r="BC19" s="30"/>
      <c r="BD19" s="83">
        <f t="shared" si="39"/>
        <v>0</v>
      </c>
      <c r="BE19" s="39"/>
      <c r="BF19" s="10"/>
      <c r="BG19" s="10"/>
      <c r="BH19" s="10">
        <f t="shared" si="40"/>
        <v>0</v>
      </c>
      <c r="BI19" s="30"/>
      <c r="BJ19" s="83">
        <f t="shared" si="41"/>
        <v>0</v>
      </c>
      <c r="BK19" s="39"/>
      <c r="BL19" s="10"/>
      <c r="BM19" s="10"/>
      <c r="BN19" s="10">
        <f t="shared" si="42"/>
        <v>0</v>
      </c>
      <c r="BO19" s="30"/>
      <c r="BP19" s="83">
        <f t="shared" si="43"/>
        <v>0</v>
      </c>
    </row>
    <row r="20" spans="1:68" s="15" customFormat="1" ht="19.5" customHeight="1" outlineLevel="1" thickBot="1" x14ac:dyDescent="0.25">
      <c r="A20" s="155"/>
      <c r="B20" s="139" t="str">
        <v>ΚΛΙΜΑΤΙΣΜΟΣ / ΣΥΜΠΑΡΑΓΩΓΗ</v>
      </c>
      <c r="C20" s="147"/>
      <c r="D20" s="148"/>
      <c r="E20" s="157"/>
      <c r="F20" s="10">
        <f t="shared" si="22"/>
        <v>0</v>
      </c>
      <c r="G20" s="140"/>
      <c r="H20" s="83">
        <f t="shared" si="23"/>
        <v>0</v>
      </c>
      <c r="I20" s="147"/>
      <c r="J20" s="148"/>
      <c r="K20" s="157"/>
      <c r="L20" s="10">
        <f t="shared" si="24"/>
        <v>0</v>
      </c>
      <c r="M20" s="140"/>
      <c r="N20" s="83">
        <f t="shared" si="25"/>
        <v>0</v>
      </c>
      <c r="O20" s="147"/>
      <c r="P20" s="148"/>
      <c r="Q20" s="157"/>
      <c r="R20" s="10">
        <f t="shared" si="26"/>
        <v>0</v>
      </c>
      <c r="S20" s="140"/>
      <c r="T20" s="83">
        <f t="shared" si="27"/>
        <v>0</v>
      </c>
      <c r="U20" s="147"/>
      <c r="V20" s="148"/>
      <c r="W20" s="157"/>
      <c r="X20" s="10">
        <f t="shared" si="28"/>
        <v>0</v>
      </c>
      <c r="Y20" s="140"/>
      <c r="Z20" s="83">
        <f t="shared" si="29"/>
        <v>0</v>
      </c>
      <c r="AA20" s="147"/>
      <c r="AB20" s="148"/>
      <c r="AC20" s="157"/>
      <c r="AD20" s="10">
        <f t="shared" si="30"/>
        <v>0</v>
      </c>
      <c r="AE20" s="140"/>
      <c r="AF20" s="83">
        <f t="shared" si="31"/>
        <v>0</v>
      </c>
      <c r="AG20" s="147"/>
      <c r="AH20" s="148"/>
      <c r="AI20" s="157"/>
      <c r="AJ20" s="10">
        <f t="shared" si="32"/>
        <v>0</v>
      </c>
      <c r="AK20" s="140"/>
      <c r="AL20" s="83">
        <f t="shared" si="33"/>
        <v>0</v>
      </c>
      <c r="AM20" s="147"/>
      <c r="AN20" s="148"/>
      <c r="AO20" s="157"/>
      <c r="AP20" s="10">
        <f t="shared" si="34"/>
        <v>0</v>
      </c>
      <c r="AQ20" s="140"/>
      <c r="AR20" s="83">
        <f t="shared" si="35"/>
        <v>0</v>
      </c>
      <c r="AS20" s="147"/>
      <c r="AT20" s="148"/>
      <c r="AU20" s="157"/>
      <c r="AV20" s="10">
        <f t="shared" si="36"/>
        <v>0</v>
      </c>
      <c r="AW20" s="140"/>
      <c r="AX20" s="83">
        <f t="shared" si="37"/>
        <v>0</v>
      </c>
      <c r="AY20" s="147"/>
      <c r="AZ20" s="148"/>
      <c r="BA20" s="157"/>
      <c r="BB20" s="10">
        <f t="shared" si="38"/>
        <v>0</v>
      </c>
      <c r="BC20" s="140"/>
      <c r="BD20" s="83">
        <f t="shared" si="39"/>
        <v>0</v>
      </c>
      <c r="BE20" s="147"/>
      <c r="BF20" s="148"/>
      <c r="BG20" s="157"/>
      <c r="BH20" s="10">
        <f t="shared" si="40"/>
        <v>0</v>
      </c>
      <c r="BI20" s="140"/>
      <c r="BJ20" s="83">
        <f t="shared" si="41"/>
        <v>0</v>
      </c>
      <c r="BK20" s="147"/>
      <c r="BL20" s="148"/>
      <c r="BM20" s="157"/>
      <c r="BN20" s="10">
        <f t="shared" si="42"/>
        <v>0</v>
      </c>
      <c r="BO20" s="140"/>
      <c r="BP20" s="83">
        <f t="shared" si="43"/>
        <v>0</v>
      </c>
    </row>
    <row r="21" spans="1:68" s="8" customFormat="1" ht="20" x14ac:dyDescent="0.2">
      <c r="A21" s="153">
        <v>3</v>
      </c>
      <c r="B21" s="141" t="s">
        <v>33</v>
      </c>
      <c r="C21" s="121">
        <f>SUM(C22:C26)</f>
        <v>0</v>
      </c>
      <c r="D21" s="74">
        <f>SUM(D22:D26)</f>
        <v>0</v>
      </c>
      <c r="E21" s="74">
        <f>SUM(E22:E25)</f>
        <v>0</v>
      </c>
      <c r="F21" s="74">
        <f>IFERROR(E21/(C21+D21),0)</f>
        <v>0</v>
      </c>
      <c r="G21" s="81">
        <f>SUM(G22:G26)</f>
        <v>0</v>
      </c>
      <c r="H21" s="37">
        <f>IFERROR(G21/(C21+D21),0)</f>
        <v>0</v>
      </c>
      <c r="I21" s="121">
        <f>SUM(I22:I26)</f>
        <v>0</v>
      </c>
      <c r="J21" s="74">
        <f>SUM(J22:J26)</f>
        <v>0</v>
      </c>
      <c r="K21" s="74">
        <f>SUM(K22:K25)</f>
        <v>0</v>
      </c>
      <c r="L21" s="74">
        <f>IFERROR(K21/(I21+J21),0)</f>
        <v>0</v>
      </c>
      <c r="M21" s="81">
        <f>SUM(M22:M26)</f>
        <v>0</v>
      </c>
      <c r="N21" s="37">
        <f>IFERROR(M21/(I21+J21),0)</f>
        <v>0</v>
      </c>
      <c r="O21" s="121">
        <f>SUM(O22:O26)</f>
        <v>0</v>
      </c>
      <c r="P21" s="74">
        <f>SUM(P22:P26)</f>
        <v>0</v>
      </c>
      <c r="Q21" s="74">
        <f>SUM(Q22:Q25)</f>
        <v>0</v>
      </c>
      <c r="R21" s="74">
        <f>IFERROR(Q21/(O21+P21),0)</f>
        <v>0</v>
      </c>
      <c r="S21" s="81">
        <f>SUM(S22:S26)</f>
        <v>0</v>
      </c>
      <c r="T21" s="37">
        <f>IFERROR(S21/(O21+P21),0)</f>
        <v>0</v>
      </c>
      <c r="U21" s="121">
        <f>SUM(U22:U26)</f>
        <v>0</v>
      </c>
      <c r="V21" s="74">
        <f>SUM(V22:V26)</f>
        <v>0</v>
      </c>
      <c r="W21" s="74">
        <f>SUM(W22:W25)</f>
        <v>0</v>
      </c>
      <c r="X21" s="74">
        <f>IFERROR(W21/(U21+V21),0)</f>
        <v>0</v>
      </c>
      <c r="Y21" s="81">
        <f>SUM(Y22:Y26)</f>
        <v>0</v>
      </c>
      <c r="Z21" s="37">
        <f>IFERROR(Y21/(U21+V21),0)</f>
        <v>0</v>
      </c>
      <c r="AA21" s="121">
        <f>SUM(AA22:AA26)</f>
        <v>0</v>
      </c>
      <c r="AB21" s="74">
        <f>SUM(AB22:AB26)</f>
        <v>0</v>
      </c>
      <c r="AC21" s="74">
        <f>SUM(AC22:AC25)</f>
        <v>0</v>
      </c>
      <c r="AD21" s="74">
        <f>IFERROR(AC21/(AA21+AB21),0)</f>
        <v>0</v>
      </c>
      <c r="AE21" s="81">
        <f>SUM(AE22:AE26)</f>
        <v>0</v>
      </c>
      <c r="AF21" s="37">
        <f>IFERROR(AE21/(AA21+AB21),0)</f>
        <v>0</v>
      </c>
      <c r="AG21" s="121">
        <f>SUM(AG22:AG26)</f>
        <v>0</v>
      </c>
      <c r="AH21" s="74">
        <f>SUM(AH22:AH26)</f>
        <v>0</v>
      </c>
      <c r="AI21" s="74">
        <f>SUM(AI22:AI25)</f>
        <v>0</v>
      </c>
      <c r="AJ21" s="74">
        <f>IFERROR(AI21/(AG21+AH21),0)</f>
        <v>0</v>
      </c>
      <c r="AK21" s="81">
        <f>SUM(AK22:AK26)</f>
        <v>0</v>
      </c>
      <c r="AL21" s="37">
        <f>IFERROR(AK21/(AG21+AH21),0)</f>
        <v>0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81">
        <f>SUM(AQ22:AQ26)</f>
        <v>0</v>
      </c>
      <c r="AR21" s="37">
        <f>IFERROR(AQ21/(AM21+AN21),0)</f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81">
        <f>SUM(AW22:AW26)</f>
        <v>0</v>
      </c>
      <c r="AX21" s="37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81">
        <f>SUM(BC22:BC26)</f>
        <v>0</v>
      </c>
      <c r="BD21" s="37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81">
        <f>SUM(BI22:BI26)</f>
        <v>0</v>
      </c>
      <c r="BJ21" s="37">
        <f>IFERROR(BI21/(BE21+BF21),0)</f>
        <v>0</v>
      </c>
      <c r="BK21" s="121">
        <f>SUM(BK22:BK26)</f>
        <v>0</v>
      </c>
      <c r="BL21" s="74">
        <f>SUM(BL22:BL26)</f>
        <v>0</v>
      </c>
      <c r="BM21" s="74">
        <f>SUM(BM22:BM25)</f>
        <v>0</v>
      </c>
      <c r="BN21" s="74">
        <f>IFERROR(BM21/(BK21+BL21),0)</f>
        <v>0</v>
      </c>
      <c r="BO21" s="81">
        <f>SUM(BO22:BO26)</f>
        <v>0</v>
      </c>
      <c r="BP21" s="37">
        <f>IFERROR(BO21/(BK21+BL21),0)</f>
        <v>0</v>
      </c>
    </row>
    <row r="22" spans="1:68" s="8" customFormat="1" ht="19.5" customHeight="1" outlineLevel="1" x14ac:dyDescent="0.2">
      <c r="A22" s="154"/>
      <c r="B22" s="139" t="str" cm="1">
        <f t="array" ref="B22:B26">$B$10:$B$14</f>
        <v>ΟΙΚΙΑΚΟΣ</v>
      </c>
      <c r="C22" s="39"/>
      <c r="D22" s="10"/>
      <c r="E22" s="10"/>
      <c r="F22" s="10">
        <f>IFERROR(E22/(C22+D22),0)</f>
        <v>0</v>
      </c>
      <c r="G22" s="30"/>
      <c r="H22" s="83">
        <f>IFERROR(G22/(C22+D22),0)</f>
        <v>0</v>
      </c>
      <c r="I22" s="39"/>
      <c r="J22" s="10"/>
      <c r="K22" s="10"/>
      <c r="L22" s="10">
        <f>IFERROR(K22/(I22+J22),0)</f>
        <v>0</v>
      </c>
      <c r="M22" s="30"/>
      <c r="N22" s="83">
        <f>IFERROR(M22/(I22+J22),0)</f>
        <v>0</v>
      </c>
      <c r="O22" s="39"/>
      <c r="P22" s="10"/>
      <c r="Q22" s="10"/>
      <c r="R22" s="10">
        <f>IFERROR(Q22/(O22+P22),0)</f>
        <v>0</v>
      </c>
      <c r="S22" s="30"/>
      <c r="T22" s="83">
        <f>IFERROR(S22/(O22+P22),0)</f>
        <v>0</v>
      </c>
      <c r="U22" s="39"/>
      <c r="V22" s="10"/>
      <c r="W22" s="10"/>
      <c r="X22" s="10">
        <f>IFERROR(W22/(U22+V22),0)</f>
        <v>0</v>
      </c>
      <c r="Y22" s="30"/>
      <c r="Z22" s="83">
        <f>IFERROR(Y22/(U22+V22),0)</f>
        <v>0</v>
      </c>
      <c r="AA22" s="39"/>
      <c r="AB22" s="10"/>
      <c r="AC22" s="10"/>
      <c r="AD22" s="10">
        <f>IFERROR(AC22/(AA22+AB22),0)</f>
        <v>0</v>
      </c>
      <c r="AE22" s="30"/>
      <c r="AF22" s="83">
        <f>IFERROR(AE22/(AA22+AB22),0)</f>
        <v>0</v>
      </c>
      <c r="AG22" s="39"/>
      <c r="AH22" s="10"/>
      <c r="AI22" s="10"/>
      <c r="AJ22" s="10">
        <f>IFERROR(AI22/(AG22+AH22),0)</f>
        <v>0</v>
      </c>
      <c r="AK22" s="30"/>
      <c r="AL22" s="83">
        <f>IFERROR(AK22/(AG22+AH22),0)</f>
        <v>0</v>
      </c>
      <c r="AM22" s="39"/>
      <c r="AN22" s="10"/>
      <c r="AO22" s="10"/>
      <c r="AP22" s="10">
        <f>IFERROR(AO22/(AM22+AN22),0)</f>
        <v>0</v>
      </c>
      <c r="AQ22" s="30"/>
      <c r="AR22" s="83">
        <f>IFERROR(AQ22/(AM22+AN22),0)</f>
        <v>0</v>
      </c>
      <c r="AS22" s="39"/>
      <c r="AT22" s="10"/>
      <c r="AU22" s="10"/>
      <c r="AV22" s="10">
        <f>IFERROR(AU22/(AS22+AT22),0)</f>
        <v>0</v>
      </c>
      <c r="AW22" s="30"/>
      <c r="AX22" s="83">
        <f>IFERROR(AW22/(AS22+AT22),0)</f>
        <v>0</v>
      </c>
      <c r="AY22" s="39"/>
      <c r="AZ22" s="10"/>
      <c r="BA22" s="10"/>
      <c r="BB22" s="10">
        <f>IFERROR(BA22/(AY22+AZ22),0)</f>
        <v>0</v>
      </c>
      <c r="BC22" s="30"/>
      <c r="BD22" s="83">
        <f>IFERROR(BC22/(AY22+AZ22),0)</f>
        <v>0</v>
      </c>
      <c r="BE22" s="39"/>
      <c r="BF22" s="10"/>
      <c r="BG22" s="10"/>
      <c r="BH22" s="10">
        <f>IFERROR(BG22/(BE22+BF22),0)</f>
        <v>0</v>
      </c>
      <c r="BI22" s="30"/>
      <c r="BJ22" s="83">
        <f>IFERROR(BI22/(BE22+BF22),0)</f>
        <v>0</v>
      </c>
      <c r="BK22" s="39"/>
      <c r="BL22" s="10"/>
      <c r="BM22" s="10"/>
      <c r="BN22" s="10">
        <f>IFERROR(BM22/(BK22+BL22),0)</f>
        <v>0</v>
      </c>
      <c r="BO22" s="30"/>
      <c r="BP22" s="83">
        <f>IFERROR(BO22/(BK22+BL22),0)</f>
        <v>0</v>
      </c>
    </row>
    <row r="23" spans="1:68" s="8" customFormat="1" ht="19.5" customHeight="1" outlineLevel="1" x14ac:dyDescent="0.2">
      <c r="A23" s="154"/>
      <c r="B23" s="139" t="str">
        <v>ΕΜΠΟΡΙΚΟΣ</v>
      </c>
      <c r="C23" s="39"/>
      <c r="D23" s="10"/>
      <c r="E23" s="10"/>
      <c r="F23" s="10">
        <f t="shared" ref="F23:F26" si="44">IFERROR(E23/(C23+D23),0)</f>
        <v>0</v>
      </c>
      <c r="G23" s="30"/>
      <c r="H23" s="83">
        <f t="shared" ref="H23:H26" si="45">IFERROR(G23/(C23+D23),0)</f>
        <v>0</v>
      </c>
      <c r="I23" s="39"/>
      <c r="J23" s="10"/>
      <c r="K23" s="10"/>
      <c r="L23" s="10">
        <f t="shared" ref="L23:L26" si="46">IFERROR(K23/(I23+J23),0)</f>
        <v>0</v>
      </c>
      <c r="M23" s="30"/>
      <c r="N23" s="83">
        <f t="shared" ref="N23:N26" si="47">IFERROR(M23/(I23+J23),0)</f>
        <v>0</v>
      </c>
      <c r="O23" s="39"/>
      <c r="P23" s="10"/>
      <c r="Q23" s="10"/>
      <c r="R23" s="10">
        <f t="shared" ref="R23:R26" si="48">IFERROR(Q23/(O23+P23),0)</f>
        <v>0</v>
      </c>
      <c r="S23" s="30"/>
      <c r="T23" s="83">
        <f t="shared" ref="T23:T26" si="49">IFERROR(S23/(O23+P23),0)</f>
        <v>0</v>
      </c>
      <c r="U23" s="39"/>
      <c r="V23" s="10"/>
      <c r="W23" s="10"/>
      <c r="X23" s="10">
        <f t="shared" ref="X23:X26" si="50">IFERROR(W23/(U23+V23),0)</f>
        <v>0</v>
      </c>
      <c r="Y23" s="30"/>
      <c r="Z23" s="83">
        <f t="shared" ref="Z23:Z26" si="51">IFERROR(Y23/(U23+V23),0)</f>
        <v>0</v>
      </c>
      <c r="AA23" s="39"/>
      <c r="AB23" s="10"/>
      <c r="AC23" s="10"/>
      <c r="AD23" s="10">
        <f t="shared" ref="AD23:AD26" si="52">IFERROR(AC23/(AA23+AB23),0)</f>
        <v>0</v>
      </c>
      <c r="AE23" s="30"/>
      <c r="AF23" s="83">
        <f t="shared" ref="AF23:AF26" si="53">IFERROR(AE23/(AA23+AB23),0)</f>
        <v>0</v>
      </c>
      <c r="AG23" s="39"/>
      <c r="AH23" s="10"/>
      <c r="AI23" s="10"/>
      <c r="AJ23" s="10">
        <f t="shared" ref="AJ23:AJ26" si="54">IFERROR(AI23/(AG23+AH23),0)</f>
        <v>0</v>
      </c>
      <c r="AK23" s="30"/>
      <c r="AL23" s="83">
        <f t="shared" ref="AL23:AL26" si="55">IFERROR(AK23/(AG23+AH23),0)</f>
        <v>0</v>
      </c>
      <c r="AM23" s="39"/>
      <c r="AN23" s="10"/>
      <c r="AO23" s="10"/>
      <c r="AP23" s="10">
        <f t="shared" ref="AP23:AP26" si="56">IFERROR(AO23/(AM23+AN23),0)</f>
        <v>0</v>
      </c>
      <c r="AQ23" s="30"/>
      <c r="AR23" s="83">
        <f t="shared" ref="AR23:AR26" si="57">IFERROR(AQ23/(AM23+AN23),0)</f>
        <v>0</v>
      </c>
      <c r="AS23" s="39"/>
      <c r="AT23" s="10"/>
      <c r="AU23" s="10"/>
      <c r="AV23" s="10">
        <f t="shared" ref="AV23:AV26" si="58">IFERROR(AU23/(AS23+AT23),0)</f>
        <v>0</v>
      </c>
      <c r="AW23" s="30"/>
      <c r="AX23" s="83">
        <f t="shared" ref="AX23:AX26" si="59">IFERROR(AW23/(AS23+AT23),0)</f>
        <v>0</v>
      </c>
      <c r="AY23" s="39"/>
      <c r="AZ23" s="10"/>
      <c r="BA23" s="10"/>
      <c r="BB23" s="10">
        <f t="shared" ref="BB23:BB26" si="60">IFERROR(BA23/(AY23+AZ23),0)</f>
        <v>0</v>
      </c>
      <c r="BC23" s="30"/>
      <c r="BD23" s="83">
        <f t="shared" ref="BD23:BD26" si="61">IFERROR(BC23/(AY23+AZ23),0)</f>
        <v>0</v>
      </c>
      <c r="BE23" s="39"/>
      <c r="BF23" s="10"/>
      <c r="BG23" s="10"/>
      <c r="BH23" s="10">
        <f t="shared" ref="BH23:BH26" si="62">IFERROR(BG23/(BE23+BF23),0)</f>
        <v>0</v>
      </c>
      <c r="BI23" s="30"/>
      <c r="BJ23" s="83">
        <f t="shared" ref="BJ23:BJ26" si="63">IFERROR(BI23/(BE23+BF23),0)</f>
        <v>0</v>
      </c>
      <c r="BK23" s="39"/>
      <c r="BL23" s="10"/>
      <c r="BM23" s="10"/>
      <c r="BN23" s="10">
        <f t="shared" ref="BN23:BN26" si="64">IFERROR(BM23/(BK23+BL23),0)</f>
        <v>0</v>
      </c>
      <c r="BO23" s="30"/>
      <c r="BP23" s="83">
        <f t="shared" ref="BP23:BP26" si="65">IFERROR(BO23/(BK23+BL23),0)</f>
        <v>0</v>
      </c>
    </row>
    <row r="24" spans="1:68" s="8" customFormat="1" ht="19.5" customHeight="1" outlineLevel="1" x14ac:dyDescent="0.2">
      <c r="A24" s="154"/>
      <c r="B24" s="139" t="str">
        <v>CNG</v>
      </c>
      <c r="C24" s="39"/>
      <c r="D24" s="10"/>
      <c r="E24" s="10"/>
      <c r="F24" s="10">
        <f t="shared" si="44"/>
        <v>0</v>
      </c>
      <c r="G24" s="30"/>
      <c r="H24" s="83">
        <f t="shared" si="45"/>
        <v>0</v>
      </c>
      <c r="I24" s="39"/>
      <c r="J24" s="10"/>
      <c r="K24" s="10"/>
      <c r="L24" s="10">
        <f t="shared" si="46"/>
        <v>0</v>
      </c>
      <c r="M24" s="30"/>
      <c r="N24" s="83">
        <f t="shared" si="47"/>
        <v>0</v>
      </c>
      <c r="O24" s="39"/>
      <c r="P24" s="10"/>
      <c r="Q24" s="10"/>
      <c r="R24" s="10">
        <f t="shared" si="48"/>
        <v>0</v>
      </c>
      <c r="S24" s="30"/>
      <c r="T24" s="83">
        <f t="shared" si="49"/>
        <v>0</v>
      </c>
      <c r="U24" s="39"/>
      <c r="V24" s="10"/>
      <c r="W24" s="10"/>
      <c r="X24" s="10">
        <f t="shared" si="50"/>
        <v>0</v>
      </c>
      <c r="Y24" s="30"/>
      <c r="Z24" s="83">
        <f t="shared" si="51"/>
        <v>0</v>
      </c>
      <c r="AA24" s="39"/>
      <c r="AB24" s="10"/>
      <c r="AC24" s="10"/>
      <c r="AD24" s="10">
        <f t="shared" si="52"/>
        <v>0</v>
      </c>
      <c r="AE24" s="30"/>
      <c r="AF24" s="83">
        <f t="shared" si="53"/>
        <v>0</v>
      </c>
      <c r="AG24" s="39"/>
      <c r="AH24" s="10"/>
      <c r="AI24" s="10"/>
      <c r="AJ24" s="10">
        <f t="shared" si="54"/>
        <v>0</v>
      </c>
      <c r="AK24" s="30"/>
      <c r="AL24" s="83">
        <f t="shared" si="55"/>
        <v>0</v>
      </c>
      <c r="AM24" s="39"/>
      <c r="AN24" s="10"/>
      <c r="AO24" s="10"/>
      <c r="AP24" s="10">
        <f t="shared" si="56"/>
        <v>0</v>
      </c>
      <c r="AQ24" s="30"/>
      <c r="AR24" s="83">
        <f t="shared" si="57"/>
        <v>0</v>
      </c>
      <c r="AS24" s="39"/>
      <c r="AT24" s="10"/>
      <c r="AU24" s="10"/>
      <c r="AV24" s="10">
        <f t="shared" si="58"/>
        <v>0</v>
      </c>
      <c r="AW24" s="30"/>
      <c r="AX24" s="83">
        <f t="shared" si="59"/>
        <v>0</v>
      </c>
      <c r="AY24" s="39"/>
      <c r="AZ24" s="10"/>
      <c r="BA24" s="10"/>
      <c r="BB24" s="10">
        <f t="shared" si="60"/>
        <v>0</v>
      </c>
      <c r="BC24" s="30"/>
      <c r="BD24" s="83">
        <f t="shared" si="61"/>
        <v>0</v>
      </c>
      <c r="BE24" s="39"/>
      <c r="BF24" s="10"/>
      <c r="BG24" s="10"/>
      <c r="BH24" s="10">
        <f t="shared" si="62"/>
        <v>0</v>
      </c>
      <c r="BI24" s="30"/>
      <c r="BJ24" s="83">
        <f t="shared" si="63"/>
        <v>0</v>
      </c>
      <c r="BK24" s="39"/>
      <c r="BL24" s="10"/>
      <c r="BM24" s="10"/>
      <c r="BN24" s="10">
        <f t="shared" si="64"/>
        <v>0</v>
      </c>
      <c r="BO24" s="30"/>
      <c r="BP24" s="83">
        <f t="shared" si="65"/>
        <v>0</v>
      </c>
    </row>
    <row r="25" spans="1:68" s="15" customFormat="1" ht="19.5" customHeight="1" outlineLevel="1" x14ac:dyDescent="0.2">
      <c r="A25" s="154"/>
      <c r="B25" s="139" t="str">
        <v>ΒΙΟΜΗΧΑΝΙΚΟΣ</v>
      </c>
      <c r="C25" s="39"/>
      <c r="D25" s="10"/>
      <c r="E25" s="10"/>
      <c r="F25" s="10">
        <f t="shared" si="44"/>
        <v>0</v>
      </c>
      <c r="G25" s="30"/>
      <c r="H25" s="83">
        <f t="shared" si="45"/>
        <v>0</v>
      </c>
      <c r="I25" s="39"/>
      <c r="J25" s="10"/>
      <c r="K25" s="10"/>
      <c r="L25" s="10">
        <f t="shared" si="46"/>
        <v>0</v>
      </c>
      <c r="M25" s="30"/>
      <c r="N25" s="83">
        <f t="shared" si="47"/>
        <v>0</v>
      </c>
      <c r="O25" s="39"/>
      <c r="P25" s="10"/>
      <c r="Q25" s="10"/>
      <c r="R25" s="10">
        <f t="shared" si="48"/>
        <v>0</v>
      </c>
      <c r="S25" s="30"/>
      <c r="T25" s="83">
        <f t="shared" si="49"/>
        <v>0</v>
      </c>
      <c r="U25" s="39"/>
      <c r="V25" s="10"/>
      <c r="W25" s="10"/>
      <c r="X25" s="10">
        <f t="shared" si="50"/>
        <v>0</v>
      </c>
      <c r="Y25" s="30"/>
      <c r="Z25" s="83">
        <f t="shared" si="51"/>
        <v>0</v>
      </c>
      <c r="AA25" s="39"/>
      <c r="AB25" s="10"/>
      <c r="AC25" s="10"/>
      <c r="AD25" s="10">
        <f t="shared" si="52"/>
        <v>0</v>
      </c>
      <c r="AE25" s="30"/>
      <c r="AF25" s="83">
        <f t="shared" si="53"/>
        <v>0</v>
      </c>
      <c r="AG25" s="39"/>
      <c r="AH25" s="10"/>
      <c r="AI25" s="10"/>
      <c r="AJ25" s="10">
        <f t="shared" si="54"/>
        <v>0</v>
      </c>
      <c r="AK25" s="30"/>
      <c r="AL25" s="83">
        <f t="shared" si="55"/>
        <v>0</v>
      </c>
      <c r="AM25" s="39"/>
      <c r="AN25" s="10"/>
      <c r="AO25" s="10"/>
      <c r="AP25" s="10">
        <f t="shared" si="56"/>
        <v>0</v>
      </c>
      <c r="AQ25" s="30"/>
      <c r="AR25" s="83">
        <f t="shared" si="57"/>
        <v>0</v>
      </c>
      <c r="AS25" s="39"/>
      <c r="AT25" s="10"/>
      <c r="AU25" s="10"/>
      <c r="AV25" s="10">
        <f t="shared" si="58"/>
        <v>0</v>
      </c>
      <c r="AW25" s="30"/>
      <c r="AX25" s="83">
        <f t="shared" si="59"/>
        <v>0</v>
      </c>
      <c r="AY25" s="39"/>
      <c r="AZ25" s="10"/>
      <c r="BA25" s="10"/>
      <c r="BB25" s="10">
        <f t="shared" si="60"/>
        <v>0</v>
      </c>
      <c r="BC25" s="30"/>
      <c r="BD25" s="83">
        <f t="shared" si="61"/>
        <v>0</v>
      </c>
      <c r="BE25" s="39"/>
      <c r="BF25" s="10"/>
      <c r="BG25" s="10"/>
      <c r="BH25" s="10">
        <f t="shared" si="62"/>
        <v>0</v>
      </c>
      <c r="BI25" s="30"/>
      <c r="BJ25" s="83">
        <f t="shared" si="63"/>
        <v>0</v>
      </c>
      <c r="BK25" s="39"/>
      <c r="BL25" s="10"/>
      <c r="BM25" s="10"/>
      <c r="BN25" s="10">
        <f t="shared" si="64"/>
        <v>0</v>
      </c>
      <c r="BO25" s="30"/>
      <c r="BP25" s="83">
        <f t="shared" si="65"/>
        <v>0</v>
      </c>
    </row>
    <row r="26" spans="1:68" s="15" customFormat="1" ht="19.5" customHeight="1" outlineLevel="1" thickBot="1" x14ac:dyDescent="0.25">
      <c r="A26" s="155"/>
      <c r="B26" s="139" t="str">
        <v>ΚΛΙΜΑΤΙΣΜΟΣ / ΣΥΜΠΑΡΑΓΩΓΗ</v>
      </c>
      <c r="C26" s="147"/>
      <c r="D26" s="148"/>
      <c r="E26" s="157"/>
      <c r="F26" s="10">
        <f t="shared" si="44"/>
        <v>0</v>
      </c>
      <c r="G26" s="140"/>
      <c r="H26" s="83">
        <f t="shared" si="45"/>
        <v>0</v>
      </c>
      <c r="I26" s="147"/>
      <c r="J26" s="148"/>
      <c r="K26" s="157"/>
      <c r="L26" s="10">
        <f t="shared" si="46"/>
        <v>0</v>
      </c>
      <c r="M26" s="140"/>
      <c r="N26" s="83">
        <f t="shared" si="47"/>
        <v>0</v>
      </c>
      <c r="O26" s="147"/>
      <c r="P26" s="148"/>
      <c r="Q26" s="157"/>
      <c r="R26" s="10">
        <f t="shared" si="48"/>
        <v>0</v>
      </c>
      <c r="S26" s="140"/>
      <c r="T26" s="83">
        <f t="shared" si="49"/>
        <v>0</v>
      </c>
      <c r="U26" s="147"/>
      <c r="V26" s="148"/>
      <c r="W26" s="157"/>
      <c r="X26" s="10">
        <f t="shared" si="50"/>
        <v>0</v>
      </c>
      <c r="Y26" s="140"/>
      <c r="Z26" s="83">
        <f t="shared" si="51"/>
        <v>0</v>
      </c>
      <c r="AA26" s="147"/>
      <c r="AB26" s="148"/>
      <c r="AC26" s="157"/>
      <c r="AD26" s="10">
        <f t="shared" si="52"/>
        <v>0</v>
      </c>
      <c r="AE26" s="140"/>
      <c r="AF26" s="83">
        <f t="shared" si="53"/>
        <v>0</v>
      </c>
      <c r="AG26" s="147"/>
      <c r="AH26" s="148"/>
      <c r="AI26" s="157"/>
      <c r="AJ26" s="10">
        <f t="shared" si="54"/>
        <v>0</v>
      </c>
      <c r="AK26" s="140"/>
      <c r="AL26" s="83">
        <f t="shared" si="55"/>
        <v>0</v>
      </c>
      <c r="AM26" s="147"/>
      <c r="AN26" s="148"/>
      <c r="AO26" s="157"/>
      <c r="AP26" s="10">
        <f t="shared" si="56"/>
        <v>0</v>
      </c>
      <c r="AQ26" s="140"/>
      <c r="AR26" s="83">
        <f t="shared" si="57"/>
        <v>0</v>
      </c>
      <c r="AS26" s="147"/>
      <c r="AT26" s="148"/>
      <c r="AU26" s="157"/>
      <c r="AV26" s="10">
        <f t="shared" si="58"/>
        <v>0</v>
      </c>
      <c r="AW26" s="140"/>
      <c r="AX26" s="83">
        <f t="shared" si="59"/>
        <v>0</v>
      </c>
      <c r="AY26" s="147"/>
      <c r="AZ26" s="148"/>
      <c r="BA26" s="157"/>
      <c r="BB26" s="10">
        <f t="shared" si="60"/>
        <v>0</v>
      </c>
      <c r="BC26" s="140"/>
      <c r="BD26" s="83">
        <f t="shared" si="61"/>
        <v>0</v>
      </c>
      <c r="BE26" s="147"/>
      <c r="BF26" s="148"/>
      <c r="BG26" s="157"/>
      <c r="BH26" s="10">
        <f t="shared" si="62"/>
        <v>0</v>
      </c>
      <c r="BI26" s="140"/>
      <c r="BJ26" s="83">
        <f t="shared" si="63"/>
        <v>0</v>
      </c>
      <c r="BK26" s="147"/>
      <c r="BL26" s="148"/>
      <c r="BM26" s="157"/>
      <c r="BN26" s="10">
        <f t="shared" si="64"/>
        <v>0</v>
      </c>
      <c r="BO26" s="140"/>
      <c r="BP26" s="83">
        <f t="shared" si="65"/>
        <v>0</v>
      </c>
    </row>
    <row r="27" spans="1:68" s="8" customFormat="1" ht="36" customHeight="1" x14ac:dyDescent="0.2">
      <c r="A27" s="153">
        <v>4</v>
      </c>
      <c r="B27" s="141" t="s">
        <v>34</v>
      </c>
      <c r="C27" s="121">
        <f>SUM(C28:C32)</f>
        <v>0</v>
      </c>
      <c r="D27" s="74">
        <f>SUM(D28:D32)</f>
        <v>0</v>
      </c>
      <c r="E27" s="74">
        <f>SUM(E28:E31)</f>
        <v>0</v>
      </c>
      <c r="F27" s="74">
        <f>IFERROR(E27/(C27+D27),0)</f>
        <v>0</v>
      </c>
      <c r="G27" s="81">
        <f>SUM(G28:G32)</f>
        <v>0</v>
      </c>
      <c r="H27" s="37">
        <f>IFERROR(G27/(C27+D27),0)</f>
        <v>0</v>
      </c>
      <c r="I27" s="121">
        <f>SUM(I28:I32)</f>
        <v>0</v>
      </c>
      <c r="J27" s="74">
        <f>SUM(J28:J32)</f>
        <v>0</v>
      </c>
      <c r="K27" s="74">
        <f>SUM(K28:K31)</f>
        <v>0</v>
      </c>
      <c r="L27" s="74">
        <f>IFERROR(K27/(I27+J27),0)</f>
        <v>0</v>
      </c>
      <c r="M27" s="81">
        <f>SUM(M28:M32)</f>
        <v>0</v>
      </c>
      <c r="N27" s="37">
        <f>IFERROR(M27/(I27+J27),0)</f>
        <v>0</v>
      </c>
      <c r="O27" s="121">
        <f>SUM(O28:O32)</f>
        <v>0</v>
      </c>
      <c r="P27" s="74">
        <f>SUM(P28:P32)</f>
        <v>0</v>
      </c>
      <c r="Q27" s="74">
        <f>SUM(Q28:Q31)</f>
        <v>0</v>
      </c>
      <c r="R27" s="74">
        <f>IFERROR(Q27/(O27+P27),0)</f>
        <v>0</v>
      </c>
      <c r="S27" s="81">
        <f>SUM(S28:S32)</f>
        <v>0</v>
      </c>
      <c r="T27" s="37">
        <f>IFERROR(S27/(O27+P27),0)</f>
        <v>0</v>
      </c>
      <c r="U27" s="121">
        <f>SUM(U28:U32)</f>
        <v>0</v>
      </c>
      <c r="V27" s="74">
        <f>SUM(V28:V32)</f>
        <v>0</v>
      </c>
      <c r="W27" s="74">
        <f>SUM(W28:W31)</f>
        <v>0</v>
      </c>
      <c r="X27" s="74">
        <f>IFERROR(W27/(U27+V27),0)</f>
        <v>0</v>
      </c>
      <c r="Y27" s="81">
        <f>SUM(Y28:Y32)</f>
        <v>0</v>
      </c>
      <c r="Z27" s="37">
        <f>IFERROR(Y27/(U27+V27),0)</f>
        <v>0</v>
      </c>
      <c r="AA27" s="121">
        <f>SUM(AA28:AA32)</f>
        <v>0</v>
      </c>
      <c r="AB27" s="74">
        <f>SUM(AB28:AB32)</f>
        <v>0</v>
      </c>
      <c r="AC27" s="74">
        <f>SUM(AC28:AC31)</f>
        <v>0</v>
      </c>
      <c r="AD27" s="74">
        <f>IFERROR(AC27/(AA27+AB27),0)</f>
        <v>0</v>
      </c>
      <c r="AE27" s="81">
        <f>SUM(AE28:AE32)</f>
        <v>0</v>
      </c>
      <c r="AF27" s="37">
        <f>IFERROR(AE27/(AA27+AB27),0)</f>
        <v>0</v>
      </c>
      <c r="AG27" s="121">
        <f>SUM(AG28:AG32)</f>
        <v>0</v>
      </c>
      <c r="AH27" s="74">
        <f>SUM(AH28:AH32)</f>
        <v>0</v>
      </c>
      <c r="AI27" s="74">
        <f>SUM(AI28:AI31)</f>
        <v>0</v>
      </c>
      <c r="AJ27" s="74">
        <f>IFERROR(AI27/(AG27+AH27),0)</f>
        <v>0</v>
      </c>
      <c r="AK27" s="81">
        <f>SUM(AK28:AK32)</f>
        <v>0</v>
      </c>
      <c r="AL27" s="37">
        <f>IFERROR(AK27/(AG27+AH27),0)</f>
        <v>0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81">
        <f>SUM(AQ28:AQ32)</f>
        <v>0</v>
      </c>
      <c r="AR27" s="37">
        <f>IFERROR(AQ27/(AM27+AN27),0)</f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81">
        <f>SUM(AW28:AW32)</f>
        <v>0</v>
      </c>
      <c r="AX27" s="37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81">
        <f>SUM(BC28:BC32)</f>
        <v>0</v>
      </c>
      <c r="BD27" s="37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81">
        <f>SUM(BI28:BI32)</f>
        <v>0</v>
      </c>
      <c r="BJ27" s="37">
        <f>IFERROR(BI27/(BE27+BF27),0)</f>
        <v>0</v>
      </c>
      <c r="BK27" s="121">
        <f>SUM(BK28:BK32)</f>
        <v>0</v>
      </c>
      <c r="BL27" s="74">
        <f>SUM(BL28:BL32)</f>
        <v>0</v>
      </c>
      <c r="BM27" s="74">
        <f>SUM(BM28:BM31)</f>
        <v>0</v>
      </c>
      <c r="BN27" s="74">
        <f>IFERROR(BM27/(BK27+BL27),0)</f>
        <v>0</v>
      </c>
      <c r="BO27" s="81">
        <f>SUM(BO28:BO32)</f>
        <v>0</v>
      </c>
      <c r="BP27" s="37">
        <f>IFERROR(BO27/(BK27+BL27),0)</f>
        <v>0</v>
      </c>
    </row>
    <row r="28" spans="1:68" s="8" customFormat="1" ht="19.5" customHeight="1" outlineLevel="1" x14ac:dyDescent="0.2">
      <c r="A28" s="154"/>
      <c r="B28" s="139" t="str" cm="1">
        <f t="array" ref="B28:B32">$B$10:$B$14</f>
        <v>ΟΙΚΙΑΚΟΣ</v>
      </c>
      <c r="C28" s="39"/>
      <c r="D28" s="10"/>
      <c r="E28" s="10"/>
      <c r="F28" s="10">
        <f>IFERROR(E28/(C28+D28),0)</f>
        <v>0</v>
      </c>
      <c r="G28" s="30"/>
      <c r="H28" s="83">
        <f>IFERROR(G28/(C28+D28),0)</f>
        <v>0</v>
      </c>
      <c r="I28" s="39"/>
      <c r="J28" s="10"/>
      <c r="K28" s="10"/>
      <c r="L28" s="10">
        <f>IFERROR(K28/(I28+J28),0)</f>
        <v>0</v>
      </c>
      <c r="M28" s="30"/>
      <c r="N28" s="83">
        <f>IFERROR(M28/(I28+J28),0)</f>
        <v>0</v>
      </c>
      <c r="O28" s="39"/>
      <c r="P28" s="10"/>
      <c r="Q28" s="10"/>
      <c r="R28" s="10">
        <f>IFERROR(Q28/(O28+P28),0)</f>
        <v>0</v>
      </c>
      <c r="S28" s="30"/>
      <c r="T28" s="83">
        <f>IFERROR(S28/(O28+P28),0)</f>
        <v>0</v>
      </c>
      <c r="U28" s="39"/>
      <c r="V28" s="10"/>
      <c r="W28" s="10"/>
      <c r="X28" s="10">
        <f>IFERROR(W28/(U28+V28),0)</f>
        <v>0</v>
      </c>
      <c r="Y28" s="30"/>
      <c r="Z28" s="83">
        <f>IFERROR(Y28/(U28+V28),0)</f>
        <v>0</v>
      </c>
      <c r="AA28" s="39"/>
      <c r="AB28" s="10"/>
      <c r="AC28" s="10"/>
      <c r="AD28" s="10">
        <f>IFERROR(AC28/(AA28+AB28),0)</f>
        <v>0</v>
      </c>
      <c r="AE28" s="30"/>
      <c r="AF28" s="83">
        <f>IFERROR(AE28/(AA28+AB28),0)</f>
        <v>0</v>
      </c>
      <c r="AG28" s="39"/>
      <c r="AH28" s="10"/>
      <c r="AI28" s="10"/>
      <c r="AJ28" s="10">
        <f>IFERROR(AI28/(AG28+AH28),0)</f>
        <v>0</v>
      </c>
      <c r="AK28" s="30"/>
      <c r="AL28" s="83">
        <f>IFERROR(AK28/(AG28+AH28),0)</f>
        <v>0</v>
      </c>
      <c r="AM28" s="39"/>
      <c r="AN28" s="10"/>
      <c r="AO28" s="10"/>
      <c r="AP28" s="10">
        <f>IFERROR(AO28/(AM28+AN28),0)</f>
        <v>0</v>
      </c>
      <c r="AQ28" s="30"/>
      <c r="AR28" s="83">
        <f>IFERROR(AQ28/(AM28+AN28),0)</f>
        <v>0</v>
      </c>
      <c r="AS28" s="39"/>
      <c r="AT28" s="10"/>
      <c r="AU28" s="10"/>
      <c r="AV28" s="10">
        <f>IFERROR(AU28/(AS28+AT28),0)</f>
        <v>0</v>
      </c>
      <c r="AW28" s="30"/>
      <c r="AX28" s="83">
        <f>IFERROR(AW28/(AS28+AT28),0)</f>
        <v>0</v>
      </c>
      <c r="AY28" s="39"/>
      <c r="AZ28" s="10"/>
      <c r="BA28" s="10"/>
      <c r="BB28" s="10">
        <f>IFERROR(BA28/(AY28+AZ28),0)</f>
        <v>0</v>
      </c>
      <c r="BC28" s="30"/>
      <c r="BD28" s="83">
        <f>IFERROR(BC28/(AY28+AZ28),0)</f>
        <v>0</v>
      </c>
      <c r="BE28" s="39"/>
      <c r="BF28" s="10"/>
      <c r="BG28" s="10"/>
      <c r="BH28" s="10">
        <f>IFERROR(BG28/(BE28+BF28),0)</f>
        <v>0</v>
      </c>
      <c r="BI28" s="30"/>
      <c r="BJ28" s="83">
        <f>IFERROR(BI28/(BE28+BF28),0)</f>
        <v>0</v>
      </c>
      <c r="BK28" s="39"/>
      <c r="BL28" s="10"/>
      <c r="BM28" s="10"/>
      <c r="BN28" s="10">
        <f>IFERROR(BM28/(BK28+BL28),0)</f>
        <v>0</v>
      </c>
      <c r="BO28" s="30"/>
      <c r="BP28" s="83">
        <f>IFERROR(BO28/(BK28+BL28),0)</f>
        <v>0</v>
      </c>
    </row>
    <row r="29" spans="1:68" s="8" customFormat="1" ht="19.5" customHeight="1" outlineLevel="1" x14ac:dyDescent="0.2">
      <c r="A29" s="154"/>
      <c r="B29" s="139" t="str">
        <v>ΕΜΠΟΡΙΚΟΣ</v>
      </c>
      <c r="C29" s="39"/>
      <c r="D29" s="10"/>
      <c r="E29" s="10"/>
      <c r="F29" s="10">
        <f t="shared" ref="F29:F32" si="66">IFERROR(E29/(C29+D29),0)</f>
        <v>0</v>
      </c>
      <c r="G29" s="30"/>
      <c r="H29" s="83">
        <f t="shared" ref="H29:H32" si="67">IFERROR(G29/(C29+D29),0)</f>
        <v>0</v>
      </c>
      <c r="I29" s="39"/>
      <c r="J29" s="10"/>
      <c r="K29" s="10"/>
      <c r="L29" s="10">
        <f t="shared" ref="L29:L32" si="68">IFERROR(K29/(I29+J29),0)</f>
        <v>0</v>
      </c>
      <c r="M29" s="30"/>
      <c r="N29" s="83">
        <f t="shared" ref="N29:N32" si="69">IFERROR(M29/(I29+J29),0)</f>
        <v>0</v>
      </c>
      <c r="O29" s="39"/>
      <c r="P29" s="10"/>
      <c r="Q29" s="10"/>
      <c r="R29" s="10">
        <f t="shared" ref="R29:R32" si="70">IFERROR(Q29/(O29+P29),0)</f>
        <v>0</v>
      </c>
      <c r="S29" s="30"/>
      <c r="T29" s="83">
        <f t="shared" ref="T29:T32" si="71">IFERROR(S29/(O29+P29),0)</f>
        <v>0</v>
      </c>
      <c r="U29" s="39"/>
      <c r="V29" s="10"/>
      <c r="W29" s="10"/>
      <c r="X29" s="10">
        <f t="shared" ref="X29:X32" si="72">IFERROR(W29/(U29+V29),0)</f>
        <v>0</v>
      </c>
      <c r="Y29" s="30"/>
      <c r="Z29" s="83">
        <f t="shared" ref="Z29:Z32" si="73">IFERROR(Y29/(U29+V29),0)</f>
        <v>0</v>
      </c>
      <c r="AA29" s="39"/>
      <c r="AB29" s="10"/>
      <c r="AC29" s="10"/>
      <c r="AD29" s="10">
        <f t="shared" ref="AD29:AD32" si="74">IFERROR(AC29/(AA29+AB29),0)</f>
        <v>0</v>
      </c>
      <c r="AE29" s="30"/>
      <c r="AF29" s="83">
        <f t="shared" ref="AF29:AF32" si="75">IFERROR(AE29/(AA29+AB29),0)</f>
        <v>0</v>
      </c>
      <c r="AG29" s="39"/>
      <c r="AH29" s="10"/>
      <c r="AI29" s="10"/>
      <c r="AJ29" s="10">
        <f t="shared" ref="AJ29:AJ32" si="76">IFERROR(AI29/(AG29+AH29),0)</f>
        <v>0</v>
      </c>
      <c r="AK29" s="30"/>
      <c r="AL29" s="83">
        <f t="shared" ref="AL29:AL32" si="77">IFERROR(AK29/(AG29+AH29),0)</f>
        <v>0</v>
      </c>
      <c r="AM29" s="39"/>
      <c r="AN29" s="10"/>
      <c r="AO29" s="10"/>
      <c r="AP29" s="10">
        <f t="shared" ref="AP29:AP32" si="78">IFERROR(AO29/(AM29+AN29),0)</f>
        <v>0</v>
      </c>
      <c r="AQ29" s="30"/>
      <c r="AR29" s="83">
        <f t="shared" ref="AR29:AR32" si="79">IFERROR(AQ29/(AM29+AN29),0)</f>
        <v>0</v>
      </c>
      <c r="AS29" s="39"/>
      <c r="AT29" s="10"/>
      <c r="AU29" s="10"/>
      <c r="AV29" s="10">
        <f t="shared" ref="AV29:AV32" si="80">IFERROR(AU29/(AS29+AT29),0)</f>
        <v>0</v>
      </c>
      <c r="AW29" s="30"/>
      <c r="AX29" s="83">
        <f t="shared" ref="AX29:AX32" si="81">IFERROR(AW29/(AS29+AT29),0)</f>
        <v>0</v>
      </c>
      <c r="AY29" s="39"/>
      <c r="AZ29" s="10"/>
      <c r="BA29" s="10"/>
      <c r="BB29" s="10">
        <f t="shared" ref="BB29:BB32" si="82">IFERROR(BA29/(AY29+AZ29),0)</f>
        <v>0</v>
      </c>
      <c r="BC29" s="30"/>
      <c r="BD29" s="83">
        <f t="shared" ref="BD29:BD32" si="83">IFERROR(BC29/(AY29+AZ29),0)</f>
        <v>0</v>
      </c>
      <c r="BE29" s="39"/>
      <c r="BF29" s="10"/>
      <c r="BG29" s="10"/>
      <c r="BH29" s="10">
        <f t="shared" ref="BH29:BH32" si="84">IFERROR(BG29/(BE29+BF29),0)</f>
        <v>0</v>
      </c>
      <c r="BI29" s="30"/>
      <c r="BJ29" s="83">
        <f t="shared" ref="BJ29:BJ32" si="85">IFERROR(BI29/(BE29+BF29),0)</f>
        <v>0</v>
      </c>
      <c r="BK29" s="39"/>
      <c r="BL29" s="10"/>
      <c r="BM29" s="10"/>
      <c r="BN29" s="10">
        <f t="shared" ref="BN29:BN32" si="86">IFERROR(BM29/(BK29+BL29),0)</f>
        <v>0</v>
      </c>
      <c r="BO29" s="30"/>
      <c r="BP29" s="83">
        <f t="shared" ref="BP29:BP32" si="87">IFERROR(BO29/(BK29+BL29),0)</f>
        <v>0</v>
      </c>
    </row>
    <row r="30" spans="1:68" s="8" customFormat="1" ht="19.5" customHeight="1" outlineLevel="1" x14ac:dyDescent="0.2">
      <c r="A30" s="154"/>
      <c r="B30" s="139" t="str">
        <v>CNG</v>
      </c>
      <c r="C30" s="39"/>
      <c r="D30" s="10"/>
      <c r="E30" s="10"/>
      <c r="F30" s="10">
        <f t="shared" si="66"/>
        <v>0</v>
      </c>
      <c r="G30" s="30"/>
      <c r="H30" s="83">
        <f t="shared" si="67"/>
        <v>0</v>
      </c>
      <c r="I30" s="39"/>
      <c r="J30" s="10"/>
      <c r="K30" s="10"/>
      <c r="L30" s="10">
        <f t="shared" si="68"/>
        <v>0</v>
      </c>
      <c r="M30" s="30"/>
      <c r="N30" s="83">
        <f t="shared" si="69"/>
        <v>0</v>
      </c>
      <c r="O30" s="39"/>
      <c r="P30" s="10"/>
      <c r="Q30" s="10"/>
      <c r="R30" s="10">
        <f t="shared" si="70"/>
        <v>0</v>
      </c>
      <c r="S30" s="30"/>
      <c r="T30" s="83">
        <f t="shared" si="71"/>
        <v>0</v>
      </c>
      <c r="U30" s="39"/>
      <c r="V30" s="10"/>
      <c r="W30" s="10"/>
      <c r="X30" s="10">
        <f t="shared" si="72"/>
        <v>0</v>
      </c>
      <c r="Y30" s="30"/>
      <c r="Z30" s="83">
        <f t="shared" si="73"/>
        <v>0</v>
      </c>
      <c r="AA30" s="39"/>
      <c r="AB30" s="10"/>
      <c r="AC30" s="10"/>
      <c r="AD30" s="10">
        <f t="shared" si="74"/>
        <v>0</v>
      </c>
      <c r="AE30" s="30"/>
      <c r="AF30" s="83">
        <f t="shared" si="75"/>
        <v>0</v>
      </c>
      <c r="AG30" s="39"/>
      <c r="AH30" s="10"/>
      <c r="AI30" s="10"/>
      <c r="AJ30" s="10">
        <f t="shared" si="76"/>
        <v>0</v>
      </c>
      <c r="AK30" s="30"/>
      <c r="AL30" s="83">
        <f t="shared" si="77"/>
        <v>0</v>
      </c>
      <c r="AM30" s="39"/>
      <c r="AN30" s="10"/>
      <c r="AO30" s="10"/>
      <c r="AP30" s="10">
        <f t="shared" si="78"/>
        <v>0</v>
      </c>
      <c r="AQ30" s="30"/>
      <c r="AR30" s="83">
        <f t="shared" si="79"/>
        <v>0</v>
      </c>
      <c r="AS30" s="39"/>
      <c r="AT30" s="10"/>
      <c r="AU30" s="10"/>
      <c r="AV30" s="10">
        <f t="shared" si="80"/>
        <v>0</v>
      </c>
      <c r="AW30" s="30"/>
      <c r="AX30" s="83">
        <f t="shared" si="81"/>
        <v>0</v>
      </c>
      <c r="AY30" s="39"/>
      <c r="AZ30" s="10"/>
      <c r="BA30" s="10"/>
      <c r="BB30" s="10">
        <f t="shared" si="82"/>
        <v>0</v>
      </c>
      <c r="BC30" s="30"/>
      <c r="BD30" s="83">
        <f t="shared" si="83"/>
        <v>0</v>
      </c>
      <c r="BE30" s="39"/>
      <c r="BF30" s="10"/>
      <c r="BG30" s="10"/>
      <c r="BH30" s="10">
        <f t="shared" si="84"/>
        <v>0</v>
      </c>
      <c r="BI30" s="30"/>
      <c r="BJ30" s="83">
        <f t="shared" si="85"/>
        <v>0</v>
      </c>
      <c r="BK30" s="39"/>
      <c r="BL30" s="10"/>
      <c r="BM30" s="10"/>
      <c r="BN30" s="10">
        <f t="shared" si="86"/>
        <v>0</v>
      </c>
      <c r="BO30" s="30"/>
      <c r="BP30" s="83">
        <f t="shared" si="87"/>
        <v>0</v>
      </c>
    </row>
    <row r="31" spans="1:68" s="15" customFormat="1" ht="19.5" customHeight="1" outlineLevel="1" x14ac:dyDescent="0.2">
      <c r="A31" s="154"/>
      <c r="B31" s="139" t="str">
        <v>ΒΙΟΜΗΧΑΝΙΚΟΣ</v>
      </c>
      <c r="C31" s="39"/>
      <c r="D31" s="10"/>
      <c r="E31" s="10"/>
      <c r="F31" s="10">
        <f t="shared" si="66"/>
        <v>0</v>
      </c>
      <c r="G31" s="30"/>
      <c r="H31" s="83">
        <f t="shared" si="67"/>
        <v>0</v>
      </c>
      <c r="I31" s="39"/>
      <c r="J31" s="10"/>
      <c r="K31" s="10"/>
      <c r="L31" s="10">
        <f t="shared" si="68"/>
        <v>0</v>
      </c>
      <c r="M31" s="30"/>
      <c r="N31" s="83">
        <f t="shared" si="69"/>
        <v>0</v>
      </c>
      <c r="O31" s="39"/>
      <c r="P31" s="10"/>
      <c r="Q31" s="10"/>
      <c r="R31" s="10">
        <f t="shared" si="70"/>
        <v>0</v>
      </c>
      <c r="S31" s="30"/>
      <c r="T31" s="83">
        <f t="shared" si="71"/>
        <v>0</v>
      </c>
      <c r="U31" s="39"/>
      <c r="V31" s="10"/>
      <c r="W31" s="10"/>
      <c r="X31" s="10">
        <f t="shared" si="72"/>
        <v>0</v>
      </c>
      <c r="Y31" s="30"/>
      <c r="Z31" s="83">
        <f t="shared" si="73"/>
        <v>0</v>
      </c>
      <c r="AA31" s="39"/>
      <c r="AB31" s="10"/>
      <c r="AC31" s="10"/>
      <c r="AD31" s="10">
        <f t="shared" si="74"/>
        <v>0</v>
      </c>
      <c r="AE31" s="30"/>
      <c r="AF31" s="83">
        <f t="shared" si="75"/>
        <v>0</v>
      </c>
      <c r="AG31" s="39"/>
      <c r="AH31" s="10"/>
      <c r="AI31" s="10"/>
      <c r="AJ31" s="10">
        <f t="shared" si="76"/>
        <v>0</v>
      </c>
      <c r="AK31" s="30"/>
      <c r="AL31" s="83">
        <f t="shared" si="77"/>
        <v>0</v>
      </c>
      <c r="AM31" s="39"/>
      <c r="AN31" s="10"/>
      <c r="AO31" s="10"/>
      <c r="AP31" s="10">
        <f t="shared" si="78"/>
        <v>0</v>
      </c>
      <c r="AQ31" s="30"/>
      <c r="AR31" s="83">
        <f t="shared" si="79"/>
        <v>0</v>
      </c>
      <c r="AS31" s="39"/>
      <c r="AT31" s="10"/>
      <c r="AU31" s="10"/>
      <c r="AV31" s="10">
        <f t="shared" si="80"/>
        <v>0</v>
      </c>
      <c r="AW31" s="30"/>
      <c r="AX31" s="83">
        <f t="shared" si="81"/>
        <v>0</v>
      </c>
      <c r="AY31" s="39"/>
      <c r="AZ31" s="10"/>
      <c r="BA31" s="10"/>
      <c r="BB31" s="10">
        <f t="shared" si="82"/>
        <v>0</v>
      </c>
      <c r="BC31" s="30"/>
      <c r="BD31" s="83">
        <f t="shared" si="83"/>
        <v>0</v>
      </c>
      <c r="BE31" s="39"/>
      <c r="BF31" s="10"/>
      <c r="BG31" s="10"/>
      <c r="BH31" s="10">
        <f t="shared" si="84"/>
        <v>0</v>
      </c>
      <c r="BI31" s="30"/>
      <c r="BJ31" s="83">
        <f t="shared" si="85"/>
        <v>0</v>
      </c>
      <c r="BK31" s="39"/>
      <c r="BL31" s="10"/>
      <c r="BM31" s="10"/>
      <c r="BN31" s="10">
        <f t="shared" si="86"/>
        <v>0</v>
      </c>
      <c r="BO31" s="30"/>
      <c r="BP31" s="83">
        <f t="shared" si="87"/>
        <v>0</v>
      </c>
    </row>
    <row r="32" spans="1:68" s="15" customFormat="1" ht="19.5" customHeight="1" outlineLevel="1" thickBot="1" x14ac:dyDescent="0.25">
      <c r="A32" s="155"/>
      <c r="B32" s="139" t="str">
        <v>ΚΛΙΜΑΤΙΣΜΟΣ / ΣΥΜΠΑΡΑΓΩΓΗ</v>
      </c>
      <c r="C32" s="147"/>
      <c r="D32" s="148"/>
      <c r="E32" s="157"/>
      <c r="F32" s="10">
        <f t="shared" si="66"/>
        <v>0</v>
      </c>
      <c r="G32" s="140"/>
      <c r="H32" s="83">
        <f t="shared" si="67"/>
        <v>0</v>
      </c>
      <c r="I32" s="147"/>
      <c r="J32" s="148"/>
      <c r="K32" s="157"/>
      <c r="L32" s="10">
        <f t="shared" si="68"/>
        <v>0</v>
      </c>
      <c r="M32" s="140"/>
      <c r="N32" s="83">
        <f t="shared" si="69"/>
        <v>0</v>
      </c>
      <c r="O32" s="147"/>
      <c r="P32" s="148"/>
      <c r="Q32" s="157"/>
      <c r="R32" s="10">
        <f t="shared" si="70"/>
        <v>0</v>
      </c>
      <c r="S32" s="140"/>
      <c r="T32" s="83">
        <f t="shared" si="71"/>
        <v>0</v>
      </c>
      <c r="U32" s="147"/>
      <c r="V32" s="148"/>
      <c r="W32" s="157"/>
      <c r="X32" s="10">
        <f t="shared" si="72"/>
        <v>0</v>
      </c>
      <c r="Y32" s="140"/>
      <c r="Z32" s="83">
        <f t="shared" si="73"/>
        <v>0</v>
      </c>
      <c r="AA32" s="147"/>
      <c r="AB32" s="148"/>
      <c r="AC32" s="157"/>
      <c r="AD32" s="10">
        <f t="shared" si="74"/>
        <v>0</v>
      </c>
      <c r="AE32" s="140"/>
      <c r="AF32" s="83">
        <f t="shared" si="75"/>
        <v>0</v>
      </c>
      <c r="AG32" s="147"/>
      <c r="AH32" s="148"/>
      <c r="AI32" s="157"/>
      <c r="AJ32" s="10">
        <f t="shared" si="76"/>
        <v>0</v>
      </c>
      <c r="AK32" s="140"/>
      <c r="AL32" s="83">
        <f t="shared" si="77"/>
        <v>0</v>
      </c>
      <c r="AM32" s="147"/>
      <c r="AN32" s="148"/>
      <c r="AO32" s="157"/>
      <c r="AP32" s="10">
        <f t="shared" si="78"/>
        <v>0</v>
      </c>
      <c r="AQ32" s="140"/>
      <c r="AR32" s="83">
        <f t="shared" si="79"/>
        <v>0</v>
      </c>
      <c r="AS32" s="147"/>
      <c r="AT32" s="148"/>
      <c r="AU32" s="157"/>
      <c r="AV32" s="10">
        <f t="shared" si="80"/>
        <v>0</v>
      </c>
      <c r="AW32" s="140"/>
      <c r="AX32" s="83">
        <f t="shared" si="81"/>
        <v>0</v>
      </c>
      <c r="AY32" s="147"/>
      <c r="AZ32" s="148"/>
      <c r="BA32" s="157"/>
      <c r="BB32" s="10">
        <f t="shared" si="82"/>
        <v>0</v>
      </c>
      <c r="BC32" s="140"/>
      <c r="BD32" s="83">
        <f t="shared" si="83"/>
        <v>0</v>
      </c>
      <c r="BE32" s="147"/>
      <c r="BF32" s="148"/>
      <c r="BG32" s="157"/>
      <c r="BH32" s="10">
        <f t="shared" si="84"/>
        <v>0</v>
      </c>
      <c r="BI32" s="140"/>
      <c r="BJ32" s="83">
        <f t="shared" si="85"/>
        <v>0</v>
      </c>
      <c r="BK32" s="147"/>
      <c r="BL32" s="148"/>
      <c r="BM32" s="157"/>
      <c r="BN32" s="10">
        <f t="shared" si="86"/>
        <v>0</v>
      </c>
      <c r="BO32" s="140"/>
      <c r="BP32" s="83">
        <f t="shared" si="87"/>
        <v>0</v>
      </c>
    </row>
    <row r="33" spans="1:68" s="8" customFormat="1" ht="36" customHeight="1" x14ac:dyDescent="0.2">
      <c r="A33" s="153">
        <v>5</v>
      </c>
      <c r="B33" s="141" t="s">
        <v>35</v>
      </c>
      <c r="C33" s="121">
        <f>SUM(C34:C38)</f>
        <v>0</v>
      </c>
      <c r="D33" s="74">
        <f>SUM(D34:D38)</f>
        <v>0</v>
      </c>
      <c r="E33" s="74">
        <f>SUM(E34:E37)</f>
        <v>0</v>
      </c>
      <c r="F33" s="74">
        <f>IFERROR(E33/(C33+D33),0)</f>
        <v>0</v>
      </c>
      <c r="G33" s="81">
        <f>SUM(G34:G38)</f>
        <v>0</v>
      </c>
      <c r="H33" s="37">
        <f>IFERROR(G33/(C33+D33),0)</f>
        <v>0</v>
      </c>
      <c r="I33" s="121">
        <f>SUM(I34:I38)</f>
        <v>0</v>
      </c>
      <c r="J33" s="74">
        <f>SUM(J34:J38)</f>
        <v>0</v>
      </c>
      <c r="K33" s="74">
        <f>SUM(K34:K37)</f>
        <v>0</v>
      </c>
      <c r="L33" s="74">
        <f>IFERROR(K33/(I33+J33),0)</f>
        <v>0</v>
      </c>
      <c r="M33" s="81">
        <f>SUM(M34:M38)</f>
        <v>0</v>
      </c>
      <c r="N33" s="37">
        <f>IFERROR(M33/(I33+J33),0)</f>
        <v>0</v>
      </c>
      <c r="O33" s="121">
        <f>SUM(O34:O38)</f>
        <v>0</v>
      </c>
      <c r="P33" s="74">
        <f>SUM(P34:P38)</f>
        <v>0</v>
      </c>
      <c r="Q33" s="74">
        <f>SUM(Q34:Q37)</f>
        <v>0</v>
      </c>
      <c r="R33" s="74">
        <f>IFERROR(Q33/(O33+P33),0)</f>
        <v>0</v>
      </c>
      <c r="S33" s="81">
        <f>SUM(S34:S38)</f>
        <v>0</v>
      </c>
      <c r="T33" s="37">
        <f>IFERROR(S33/(O33+P33),0)</f>
        <v>0</v>
      </c>
      <c r="U33" s="121">
        <f>SUM(U34:U38)</f>
        <v>0</v>
      </c>
      <c r="V33" s="74">
        <f>SUM(V34:V38)</f>
        <v>0</v>
      </c>
      <c r="W33" s="74">
        <f>SUM(W34:W37)</f>
        <v>0</v>
      </c>
      <c r="X33" s="74">
        <f>IFERROR(W33/(U33+V33),0)</f>
        <v>0</v>
      </c>
      <c r="Y33" s="81">
        <f>SUM(Y34:Y38)</f>
        <v>0</v>
      </c>
      <c r="Z33" s="37">
        <f>IFERROR(Y33/(U33+V33),0)</f>
        <v>0</v>
      </c>
      <c r="AA33" s="121">
        <f>SUM(AA34:AA38)</f>
        <v>0</v>
      </c>
      <c r="AB33" s="74">
        <f>SUM(AB34:AB38)</f>
        <v>0</v>
      </c>
      <c r="AC33" s="74">
        <f>SUM(AC34:AC37)</f>
        <v>0</v>
      </c>
      <c r="AD33" s="74">
        <f>IFERROR(AC33/(AA33+AB33),0)</f>
        <v>0</v>
      </c>
      <c r="AE33" s="81">
        <f>SUM(AE34:AE38)</f>
        <v>0</v>
      </c>
      <c r="AF33" s="37">
        <f>IFERROR(AE33/(AA33+AB33),0)</f>
        <v>0</v>
      </c>
      <c r="AG33" s="121">
        <f>SUM(AG34:AG38)</f>
        <v>0</v>
      </c>
      <c r="AH33" s="74">
        <f>SUM(AH34:AH38)</f>
        <v>0</v>
      </c>
      <c r="AI33" s="74">
        <f>SUM(AI34:AI37)</f>
        <v>0</v>
      </c>
      <c r="AJ33" s="74">
        <f>IFERROR(AI33/(AG33+AH33),0)</f>
        <v>0</v>
      </c>
      <c r="AK33" s="81">
        <f>SUM(AK34:AK38)</f>
        <v>0</v>
      </c>
      <c r="AL33" s="37">
        <f>IFERROR(AK33/(AG33+AH33),0)</f>
        <v>0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81">
        <f>SUM(AQ34:AQ38)</f>
        <v>0</v>
      </c>
      <c r="AR33" s="37">
        <f>IFERROR(AQ33/(AM33+AN33),0)</f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81">
        <f>SUM(AW34:AW38)</f>
        <v>0</v>
      </c>
      <c r="AX33" s="37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81">
        <f>SUM(BC34:BC38)</f>
        <v>0</v>
      </c>
      <c r="BD33" s="37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81">
        <f>SUM(BI34:BI38)</f>
        <v>0</v>
      </c>
      <c r="BJ33" s="37">
        <f>IFERROR(BI33/(BE33+BF33),0)</f>
        <v>0</v>
      </c>
      <c r="BK33" s="121">
        <f>SUM(BK34:BK38)</f>
        <v>0</v>
      </c>
      <c r="BL33" s="74">
        <f>SUM(BL34:BL38)</f>
        <v>0</v>
      </c>
      <c r="BM33" s="74">
        <f>SUM(BM34:BM37)</f>
        <v>0</v>
      </c>
      <c r="BN33" s="74">
        <f>IFERROR(BM33/(BK33+BL33),0)</f>
        <v>0</v>
      </c>
      <c r="BO33" s="81">
        <f>SUM(BO34:BO38)</f>
        <v>0</v>
      </c>
      <c r="BP33" s="37">
        <f>IFERROR(BO33/(BK33+BL33),0)</f>
        <v>0</v>
      </c>
    </row>
    <row r="34" spans="1:68" s="8" customFormat="1" ht="19.5" customHeight="1" outlineLevel="1" x14ac:dyDescent="0.2">
      <c r="A34" s="154"/>
      <c r="B34" s="139" t="str" cm="1">
        <f t="array" ref="B34:B38">$B$10:$B$14</f>
        <v>ΟΙΚΙΑΚΟΣ</v>
      </c>
      <c r="C34" s="39"/>
      <c r="D34" s="10"/>
      <c r="E34" s="10"/>
      <c r="F34" s="10">
        <f>IFERROR(E34/(C34+D34),0)</f>
        <v>0</v>
      </c>
      <c r="G34" s="30"/>
      <c r="H34" s="83">
        <f>IFERROR(G34/(C34+D34),0)</f>
        <v>0</v>
      </c>
      <c r="I34" s="39"/>
      <c r="J34" s="10"/>
      <c r="K34" s="10"/>
      <c r="L34" s="10">
        <f>IFERROR(K34/(I34+J34),0)</f>
        <v>0</v>
      </c>
      <c r="M34" s="30"/>
      <c r="N34" s="83">
        <f>IFERROR(M34/(I34+J34),0)</f>
        <v>0</v>
      </c>
      <c r="O34" s="39"/>
      <c r="P34" s="10"/>
      <c r="Q34" s="10"/>
      <c r="R34" s="10">
        <f>IFERROR(Q34/(O34+P34),0)</f>
        <v>0</v>
      </c>
      <c r="S34" s="30"/>
      <c r="T34" s="83">
        <f>IFERROR(S34/(O34+P34),0)</f>
        <v>0</v>
      </c>
      <c r="U34" s="39"/>
      <c r="V34" s="10"/>
      <c r="W34" s="10"/>
      <c r="X34" s="10">
        <f>IFERROR(W34/(U34+V34),0)</f>
        <v>0</v>
      </c>
      <c r="Y34" s="30"/>
      <c r="Z34" s="83">
        <f>IFERROR(Y34/(U34+V34),0)</f>
        <v>0</v>
      </c>
      <c r="AA34" s="39"/>
      <c r="AB34" s="10"/>
      <c r="AC34" s="10"/>
      <c r="AD34" s="10">
        <f>IFERROR(AC34/(AA34+AB34),0)</f>
        <v>0</v>
      </c>
      <c r="AE34" s="30"/>
      <c r="AF34" s="83">
        <f>IFERROR(AE34/(AA34+AB34),0)</f>
        <v>0</v>
      </c>
      <c r="AG34" s="39"/>
      <c r="AH34" s="10"/>
      <c r="AI34" s="10"/>
      <c r="AJ34" s="10">
        <f>IFERROR(AI34/(AG34+AH34),0)</f>
        <v>0</v>
      </c>
      <c r="AK34" s="30"/>
      <c r="AL34" s="83">
        <f>IFERROR(AK34/(AG34+AH34),0)</f>
        <v>0</v>
      </c>
      <c r="AM34" s="39"/>
      <c r="AN34" s="10"/>
      <c r="AO34" s="10"/>
      <c r="AP34" s="10">
        <f>IFERROR(AO34/(AM34+AN34),0)</f>
        <v>0</v>
      </c>
      <c r="AQ34" s="30"/>
      <c r="AR34" s="83">
        <f>IFERROR(AQ34/(AM34+AN34),0)</f>
        <v>0</v>
      </c>
      <c r="AS34" s="39"/>
      <c r="AT34" s="10"/>
      <c r="AU34" s="10"/>
      <c r="AV34" s="10">
        <f>IFERROR(AU34/(AS34+AT34),0)</f>
        <v>0</v>
      </c>
      <c r="AW34" s="30"/>
      <c r="AX34" s="83">
        <f>IFERROR(AW34/(AS34+AT34),0)</f>
        <v>0</v>
      </c>
      <c r="AY34" s="39"/>
      <c r="AZ34" s="10"/>
      <c r="BA34" s="10"/>
      <c r="BB34" s="10">
        <f>IFERROR(BA34/(AY34+AZ34),0)</f>
        <v>0</v>
      </c>
      <c r="BC34" s="30"/>
      <c r="BD34" s="83">
        <f>IFERROR(BC34/(AY34+AZ34),0)</f>
        <v>0</v>
      </c>
      <c r="BE34" s="39"/>
      <c r="BF34" s="10"/>
      <c r="BG34" s="10"/>
      <c r="BH34" s="10">
        <f>IFERROR(BG34/(BE34+BF34),0)</f>
        <v>0</v>
      </c>
      <c r="BI34" s="30"/>
      <c r="BJ34" s="83">
        <f>IFERROR(BI34/(BE34+BF34),0)</f>
        <v>0</v>
      </c>
      <c r="BK34" s="39"/>
      <c r="BL34" s="10"/>
      <c r="BM34" s="10"/>
      <c r="BN34" s="10">
        <f>IFERROR(BM34/(BK34+BL34),0)</f>
        <v>0</v>
      </c>
      <c r="BO34" s="30"/>
      <c r="BP34" s="83">
        <f>IFERROR(BO34/(BK34+BL34),0)</f>
        <v>0</v>
      </c>
    </row>
    <row r="35" spans="1:68" s="8" customFormat="1" ht="19.5" customHeight="1" outlineLevel="1" x14ac:dyDescent="0.2">
      <c r="A35" s="154"/>
      <c r="B35" s="139" t="str">
        <v>ΕΜΠΟΡΙΚΟΣ</v>
      </c>
      <c r="C35" s="39"/>
      <c r="D35" s="10"/>
      <c r="E35" s="10"/>
      <c r="F35" s="10">
        <f t="shared" ref="F35:F38" si="88">IFERROR(E35/(C35+D35),0)</f>
        <v>0</v>
      </c>
      <c r="G35" s="30"/>
      <c r="H35" s="83">
        <f t="shared" ref="H35:H38" si="89">IFERROR(G35/(C35+D35),0)</f>
        <v>0</v>
      </c>
      <c r="I35" s="39"/>
      <c r="J35" s="10"/>
      <c r="K35" s="10"/>
      <c r="L35" s="10">
        <f t="shared" ref="L35:L38" si="90">IFERROR(K35/(I35+J35),0)</f>
        <v>0</v>
      </c>
      <c r="M35" s="30"/>
      <c r="N35" s="83">
        <f t="shared" ref="N35:N38" si="91">IFERROR(M35/(I35+J35),0)</f>
        <v>0</v>
      </c>
      <c r="O35" s="39"/>
      <c r="P35" s="10"/>
      <c r="Q35" s="10"/>
      <c r="R35" s="10">
        <f t="shared" ref="R35:R38" si="92">IFERROR(Q35/(O35+P35),0)</f>
        <v>0</v>
      </c>
      <c r="S35" s="30"/>
      <c r="T35" s="83">
        <f t="shared" ref="T35:T38" si="93">IFERROR(S35/(O35+P35),0)</f>
        <v>0</v>
      </c>
      <c r="U35" s="39"/>
      <c r="V35" s="10"/>
      <c r="W35" s="10"/>
      <c r="X35" s="10">
        <f t="shared" ref="X35:X38" si="94">IFERROR(W35/(U35+V35),0)</f>
        <v>0</v>
      </c>
      <c r="Y35" s="30"/>
      <c r="Z35" s="83">
        <f t="shared" ref="Z35:Z38" si="95">IFERROR(Y35/(U35+V35),0)</f>
        <v>0</v>
      </c>
      <c r="AA35" s="39"/>
      <c r="AB35" s="10"/>
      <c r="AC35" s="10"/>
      <c r="AD35" s="10">
        <f t="shared" ref="AD35:AD38" si="96">IFERROR(AC35/(AA35+AB35),0)</f>
        <v>0</v>
      </c>
      <c r="AE35" s="30"/>
      <c r="AF35" s="83">
        <f t="shared" ref="AF35:AF38" si="97">IFERROR(AE35/(AA35+AB35),0)</f>
        <v>0</v>
      </c>
      <c r="AG35" s="39"/>
      <c r="AH35" s="10"/>
      <c r="AI35" s="10"/>
      <c r="AJ35" s="10">
        <f t="shared" ref="AJ35:AJ38" si="98">IFERROR(AI35/(AG35+AH35),0)</f>
        <v>0</v>
      </c>
      <c r="AK35" s="30"/>
      <c r="AL35" s="83">
        <f t="shared" ref="AL35:AL38" si="99">IFERROR(AK35/(AG35+AH35),0)</f>
        <v>0</v>
      </c>
      <c r="AM35" s="39"/>
      <c r="AN35" s="10"/>
      <c r="AO35" s="10"/>
      <c r="AP35" s="10">
        <f t="shared" ref="AP35:AP38" si="100">IFERROR(AO35/(AM35+AN35),0)</f>
        <v>0</v>
      </c>
      <c r="AQ35" s="30"/>
      <c r="AR35" s="83">
        <f t="shared" ref="AR35:AR38" si="101">IFERROR(AQ35/(AM35+AN35),0)</f>
        <v>0</v>
      </c>
      <c r="AS35" s="39"/>
      <c r="AT35" s="10"/>
      <c r="AU35" s="10"/>
      <c r="AV35" s="10">
        <f t="shared" ref="AV35:AV38" si="102">IFERROR(AU35/(AS35+AT35),0)</f>
        <v>0</v>
      </c>
      <c r="AW35" s="30"/>
      <c r="AX35" s="83">
        <f t="shared" ref="AX35:AX38" si="103">IFERROR(AW35/(AS35+AT35),0)</f>
        <v>0</v>
      </c>
      <c r="AY35" s="39"/>
      <c r="AZ35" s="10"/>
      <c r="BA35" s="10"/>
      <c r="BB35" s="10">
        <f t="shared" ref="BB35:BB38" si="104">IFERROR(BA35/(AY35+AZ35),0)</f>
        <v>0</v>
      </c>
      <c r="BC35" s="30"/>
      <c r="BD35" s="83">
        <f t="shared" ref="BD35:BD38" si="105">IFERROR(BC35/(AY35+AZ35),0)</f>
        <v>0</v>
      </c>
      <c r="BE35" s="39"/>
      <c r="BF35" s="10"/>
      <c r="BG35" s="10"/>
      <c r="BH35" s="10">
        <f t="shared" ref="BH35:BH38" si="106">IFERROR(BG35/(BE35+BF35),0)</f>
        <v>0</v>
      </c>
      <c r="BI35" s="30"/>
      <c r="BJ35" s="83">
        <f t="shared" ref="BJ35:BJ38" si="107">IFERROR(BI35/(BE35+BF35),0)</f>
        <v>0</v>
      </c>
      <c r="BK35" s="39"/>
      <c r="BL35" s="10"/>
      <c r="BM35" s="10"/>
      <c r="BN35" s="10">
        <f t="shared" ref="BN35:BN38" si="108">IFERROR(BM35/(BK35+BL35),0)</f>
        <v>0</v>
      </c>
      <c r="BO35" s="30"/>
      <c r="BP35" s="83">
        <f t="shared" ref="BP35:BP38" si="109">IFERROR(BO35/(BK35+BL35),0)</f>
        <v>0</v>
      </c>
    </row>
    <row r="36" spans="1:68" s="8" customFormat="1" ht="19.5" customHeight="1" outlineLevel="1" x14ac:dyDescent="0.2">
      <c r="A36" s="154"/>
      <c r="B36" s="139" t="str">
        <v>CNG</v>
      </c>
      <c r="C36" s="39"/>
      <c r="D36" s="10"/>
      <c r="E36" s="10"/>
      <c r="F36" s="10">
        <f t="shared" si="88"/>
        <v>0</v>
      </c>
      <c r="G36" s="30"/>
      <c r="H36" s="83">
        <f t="shared" si="89"/>
        <v>0</v>
      </c>
      <c r="I36" s="39"/>
      <c r="J36" s="10"/>
      <c r="K36" s="10"/>
      <c r="L36" s="10">
        <f t="shared" si="90"/>
        <v>0</v>
      </c>
      <c r="M36" s="30"/>
      <c r="N36" s="83">
        <f t="shared" si="91"/>
        <v>0</v>
      </c>
      <c r="O36" s="39"/>
      <c r="P36" s="10"/>
      <c r="Q36" s="10"/>
      <c r="R36" s="10">
        <f t="shared" si="92"/>
        <v>0</v>
      </c>
      <c r="S36" s="30"/>
      <c r="T36" s="83">
        <f t="shared" si="93"/>
        <v>0</v>
      </c>
      <c r="U36" s="39"/>
      <c r="V36" s="10"/>
      <c r="W36" s="10"/>
      <c r="X36" s="10">
        <f t="shared" si="94"/>
        <v>0</v>
      </c>
      <c r="Y36" s="30"/>
      <c r="Z36" s="83">
        <f t="shared" si="95"/>
        <v>0</v>
      </c>
      <c r="AA36" s="39"/>
      <c r="AB36" s="10"/>
      <c r="AC36" s="10"/>
      <c r="AD36" s="10">
        <f t="shared" si="96"/>
        <v>0</v>
      </c>
      <c r="AE36" s="30"/>
      <c r="AF36" s="83">
        <f t="shared" si="97"/>
        <v>0</v>
      </c>
      <c r="AG36" s="39"/>
      <c r="AH36" s="10"/>
      <c r="AI36" s="10"/>
      <c r="AJ36" s="10">
        <f t="shared" si="98"/>
        <v>0</v>
      </c>
      <c r="AK36" s="30"/>
      <c r="AL36" s="83">
        <f t="shared" si="99"/>
        <v>0</v>
      </c>
      <c r="AM36" s="39"/>
      <c r="AN36" s="10"/>
      <c r="AO36" s="10"/>
      <c r="AP36" s="10">
        <f t="shared" si="100"/>
        <v>0</v>
      </c>
      <c r="AQ36" s="30"/>
      <c r="AR36" s="83">
        <f t="shared" si="101"/>
        <v>0</v>
      </c>
      <c r="AS36" s="39"/>
      <c r="AT36" s="10"/>
      <c r="AU36" s="10"/>
      <c r="AV36" s="10">
        <f t="shared" si="102"/>
        <v>0</v>
      </c>
      <c r="AW36" s="30"/>
      <c r="AX36" s="83">
        <f t="shared" si="103"/>
        <v>0</v>
      </c>
      <c r="AY36" s="39"/>
      <c r="AZ36" s="10"/>
      <c r="BA36" s="10"/>
      <c r="BB36" s="10">
        <f t="shared" si="104"/>
        <v>0</v>
      </c>
      <c r="BC36" s="30"/>
      <c r="BD36" s="83">
        <f t="shared" si="105"/>
        <v>0</v>
      </c>
      <c r="BE36" s="39"/>
      <c r="BF36" s="10"/>
      <c r="BG36" s="10"/>
      <c r="BH36" s="10">
        <f t="shared" si="106"/>
        <v>0</v>
      </c>
      <c r="BI36" s="30"/>
      <c r="BJ36" s="83">
        <f t="shared" si="107"/>
        <v>0</v>
      </c>
      <c r="BK36" s="39"/>
      <c r="BL36" s="10"/>
      <c r="BM36" s="10"/>
      <c r="BN36" s="10">
        <f t="shared" si="108"/>
        <v>0</v>
      </c>
      <c r="BO36" s="30"/>
      <c r="BP36" s="83">
        <f t="shared" si="109"/>
        <v>0</v>
      </c>
    </row>
    <row r="37" spans="1:68" s="15" customFormat="1" ht="19.5" customHeight="1" outlineLevel="1" x14ac:dyDescent="0.2">
      <c r="A37" s="154"/>
      <c r="B37" s="139" t="str">
        <v>ΒΙΟΜΗΧΑΝΙΚΟΣ</v>
      </c>
      <c r="C37" s="39"/>
      <c r="D37" s="10"/>
      <c r="E37" s="10"/>
      <c r="F37" s="10">
        <f t="shared" si="88"/>
        <v>0</v>
      </c>
      <c r="G37" s="30"/>
      <c r="H37" s="83">
        <f t="shared" si="89"/>
        <v>0</v>
      </c>
      <c r="I37" s="39"/>
      <c r="J37" s="10"/>
      <c r="K37" s="10"/>
      <c r="L37" s="10">
        <f t="shared" si="90"/>
        <v>0</v>
      </c>
      <c r="M37" s="30"/>
      <c r="N37" s="83">
        <f t="shared" si="91"/>
        <v>0</v>
      </c>
      <c r="O37" s="39"/>
      <c r="P37" s="10"/>
      <c r="Q37" s="10"/>
      <c r="R37" s="10">
        <f t="shared" si="92"/>
        <v>0</v>
      </c>
      <c r="S37" s="30"/>
      <c r="T37" s="83">
        <f t="shared" si="93"/>
        <v>0</v>
      </c>
      <c r="U37" s="39"/>
      <c r="V37" s="10"/>
      <c r="W37" s="10"/>
      <c r="X37" s="10">
        <f t="shared" si="94"/>
        <v>0</v>
      </c>
      <c r="Y37" s="30"/>
      <c r="Z37" s="83">
        <f t="shared" si="95"/>
        <v>0</v>
      </c>
      <c r="AA37" s="39"/>
      <c r="AB37" s="10"/>
      <c r="AC37" s="10"/>
      <c r="AD37" s="10">
        <f t="shared" si="96"/>
        <v>0</v>
      </c>
      <c r="AE37" s="30"/>
      <c r="AF37" s="83">
        <f t="shared" si="97"/>
        <v>0</v>
      </c>
      <c r="AG37" s="39"/>
      <c r="AH37" s="10"/>
      <c r="AI37" s="10"/>
      <c r="AJ37" s="10">
        <f t="shared" si="98"/>
        <v>0</v>
      </c>
      <c r="AK37" s="30"/>
      <c r="AL37" s="83">
        <f t="shared" si="99"/>
        <v>0</v>
      </c>
      <c r="AM37" s="39"/>
      <c r="AN37" s="10"/>
      <c r="AO37" s="10"/>
      <c r="AP37" s="10">
        <f t="shared" si="100"/>
        <v>0</v>
      </c>
      <c r="AQ37" s="30"/>
      <c r="AR37" s="83">
        <f t="shared" si="101"/>
        <v>0</v>
      </c>
      <c r="AS37" s="39"/>
      <c r="AT37" s="10"/>
      <c r="AU37" s="10"/>
      <c r="AV37" s="10">
        <f t="shared" si="102"/>
        <v>0</v>
      </c>
      <c r="AW37" s="30"/>
      <c r="AX37" s="83">
        <f t="shared" si="103"/>
        <v>0</v>
      </c>
      <c r="AY37" s="39"/>
      <c r="AZ37" s="10"/>
      <c r="BA37" s="10"/>
      <c r="BB37" s="10">
        <f t="shared" si="104"/>
        <v>0</v>
      </c>
      <c r="BC37" s="30"/>
      <c r="BD37" s="83">
        <f t="shared" si="105"/>
        <v>0</v>
      </c>
      <c r="BE37" s="39"/>
      <c r="BF37" s="10"/>
      <c r="BG37" s="10"/>
      <c r="BH37" s="10">
        <f t="shared" si="106"/>
        <v>0</v>
      </c>
      <c r="BI37" s="30"/>
      <c r="BJ37" s="83">
        <f t="shared" si="107"/>
        <v>0</v>
      </c>
      <c r="BK37" s="39"/>
      <c r="BL37" s="10"/>
      <c r="BM37" s="10"/>
      <c r="BN37" s="10">
        <f t="shared" si="108"/>
        <v>0</v>
      </c>
      <c r="BO37" s="30"/>
      <c r="BP37" s="83">
        <f t="shared" si="109"/>
        <v>0</v>
      </c>
    </row>
    <row r="38" spans="1:68" s="15" customFormat="1" ht="19.5" customHeight="1" outlineLevel="1" thickBot="1" x14ac:dyDescent="0.25">
      <c r="A38" s="155"/>
      <c r="B38" s="139" t="str">
        <v>ΚΛΙΜΑΤΙΣΜΟΣ / ΣΥΜΠΑΡΑΓΩΓΗ</v>
      </c>
      <c r="C38" s="147"/>
      <c r="D38" s="148"/>
      <c r="E38" s="157"/>
      <c r="F38" s="10">
        <f t="shared" si="88"/>
        <v>0</v>
      </c>
      <c r="G38" s="140"/>
      <c r="H38" s="83">
        <f t="shared" si="89"/>
        <v>0</v>
      </c>
      <c r="I38" s="147"/>
      <c r="J38" s="148"/>
      <c r="K38" s="157"/>
      <c r="L38" s="10">
        <f t="shared" si="90"/>
        <v>0</v>
      </c>
      <c r="M38" s="140"/>
      <c r="N38" s="83">
        <f t="shared" si="91"/>
        <v>0</v>
      </c>
      <c r="O38" s="147"/>
      <c r="P38" s="148"/>
      <c r="Q38" s="157"/>
      <c r="R38" s="10">
        <f t="shared" si="92"/>
        <v>0</v>
      </c>
      <c r="S38" s="140"/>
      <c r="T38" s="83">
        <f t="shared" si="93"/>
        <v>0</v>
      </c>
      <c r="U38" s="147"/>
      <c r="V38" s="148"/>
      <c r="W38" s="157"/>
      <c r="X38" s="10">
        <f t="shared" si="94"/>
        <v>0</v>
      </c>
      <c r="Y38" s="140"/>
      <c r="Z38" s="83">
        <f t="shared" si="95"/>
        <v>0</v>
      </c>
      <c r="AA38" s="147"/>
      <c r="AB38" s="148"/>
      <c r="AC38" s="157"/>
      <c r="AD38" s="10">
        <f t="shared" si="96"/>
        <v>0</v>
      </c>
      <c r="AE38" s="140"/>
      <c r="AF38" s="83">
        <f t="shared" si="97"/>
        <v>0</v>
      </c>
      <c r="AG38" s="147"/>
      <c r="AH38" s="148"/>
      <c r="AI38" s="157"/>
      <c r="AJ38" s="10">
        <f t="shared" si="98"/>
        <v>0</v>
      </c>
      <c r="AK38" s="140"/>
      <c r="AL38" s="83">
        <f t="shared" si="99"/>
        <v>0</v>
      </c>
      <c r="AM38" s="147"/>
      <c r="AN38" s="148"/>
      <c r="AO38" s="157"/>
      <c r="AP38" s="10">
        <f t="shared" si="100"/>
        <v>0</v>
      </c>
      <c r="AQ38" s="140"/>
      <c r="AR38" s="83">
        <f t="shared" si="101"/>
        <v>0</v>
      </c>
      <c r="AS38" s="147"/>
      <c r="AT38" s="148"/>
      <c r="AU38" s="157"/>
      <c r="AV38" s="10">
        <f t="shared" si="102"/>
        <v>0</v>
      </c>
      <c r="AW38" s="140"/>
      <c r="AX38" s="83">
        <f t="shared" si="103"/>
        <v>0</v>
      </c>
      <c r="AY38" s="147"/>
      <c r="AZ38" s="148"/>
      <c r="BA38" s="157"/>
      <c r="BB38" s="10">
        <f t="shared" si="104"/>
        <v>0</v>
      </c>
      <c r="BC38" s="140"/>
      <c r="BD38" s="83">
        <f t="shared" si="105"/>
        <v>0</v>
      </c>
      <c r="BE38" s="147"/>
      <c r="BF38" s="148"/>
      <c r="BG38" s="157"/>
      <c r="BH38" s="10">
        <f t="shared" si="106"/>
        <v>0</v>
      </c>
      <c r="BI38" s="140"/>
      <c r="BJ38" s="83">
        <f t="shared" si="107"/>
        <v>0</v>
      </c>
      <c r="BK38" s="147"/>
      <c r="BL38" s="148"/>
      <c r="BM38" s="157"/>
      <c r="BN38" s="10">
        <f t="shared" si="108"/>
        <v>0</v>
      </c>
      <c r="BO38" s="140"/>
      <c r="BP38" s="83">
        <f t="shared" si="109"/>
        <v>0</v>
      </c>
    </row>
    <row r="39" spans="1:68" s="8" customFormat="1" ht="36" customHeight="1" x14ac:dyDescent="0.2">
      <c r="A39" s="153">
        <v>6</v>
      </c>
      <c r="B39" s="141" t="s">
        <v>36</v>
      </c>
      <c r="C39" s="121">
        <f>SUM(C40:C44)</f>
        <v>0</v>
      </c>
      <c r="D39" s="74">
        <f>SUM(D40:D44)</f>
        <v>0</v>
      </c>
      <c r="E39" s="74">
        <f>SUM(E40:E43)</f>
        <v>0</v>
      </c>
      <c r="F39" s="74">
        <f>IFERROR(E39/(C39+D39),0)</f>
        <v>0</v>
      </c>
      <c r="G39" s="81">
        <f>SUM(G40:G44)</f>
        <v>0</v>
      </c>
      <c r="H39" s="37">
        <f>IFERROR(G39/(C39+D39),0)</f>
        <v>0</v>
      </c>
      <c r="I39" s="121">
        <f>SUM(I40:I44)</f>
        <v>0</v>
      </c>
      <c r="J39" s="74">
        <f>SUM(J40:J44)</f>
        <v>0</v>
      </c>
      <c r="K39" s="74">
        <f>SUM(K40:K43)</f>
        <v>0</v>
      </c>
      <c r="L39" s="74">
        <f>IFERROR(K39/(I39+J39),0)</f>
        <v>0</v>
      </c>
      <c r="M39" s="81">
        <f>SUM(M40:M44)</f>
        <v>0</v>
      </c>
      <c r="N39" s="37">
        <f>IFERROR(M39/(I39+J39),0)</f>
        <v>0</v>
      </c>
      <c r="O39" s="121">
        <f>SUM(O40:O44)</f>
        <v>0</v>
      </c>
      <c r="P39" s="74">
        <f>SUM(P40:P44)</f>
        <v>0</v>
      </c>
      <c r="Q39" s="74">
        <f>SUM(Q40:Q43)</f>
        <v>0</v>
      </c>
      <c r="R39" s="74">
        <f>IFERROR(Q39/(O39+P39),0)</f>
        <v>0</v>
      </c>
      <c r="S39" s="81">
        <f>SUM(S40:S44)</f>
        <v>0</v>
      </c>
      <c r="T39" s="37">
        <f>IFERROR(S39/(O39+P39),0)</f>
        <v>0</v>
      </c>
      <c r="U39" s="121">
        <f>SUM(U40:U44)</f>
        <v>0</v>
      </c>
      <c r="V39" s="74">
        <f>SUM(V40:V44)</f>
        <v>0</v>
      </c>
      <c r="W39" s="74">
        <f>SUM(W40:W43)</f>
        <v>0</v>
      </c>
      <c r="X39" s="74">
        <f>IFERROR(W39/(U39+V39),0)</f>
        <v>0</v>
      </c>
      <c r="Y39" s="81">
        <f>SUM(Y40:Y44)</f>
        <v>0</v>
      </c>
      <c r="Z39" s="37">
        <f>IFERROR(Y39/(U39+V39),0)</f>
        <v>0</v>
      </c>
      <c r="AA39" s="121">
        <f>SUM(AA40:AA44)</f>
        <v>0</v>
      </c>
      <c r="AB39" s="74">
        <f>SUM(AB40:AB44)</f>
        <v>0</v>
      </c>
      <c r="AC39" s="74">
        <f>SUM(AC40:AC43)</f>
        <v>0</v>
      </c>
      <c r="AD39" s="74">
        <f>IFERROR(AC39/(AA39+AB39),0)</f>
        <v>0</v>
      </c>
      <c r="AE39" s="81">
        <f>SUM(AE40:AE44)</f>
        <v>0</v>
      </c>
      <c r="AF39" s="37">
        <f>IFERROR(AE39/(AA39+AB39),0)</f>
        <v>0</v>
      </c>
      <c r="AG39" s="121">
        <f>SUM(AG40:AG44)</f>
        <v>0</v>
      </c>
      <c r="AH39" s="74">
        <f>SUM(AH40:AH44)</f>
        <v>0</v>
      </c>
      <c r="AI39" s="74">
        <f>SUM(AI40:AI43)</f>
        <v>0</v>
      </c>
      <c r="AJ39" s="74">
        <f>IFERROR(AI39/(AG39+AH39),0)</f>
        <v>0</v>
      </c>
      <c r="AK39" s="81">
        <f>SUM(AK40:AK44)</f>
        <v>0</v>
      </c>
      <c r="AL39" s="37">
        <f>IFERROR(AK39/(AG39+AH39),0)</f>
        <v>0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81">
        <f>SUM(AQ40:AQ44)</f>
        <v>0</v>
      </c>
      <c r="AR39" s="37">
        <f>IFERROR(AQ39/(AM39+AN39),0)</f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81">
        <f>SUM(AW40:AW44)</f>
        <v>0</v>
      </c>
      <c r="AX39" s="37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81">
        <f>SUM(BC40:BC44)</f>
        <v>0</v>
      </c>
      <c r="BD39" s="37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81">
        <f>SUM(BI40:BI44)</f>
        <v>0</v>
      </c>
      <c r="BJ39" s="37">
        <f>IFERROR(BI39/(BE39+BF39),0)</f>
        <v>0</v>
      </c>
      <c r="BK39" s="121">
        <f>SUM(BK40:BK44)</f>
        <v>0</v>
      </c>
      <c r="BL39" s="74">
        <f>SUM(BL40:BL44)</f>
        <v>0</v>
      </c>
      <c r="BM39" s="74">
        <f>SUM(BM40:BM43)</f>
        <v>0</v>
      </c>
      <c r="BN39" s="74">
        <f>IFERROR(BM39/(BK39+BL39),0)</f>
        <v>0</v>
      </c>
      <c r="BO39" s="81">
        <f>SUM(BO40:BO44)</f>
        <v>0</v>
      </c>
      <c r="BP39" s="37">
        <f>IFERROR(BO39/(BK39+BL39),0)</f>
        <v>0</v>
      </c>
    </row>
    <row r="40" spans="1:68" s="8" customFormat="1" ht="19.5" customHeight="1" outlineLevel="1" x14ac:dyDescent="0.2">
      <c r="A40" s="154"/>
      <c r="B40" s="139" t="str" cm="1">
        <f t="array" ref="B40:B44">$B$10:$B$14</f>
        <v>ΟΙΚΙΑΚΟΣ</v>
      </c>
      <c r="C40" s="39"/>
      <c r="D40" s="10"/>
      <c r="E40" s="10"/>
      <c r="F40" s="10">
        <f>IFERROR(E40/(C40+D40),0)</f>
        <v>0</v>
      </c>
      <c r="G40" s="30"/>
      <c r="H40" s="83">
        <f>IFERROR(G40/(C40+D40),0)</f>
        <v>0</v>
      </c>
      <c r="I40" s="39"/>
      <c r="J40" s="10"/>
      <c r="K40" s="10"/>
      <c r="L40" s="10">
        <f>IFERROR(K40/(I40+J40),0)</f>
        <v>0</v>
      </c>
      <c r="M40" s="30"/>
      <c r="N40" s="83">
        <f>IFERROR(M40/(I40+J40),0)</f>
        <v>0</v>
      </c>
      <c r="O40" s="39"/>
      <c r="P40" s="10"/>
      <c r="Q40" s="10"/>
      <c r="R40" s="10">
        <f>IFERROR(Q40/(O40+P40),0)</f>
        <v>0</v>
      </c>
      <c r="S40" s="30"/>
      <c r="T40" s="83">
        <f>IFERROR(S40/(O40+P40),0)</f>
        <v>0</v>
      </c>
      <c r="U40" s="39"/>
      <c r="V40" s="10"/>
      <c r="W40" s="10"/>
      <c r="X40" s="10">
        <f>IFERROR(W40/(U40+V40),0)</f>
        <v>0</v>
      </c>
      <c r="Y40" s="30"/>
      <c r="Z40" s="83">
        <f>IFERROR(Y40/(U40+V40),0)</f>
        <v>0</v>
      </c>
      <c r="AA40" s="39"/>
      <c r="AB40" s="10"/>
      <c r="AC40" s="10"/>
      <c r="AD40" s="10">
        <f>IFERROR(AC40/(AA40+AB40),0)</f>
        <v>0</v>
      </c>
      <c r="AE40" s="30"/>
      <c r="AF40" s="83">
        <f>IFERROR(AE40/(AA40+AB40),0)</f>
        <v>0</v>
      </c>
      <c r="AG40" s="39"/>
      <c r="AH40" s="10"/>
      <c r="AI40" s="10"/>
      <c r="AJ40" s="10">
        <f>IFERROR(AI40/(AG40+AH40),0)</f>
        <v>0</v>
      </c>
      <c r="AK40" s="30"/>
      <c r="AL40" s="83">
        <f>IFERROR(AK40/(AG40+AH40),0)</f>
        <v>0</v>
      </c>
      <c r="AM40" s="39"/>
      <c r="AN40" s="10"/>
      <c r="AO40" s="10"/>
      <c r="AP40" s="10">
        <f>IFERROR(AO40/(AM40+AN40),0)</f>
        <v>0</v>
      </c>
      <c r="AQ40" s="30"/>
      <c r="AR40" s="83">
        <f>IFERROR(AQ40/(AM40+AN40),0)</f>
        <v>0</v>
      </c>
      <c r="AS40" s="39"/>
      <c r="AT40" s="10"/>
      <c r="AU40" s="10"/>
      <c r="AV40" s="10">
        <f>IFERROR(AU40/(AS40+AT40),0)</f>
        <v>0</v>
      </c>
      <c r="AW40" s="30"/>
      <c r="AX40" s="83">
        <f>IFERROR(AW40/(AS40+AT40),0)</f>
        <v>0</v>
      </c>
      <c r="AY40" s="39"/>
      <c r="AZ40" s="10"/>
      <c r="BA40" s="10"/>
      <c r="BB40" s="10">
        <f>IFERROR(BA40/(AY40+AZ40),0)</f>
        <v>0</v>
      </c>
      <c r="BC40" s="30"/>
      <c r="BD40" s="83">
        <f>IFERROR(BC40/(AY40+AZ40),0)</f>
        <v>0</v>
      </c>
      <c r="BE40" s="39"/>
      <c r="BF40" s="10"/>
      <c r="BG40" s="10"/>
      <c r="BH40" s="10">
        <f>IFERROR(BG40/(BE40+BF40),0)</f>
        <v>0</v>
      </c>
      <c r="BI40" s="30"/>
      <c r="BJ40" s="83">
        <f>IFERROR(BI40/(BE40+BF40),0)</f>
        <v>0</v>
      </c>
      <c r="BK40" s="39"/>
      <c r="BL40" s="10"/>
      <c r="BM40" s="10"/>
      <c r="BN40" s="10">
        <f>IFERROR(BM40/(BK40+BL40),0)</f>
        <v>0</v>
      </c>
      <c r="BO40" s="30"/>
      <c r="BP40" s="83">
        <f>IFERROR(BO40/(BK40+BL40),0)</f>
        <v>0</v>
      </c>
    </row>
    <row r="41" spans="1:68" s="8" customFormat="1" ht="19.5" customHeight="1" outlineLevel="1" x14ac:dyDescent="0.2">
      <c r="A41" s="154"/>
      <c r="B41" s="139" t="str">
        <v>ΕΜΠΟΡΙΚΟΣ</v>
      </c>
      <c r="C41" s="39"/>
      <c r="D41" s="10"/>
      <c r="E41" s="10"/>
      <c r="F41" s="10">
        <f t="shared" ref="F41:F44" si="110">IFERROR(E41/(C41+D41),0)</f>
        <v>0</v>
      </c>
      <c r="G41" s="30"/>
      <c r="H41" s="83">
        <f t="shared" ref="H41:H44" si="111">IFERROR(G41/(C41+D41),0)</f>
        <v>0</v>
      </c>
      <c r="I41" s="39"/>
      <c r="J41" s="10"/>
      <c r="K41" s="10"/>
      <c r="L41" s="10">
        <f t="shared" ref="L41:L44" si="112">IFERROR(K41/(I41+J41),0)</f>
        <v>0</v>
      </c>
      <c r="M41" s="30"/>
      <c r="N41" s="83">
        <f t="shared" ref="N41:N44" si="113">IFERROR(M41/(I41+J41),0)</f>
        <v>0</v>
      </c>
      <c r="O41" s="39"/>
      <c r="P41" s="10"/>
      <c r="Q41" s="10"/>
      <c r="R41" s="10">
        <f t="shared" ref="R41:R44" si="114">IFERROR(Q41/(O41+P41),0)</f>
        <v>0</v>
      </c>
      <c r="S41" s="30"/>
      <c r="T41" s="83">
        <f t="shared" ref="T41:T44" si="115">IFERROR(S41/(O41+P41),0)</f>
        <v>0</v>
      </c>
      <c r="U41" s="39"/>
      <c r="V41" s="10"/>
      <c r="W41" s="10"/>
      <c r="X41" s="10">
        <f t="shared" ref="X41:X44" si="116">IFERROR(W41/(U41+V41),0)</f>
        <v>0</v>
      </c>
      <c r="Y41" s="30"/>
      <c r="Z41" s="83">
        <f t="shared" ref="Z41:Z44" si="117">IFERROR(Y41/(U41+V41),0)</f>
        <v>0</v>
      </c>
      <c r="AA41" s="39"/>
      <c r="AB41" s="10"/>
      <c r="AC41" s="10"/>
      <c r="AD41" s="10">
        <f t="shared" ref="AD41:AD44" si="118">IFERROR(AC41/(AA41+AB41),0)</f>
        <v>0</v>
      </c>
      <c r="AE41" s="30"/>
      <c r="AF41" s="83">
        <f t="shared" ref="AF41:AF44" si="119">IFERROR(AE41/(AA41+AB41),0)</f>
        <v>0</v>
      </c>
      <c r="AG41" s="39"/>
      <c r="AH41" s="10"/>
      <c r="AI41" s="10"/>
      <c r="AJ41" s="10">
        <f t="shared" ref="AJ41:AJ44" si="120">IFERROR(AI41/(AG41+AH41),0)</f>
        <v>0</v>
      </c>
      <c r="AK41" s="30"/>
      <c r="AL41" s="83">
        <f t="shared" ref="AL41:AL44" si="121">IFERROR(AK41/(AG41+AH41),0)</f>
        <v>0</v>
      </c>
      <c r="AM41" s="39"/>
      <c r="AN41" s="10"/>
      <c r="AO41" s="10"/>
      <c r="AP41" s="10">
        <f t="shared" ref="AP41:AP44" si="122">IFERROR(AO41/(AM41+AN41),0)</f>
        <v>0</v>
      </c>
      <c r="AQ41" s="30"/>
      <c r="AR41" s="83">
        <f t="shared" ref="AR41:AR44" si="123">IFERROR(AQ41/(AM41+AN41),0)</f>
        <v>0</v>
      </c>
      <c r="AS41" s="39"/>
      <c r="AT41" s="10"/>
      <c r="AU41" s="10"/>
      <c r="AV41" s="10">
        <f t="shared" ref="AV41:AV44" si="124">IFERROR(AU41/(AS41+AT41),0)</f>
        <v>0</v>
      </c>
      <c r="AW41" s="30"/>
      <c r="AX41" s="83">
        <f t="shared" ref="AX41:AX44" si="125">IFERROR(AW41/(AS41+AT41),0)</f>
        <v>0</v>
      </c>
      <c r="AY41" s="39"/>
      <c r="AZ41" s="10"/>
      <c r="BA41" s="10"/>
      <c r="BB41" s="10">
        <f t="shared" ref="BB41:BB44" si="126">IFERROR(BA41/(AY41+AZ41),0)</f>
        <v>0</v>
      </c>
      <c r="BC41" s="30"/>
      <c r="BD41" s="83">
        <f t="shared" ref="BD41:BD44" si="127">IFERROR(BC41/(AY41+AZ41),0)</f>
        <v>0</v>
      </c>
      <c r="BE41" s="39"/>
      <c r="BF41" s="10"/>
      <c r="BG41" s="10"/>
      <c r="BH41" s="10">
        <f t="shared" ref="BH41:BH44" si="128">IFERROR(BG41/(BE41+BF41),0)</f>
        <v>0</v>
      </c>
      <c r="BI41" s="30"/>
      <c r="BJ41" s="83">
        <f t="shared" ref="BJ41:BJ44" si="129">IFERROR(BI41/(BE41+BF41),0)</f>
        <v>0</v>
      </c>
      <c r="BK41" s="39"/>
      <c r="BL41" s="10"/>
      <c r="BM41" s="10"/>
      <c r="BN41" s="10">
        <f t="shared" ref="BN41:BN44" si="130">IFERROR(BM41/(BK41+BL41),0)</f>
        <v>0</v>
      </c>
      <c r="BO41" s="30"/>
      <c r="BP41" s="83">
        <f t="shared" ref="BP41:BP44" si="131">IFERROR(BO41/(BK41+BL41),0)</f>
        <v>0</v>
      </c>
    </row>
    <row r="42" spans="1:68" s="8" customFormat="1" ht="19.5" customHeight="1" outlineLevel="1" x14ac:dyDescent="0.2">
      <c r="A42" s="154"/>
      <c r="B42" s="139" t="str">
        <v>CNG</v>
      </c>
      <c r="C42" s="39"/>
      <c r="D42" s="10"/>
      <c r="E42" s="10"/>
      <c r="F42" s="10">
        <f t="shared" si="110"/>
        <v>0</v>
      </c>
      <c r="G42" s="30"/>
      <c r="H42" s="83">
        <f t="shared" si="111"/>
        <v>0</v>
      </c>
      <c r="I42" s="39"/>
      <c r="J42" s="10"/>
      <c r="K42" s="10"/>
      <c r="L42" s="10">
        <f t="shared" si="112"/>
        <v>0</v>
      </c>
      <c r="M42" s="30"/>
      <c r="N42" s="83">
        <f t="shared" si="113"/>
        <v>0</v>
      </c>
      <c r="O42" s="39"/>
      <c r="P42" s="10"/>
      <c r="Q42" s="10"/>
      <c r="R42" s="10">
        <f t="shared" si="114"/>
        <v>0</v>
      </c>
      <c r="S42" s="30"/>
      <c r="T42" s="83">
        <f t="shared" si="115"/>
        <v>0</v>
      </c>
      <c r="U42" s="39"/>
      <c r="V42" s="10"/>
      <c r="W42" s="10"/>
      <c r="X42" s="10">
        <f t="shared" si="116"/>
        <v>0</v>
      </c>
      <c r="Y42" s="30"/>
      <c r="Z42" s="83">
        <f t="shared" si="117"/>
        <v>0</v>
      </c>
      <c r="AA42" s="39"/>
      <c r="AB42" s="10"/>
      <c r="AC42" s="10"/>
      <c r="AD42" s="10">
        <f t="shared" si="118"/>
        <v>0</v>
      </c>
      <c r="AE42" s="30"/>
      <c r="AF42" s="83">
        <f t="shared" si="119"/>
        <v>0</v>
      </c>
      <c r="AG42" s="39"/>
      <c r="AH42" s="10"/>
      <c r="AI42" s="10"/>
      <c r="AJ42" s="10">
        <f t="shared" si="120"/>
        <v>0</v>
      </c>
      <c r="AK42" s="30"/>
      <c r="AL42" s="83">
        <f t="shared" si="121"/>
        <v>0</v>
      </c>
      <c r="AM42" s="39"/>
      <c r="AN42" s="10"/>
      <c r="AO42" s="10"/>
      <c r="AP42" s="10">
        <f t="shared" si="122"/>
        <v>0</v>
      </c>
      <c r="AQ42" s="30"/>
      <c r="AR42" s="83">
        <f t="shared" si="123"/>
        <v>0</v>
      </c>
      <c r="AS42" s="39"/>
      <c r="AT42" s="10"/>
      <c r="AU42" s="10"/>
      <c r="AV42" s="10">
        <f t="shared" si="124"/>
        <v>0</v>
      </c>
      <c r="AW42" s="30"/>
      <c r="AX42" s="83">
        <f t="shared" si="125"/>
        <v>0</v>
      </c>
      <c r="AY42" s="39"/>
      <c r="AZ42" s="10"/>
      <c r="BA42" s="10"/>
      <c r="BB42" s="10">
        <f t="shared" si="126"/>
        <v>0</v>
      </c>
      <c r="BC42" s="30"/>
      <c r="BD42" s="83">
        <f t="shared" si="127"/>
        <v>0</v>
      </c>
      <c r="BE42" s="39"/>
      <c r="BF42" s="10"/>
      <c r="BG42" s="10"/>
      <c r="BH42" s="10">
        <f t="shared" si="128"/>
        <v>0</v>
      </c>
      <c r="BI42" s="30"/>
      <c r="BJ42" s="83">
        <f t="shared" si="129"/>
        <v>0</v>
      </c>
      <c r="BK42" s="39"/>
      <c r="BL42" s="10"/>
      <c r="BM42" s="10"/>
      <c r="BN42" s="10">
        <f t="shared" si="130"/>
        <v>0</v>
      </c>
      <c r="BO42" s="30"/>
      <c r="BP42" s="83">
        <f t="shared" si="131"/>
        <v>0</v>
      </c>
    </row>
    <row r="43" spans="1:68" s="15" customFormat="1" ht="19.5" customHeight="1" outlineLevel="1" x14ac:dyDescent="0.2">
      <c r="A43" s="154"/>
      <c r="B43" s="139" t="str">
        <v>ΒΙΟΜΗΧΑΝΙΚΟΣ</v>
      </c>
      <c r="C43" s="39"/>
      <c r="D43" s="10"/>
      <c r="E43" s="10"/>
      <c r="F43" s="10">
        <f t="shared" si="110"/>
        <v>0</v>
      </c>
      <c r="G43" s="30"/>
      <c r="H43" s="83">
        <f t="shared" si="111"/>
        <v>0</v>
      </c>
      <c r="I43" s="39"/>
      <c r="J43" s="10"/>
      <c r="K43" s="10"/>
      <c r="L43" s="10">
        <f t="shared" si="112"/>
        <v>0</v>
      </c>
      <c r="M43" s="30"/>
      <c r="N43" s="83">
        <f t="shared" si="113"/>
        <v>0</v>
      </c>
      <c r="O43" s="39"/>
      <c r="P43" s="10"/>
      <c r="Q43" s="10"/>
      <c r="R43" s="10">
        <f t="shared" si="114"/>
        <v>0</v>
      </c>
      <c r="S43" s="30"/>
      <c r="T43" s="83">
        <f t="shared" si="115"/>
        <v>0</v>
      </c>
      <c r="U43" s="39"/>
      <c r="V43" s="10"/>
      <c r="W43" s="10"/>
      <c r="X43" s="10">
        <f t="shared" si="116"/>
        <v>0</v>
      </c>
      <c r="Y43" s="30"/>
      <c r="Z43" s="83">
        <f t="shared" si="117"/>
        <v>0</v>
      </c>
      <c r="AA43" s="39"/>
      <c r="AB43" s="10"/>
      <c r="AC43" s="10"/>
      <c r="AD43" s="10">
        <f t="shared" si="118"/>
        <v>0</v>
      </c>
      <c r="AE43" s="30"/>
      <c r="AF43" s="83">
        <f t="shared" si="119"/>
        <v>0</v>
      </c>
      <c r="AG43" s="39"/>
      <c r="AH43" s="10"/>
      <c r="AI43" s="10"/>
      <c r="AJ43" s="10">
        <f t="shared" si="120"/>
        <v>0</v>
      </c>
      <c r="AK43" s="30"/>
      <c r="AL43" s="83">
        <f t="shared" si="121"/>
        <v>0</v>
      </c>
      <c r="AM43" s="39"/>
      <c r="AN43" s="10"/>
      <c r="AO43" s="10"/>
      <c r="AP43" s="10">
        <f t="shared" si="122"/>
        <v>0</v>
      </c>
      <c r="AQ43" s="30"/>
      <c r="AR43" s="83">
        <f t="shared" si="123"/>
        <v>0</v>
      </c>
      <c r="AS43" s="39"/>
      <c r="AT43" s="10"/>
      <c r="AU43" s="10"/>
      <c r="AV43" s="10">
        <f t="shared" si="124"/>
        <v>0</v>
      </c>
      <c r="AW43" s="30"/>
      <c r="AX43" s="83">
        <f t="shared" si="125"/>
        <v>0</v>
      </c>
      <c r="AY43" s="39"/>
      <c r="AZ43" s="10"/>
      <c r="BA43" s="10"/>
      <c r="BB43" s="10">
        <f t="shared" si="126"/>
        <v>0</v>
      </c>
      <c r="BC43" s="30"/>
      <c r="BD43" s="83">
        <f t="shared" si="127"/>
        <v>0</v>
      </c>
      <c r="BE43" s="39"/>
      <c r="BF43" s="10"/>
      <c r="BG43" s="10"/>
      <c r="BH43" s="10">
        <f t="shared" si="128"/>
        <v>0</v>
      </c>
      <c r="BI43" s="30"/>
      <c r="BJ43" s="83">
        <f t="shared" si="129"/>
        <v>0</v>
      </c>
      <c r="BK43" s="39"/>
      <c r="BL43" s="10"/>
      <c r="BM43" s="10"/>
      <c r="BN43" s="10">
        <f t="shared" si="130"/>
        <v>0</v>
      </c>
      <c r="BO43" s="30"/>
      <c r="BP43" s="83">
        <f t="shared" si="131"/>
        <v>0</v>
      </c>
    </row>
    <row r="44" spans="1:68" s="15" customFormat="1" ht="19.5" customHeight="1" outlineLevel="1" thickBot="1" x14ac:dyDescent="0.25">
      <c r="A44" s="155"/>
      <c r="B44" s="139" t="str">
        <v>ΚΛΙΜΑΤΙΣΜΟΣ / ΣΥΜΠΑΡΑΓΩΓΗ</v>
      </c>
      <c r="C44" s="147"/>
      <c r="D44" s="148"/>
      <c r="E44" s="157"/>
      <c r="F44" s="10">
        <f t="shared" si="110"/>
        <v>0</v>
      </c>
      <c r="G44" s="140"/>
      <c r="H44" s="83">
        <f t="shared" si="111"/>
        <v>0</v>
      </c>
      <c r="I44" s="147"/>
      <c r="J44" s="148"/>
      <c r="K44" s="157"/>
      <c r="L44" s="10">
        <f t="shared" si="112"/>
        <v>0</v>
      </c>
      <c r="M44" s="140"/>
      <c r="N44" s="83">
        <f t="shared" si="113"/>
        <v>0</v>
      </c>
      <c r="O44" s="147"/>
      <c r="P44" s="148"/>
      <c r="Q44" s="157"/>
      <c r="R44" s="10">
        <f t="shared" si="114"/>
        <v>0</v>
      </c>
      <c r="S44" s="140"/>
      <c r="T44" s="83">
        <f t="shared" si="115"/>
        <v>0</v>
      </c>
      <c r="U44" s="147"/>
      <c r="V44" s="148"/>
      <c r="W44" s="157"/>
      <c r="X44" s="10">
        <f t="shared" si="116"/>
        <v>0</v>
      </c>
      <c r="Y44" s="140"/>
      <c r="Z44" s="83">
        <f t="shared" si="117"/>
        <v>0</v>
      </c>
      <c r="AA44" s="147"/>
      <c r="AB44" s="148"/>
      <c r="AC44" s="157"/>
      <c r="AD44" s="10">
        <f t="shared" si="118"/>
        <v>0</v>
      </c>
      <c r="AE44" s="140"/>
      <c r="AF44" s="83">
        <f t="shared" si="119"/>
        <v>0</v>
      </c>
      <c r="AG44" s="147"/>
      <c r="AH44" s="148"/>
      <c r="AI44" s="157"/>
      <c r="AJ44" s="10">
        <f t="shared" si="120"/>
        <v>0</v>
      </c>
      <c r="AK44" s="140"/>
      <c r="AL44" s="83">
        <f t="shared" si="121"/>
        <v>0</v>
      </c>
      <c r="AM44" s="147"/>
      <c r="AN44" s="148"/>
      <c r="AO44" s="157"/>
      <c r="AP44" s="10">
        <f t="shared" si="122"/>
        <v>0</v>
      </c>
      <c r="AQ44" s="140"/>
      <c r="AR44" s="83">
        <f t="shared" si="123"/>
        <v>0</v>
      </c>
      <c r="AS44" s="147"/>
      <c r="AT44" s="148"/>
      <c r="AU44" s="157"/>
      <c r="AV44" s="10">
        <f t="shared" si="124"/>
        <v>0</v>
      </c>
      <c r="AW44" s="140"/>
      <c r="AX44" s="83">
        <f t="shared" si="125"/>
        <v>0</v>
      </c>
      <c r="AY44" s="147"/>
      <c r="AZ44" s="148"/>
      <c r="BA44" s="157"/>
      <c r="BB44" s="10">
        <f t="shared" si="126"/>
        <v>0</v>
      </c>
      <c r="BC44" s="140"/>
      <c r="BD44" s="83">
        <f t="shared" si="127"/>
        <v>0</v>
      </c>
      <c r="BE44" s="147"/>
      <c r="BF44" s="148"/>
      <c r="BG44" s="157"/>
      <c r="BH44" s="10">
        <f t="shared" si="128"/>
        <v>0</v>
      </c>
      <c r="BI44" s="140"/>
      <c r="BJ44" s="83">
        <f t="shared" si="129"/>
        <v>0</v>
      </c>
      <c r="BK44" s="147"/>
      <c r="BL44" s="148"/>
      <c r="BM44" s="157"/>
      <c r="BN44" s="10">
        <f t="shared" si="130"/>
        <v>0</v>
      </c>
      <c r="BO44" s="140"/>
      <c r="BP44" s="83">
        <f t="shared" si="131"/>
        <v>0</v>
      </c>
    </row>
    <row r="45" spans="1:68" ht="40" x14ac:dyDescent="0.2">
      <c r="A45" s="153">
        <v>7</v>
      </c>
      <c r="B45" s="141" t="s">
        <v>37</v>
      </c>
      <c r="C45" s="121">
        <f>SUM(C46:C50)</f>
        <v>0</v>
      </c>
      <c r="D45" s="74">
        <f>SUM(D46:D50)</f>
        <v>0</v>
      </c>
      <c r="E45" s="74">
        <f>SUM(E46:E49)</f>
        <v>0</v>
      </c>
      <c r="F45" s="74">
        <f>IFERROR(E45/(C45+D45),0)</f>
        <v>0</v>
      </c>
      <c r="G45" s="81">
        <f>SUM(G46:G50)</f>
        <v>0</v>
      </c>
      <c r="H45" s="37">
        <f>IFERROR(G45/(C45+D45),0)</f>
        <v>0</v>
      </c>
      <c r="I45" s="121">
        <f>SUM(I46:I50)</f>
        <v>0</v>
      </c>
      <c r="J45" s="74">
        <f>SUM(J46:J50)</f>
        <v>0</v>
      </c>
      <c r="K45" s="74">
        <f>SUM(K46:K49)</f>
        <v>0</v>
      </c>
      <c r="L45" s="74">
        <f>IFERROR(K45/(I45+J45),0)</f>
        <v>0</v>
      </c>
      <c r="M45" s="81">
        <f>SUM(M46:M50)</f>
        <v>0</v>
      </c>
      <c r="N45" s="37">
        <f>IFERROR(M45/(I45+J45),0)</f>
        <v>0</v>
      </c>
      <c r="O45" s="121">
        <f>SUM(O46:O50)</f>
        <v>0</v>
      </c>
      <c r="P45" s="74">
        <f>SUM(P46:P50)</f>
        <v>0</v>
      </c>
      <c r="Q45" s="74">
        <f>SUM(Q46:Q49)</f>
        <v>0</v>
      </c>
      <c r="R45" s="74">
        <f>IFERROR(Q45/(O45+P45),0)</f>
        <v>0</v>
      </c>
      <c r="S45" s="81">
        <f>SUM(S46:S50)</f>
        <v>0</v>
      </c>
      <c r="T45" s="37">
        <f>IFERROR(S45/(O45+P45),0)</f>
        <v>0</v>
      </c>
      <c r="U45" s="121">
        <f>SUM(U46:U50)</f>
        <v>0</v>
      </c>
      <c r="V45" s="74">
        <f>SUM(V46:V50)</f>
        <v>0</v>
      </c>
      <c r="W45" s="74">
        <f>SUM(W46:W49)</f>
        <v>0</v>
      </c>
      <c r="X45" s="74">
        <f>IFERROR(W45/(U45+V45),0)</f>
        <v>0</v>
      </c>
      <c r="Y45" s="81">
        <f>SUM(Y46:Y50)</f>
        <v>0</v>
      </c>
      <c r="Z45" s="37">
        <f>IFERROR(Y45/(U45+V45),0)</f>
        <v>0</v>
      </c>
      <c r="AA45" s="121">
        <f>SUM(AA46:AA50)</f>
        <v>0</v>
      </c>
      <c r="AB45" s="74">
        <f>SUM(AB46:AB50)</f>
        <v>0</v>
      </c>
      <c r="AC45" s="74">
        <f>SUM(AC46:AC49)</f>
        <v>0</v>
      </c>
      <c r="AD45" s="74">
        <f>IFERROR(AC45/(AA45+AB45),0)</f>
        <v>0</v>
      </c>
      <c r="AE45" s="81">
        <f>SUM(AE46:AE50)</f>
        <v>0</v>
      </c>
      <c r="AF45" s="37">
        <f>IFERROR(AE45/(AA45+AB45),0)</f>
        <v>0</v>
      </c>
      <c r="AG45" s="121">
        <f>SUM(AG46:AG50)</f>
        <v>0</v>
      </c>
      <c r="AH45" s="74">
        <f>SUM(AH46:AH50)</f>
        <v>0</v>
      </c>
      <c r="AI45" s="74">
        <f>SUM(AI46:AI49)</f>
        <v>0</v>
      </c>
      <c r="AJ45" s="74">
        <f>IFERROR(AI45/(AG45+AH45),0)</f>
        <v>0</v>
      </c>
      <c r="AK45" s="81">
        <f>SUM(AK46:AK50)</f>
        <v>0</v>
      </c>
      <c r="AL45" s="37">
        <f>IFERROR(AK45/(AG45+AH45),0)</f>
        <v>0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81">
        <f>SUM(AQ46:AQ50)</f>
        <v>0</v>
      </c>
      <c r="AR45" s="37">
        <f>IFERROR(AQ45/(AM45+AN45),0)</f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81">
        <f>SUM(AW46:AW50)</f>
        <v>0</v>
      </c>
      <c r="AX45" s="37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81">
        <f>SUM(BC46:BC50)</f>
        <v>0</v>
      </c>
      <c r="BD45" s="37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81">
        <f>SUM(BI46:BI50)</f>
        <v>0</v>
      </c>
      <c r="BJ45" s="37">
        <f>IFERROR(BI45/(BE45+BF45),0)</f>
        <v>0</v>
      </c>
      <c r="BK45" s="121">
        <f>SUM(BK46:BK50)</f>
        <v>0</v>
      </c>
      <c r="BL45" s="74">
        <f>SUM(BL46:BL50)</f>
        <v>0</v>
      </c>
      <c r="BM45" s="74">
        <f>SUM(BM46:BM49)</f>
        <v>0</v>
      </c>
      <c r="BN45" s="74">
        <f>IFERROR(BM45/(BK45+BL45),0)</f>
        <v>0</v>
      </c>
      <c r="BO45" s="81">
        <f>SUM(BO46:BO50)</f>
        <v>0</v>
      </c>
      <c r="BP45" s="37">
        <f>IFERROR(BO45/(BK45+BL45),0)</f>
        <v>0</v>
      </c>
    </row>
    <row r="46" spans="1:68" ht="19.5" customHeight="1" outlineLevel="1" x14ac:dyDescent="0.2">
      <c r="A46" s="154"/>
      <c r="B46" s="139" t="str" cm="1">
        <f t="array" ref="B46:B50">$B$10:$B$14</f>
        <v>ΟΙΚΙΑΚΟΣ</v>
      </c>
      <c r="C46" s="39"/>
      <c r="D46" s="10"/>
      <c r="E46" s="10"/>
      <c r="F46" s="10">
        <f>IFERROR(E46/(C46+D46),0)</f>
        <v>0</v>
      </c>
      <c r="G46" s="30"/>
      <c r="H46" s="83">
        <f>IFERROR(G46/(C46+D46),0)</f>
        <v>0</v>
      </c>
      <c r="I46" s="39"/>
      <c r="J46" s="10"/>
      <c r="K46" s="10"/>
      <c r="L46" s="10">
        <f>IFERROR(K46/(I46+J46),0)</f>
        <v>0</v>
      </c>
      <c r="M46" s="30"/>
      <c r="N46" s="83">
        <f>IFERROR(M46/(I46+J46),0)</f>
        <v>0</v>
      </c>
      <c r="O46" s="39"/>
      <c r="P46" s="10"/>
      <c r="Q46" s="10"/>
      <c r="R46" s="10">
        <f>IFERROR(Q46/(O46+P46),0)</f>
        <v>0</v>
      </c>
      <c r="S46" s="30"/>
      <c r="T46" s="83">
        <f>IFERROR(S46/(O46+P46),0)</f>
        <v>0</v>
      </c>
      <c r="U46" s="39"/>
      <c r="V46" s="10"/>
      <c r="W46" s="10"/>
      <c r="X46" s="10">
        <f>IFERROR(W46/(U46+V46),0)</f>
        <v>0</v>
      </c>
      <c r="Y46" s="30"/>
      <c r="Z46" s="83">
        <f>IFERROR(Y46/(U46+V46),0)</f>
        <v>0</v>
      </c>
      <c r="AA46" s="39"/>
      <c r="AB46" s="10"/>
      <c r="AC46" s="10"/>
      <c r="AD46" s="10">
        <f>IFERROR(AC46/(AA46+AB46),0)</f>
        <v>0</v>
      </c>
      <c r="AE46" s="30"/>
      <c r="AF46" s="83">
        <f>IFERROR(AE46/(AA46+AB46),0)</f>
        <v>0</v>
      </c>
      <c r="AG46" s="39"/>
      <c r="AH46" s="10"/>
      <c r="AI46" s="10"/>
      <c r="AJ46" s="10">
        <f>IFERROR(AI46/(AG46+AH46),0)</f>
        <v>0</v>
      </c>
      <c r="AK46" s="30"/>
      <c r="AL46" s="83">
        <f>IFERROR(AK46/(AG46+AH46),0)</f>
        <v>0</v>
      </c>
      <c r="AM46" s="39"/>
      <c r="AN46" s="10"/>
      <c r="AO46" s="10"/>
      <c r="AP46" s="10">
        <f>IFERROR(AO46/(AM46+AN46),0)</f>
        <v>0</v>
      </c>
      <c r="AQ46" s="30"/>
      <c r="AR46" s="83">
        <f>IFERROR(AQ46/(AM46+AN46),0)</f>
        <v>0</v>
      </c>
      <c r="AS46" s="39"/>
      <c r="AT46" s="10"/>
      <c r="AU46" s="10"/>
      <c r="AV46" s="10">
        <f>IFERROR(AU46/(AS46+AT46),0)</f>
        <v>0</v>
      </c>
      <c r="AW46" s="30"/>
      <c r="AX46" s="83">
        <f>IFERROR(AW46/(AS46+AT46),0)</f>
        <v>0</v>
      </c>
      <c r="AY46" s="39"/>
      <c r="AZ46" s="10"/>
      <c r="BA46" s="10"/>
      <c r="BB46" s="10">
        <f>IFERROR(BA46/(AY46+AZ46),0)</f>
        <v>0</v>
      </c>
      <c r="BC46" s="30"/>
      <c r="BD46" s="83">
        <f>IFERROR(BC46/(AY46+AZ46),0)</f>
        <v>0</v>
      </c>
      <c r="BE46" s="39"/>
      <c r="BF46" s="10"/>
      <c r="BG46" s="10"/>
      <c r="BH46" s="10">
        <f>IFERROR(BG46/(BE46+BF46),0)</f>
        <v>0</v>
      </c>
      <c r="BI46" s="30"/>
      <c r="BJ46" s="83">
        <f>IFERROR(BI46/(BE46+BF46),0)</f>
        <v>0</v>
      </c>
      <c r="BK46" s="39"/>
      <c r="BL46" s="10"/>
      <c r="BM46" s="10"/>
      <c r="BN46" s="10">
        <f>IFERROR(BM46/(BK46+BL46),0)</f>
        <v>0</v>
      </c>
      <c r="BO46" s="30"/>
      <c r="BP46" s="83">
        <f>IFERROR(BO46/(BK46+BL46),0)</f>
        <v>0</v>
      </c>
    </row>
    <row r="47" spans="1:68" ht="19.5" customHeight="1" outlineLevel="1" x14ac:dyDescent="0.2">
      <c r="A47" s="154"/>
      <c r="B47" s="139" t="str">
        <v>ΕΜΠΟΡΙΚΟΣ</v>
      </c>
      <c r="C47" s="39"/>
      <c r="D47" s="10"/>
      <c r="E47" s="10"/>
      <c r="F47" s="10">
        <f t="shared" ref="F47:F50" si="132">IFERROR(E47/(C47+D47),0)</f>
        <v>0</v>
      </c>
      <c r="G47" s="30"/>
      <c r="H47" s="83">
        <f t="shared" ref="H47:H50" si="133">IFERROR(G47/(C47+D47),0)</f>
        <v>0</v>
      </c>
      <c r="I47" s="39"/>
      <c r="J47" s="10"/>
      <c r="K47" s="10"/>
      <c r="L47" s="10">
        <f t="shared" ref="L47:L50" si="134">IFERROR(K47/(I47+J47),0)</f>
        <v>0</v>
      </c>
      <c r="M47" s="30"/>
      <c r="N47" s="83">
        <f t="shared" ref="N47:N50" si="135">IFERROR(M47/(I47+J47),0)</f>
        <v>0</v>
      </c>
      <c r="O47" s="39"/>
      <c r="P47" s="10"/>
      <c r="Q47" s="10"/>
      <c r="R47" s="10">
        <f t="shared" ref="R47:R50" si="136">IFERROR(Q47/(O47+P47),0)</f>
        <v>0</v>
      </c>
      <c r="S47" s="30"/>
      <c r="T47" s="83">
        <f t="shared" ref="T47:T50" si="137">IFERROR(S47/(O47+P47),0)</f>
        <v>0</v>
      </c>
      <c r="U47" s="39"/>
      <c r="V47" s="10"/>
      <c r="W47" s="10"/>
      <c r="X47" s="10">
        <f t="shared" ref="X47:X50" si="138">IFERROR(W47/(U47+V47),0)</f>
        <v>0</v>
      </c>
      <c r="Y47" s="30"/>
      <c r="Z47" s="83">
        <f t="shared" ref="Z47:Z50" si="139">IFERROR(Y47/(U47+V47),0)</f>
        <v>0</v>
      </c>
      <c r="AA47" s="39"/>
      <c r="AB47" s="10"/>
      <c r="AC47" s="10"/>
      <c r="AD47" s="10">
        <f t="shared" ref="AD47:AD50" si="140">IFERROR(AC47/(AA47+AB47),0)</f>
        <v>0</v>
      </c>
      <c r="AE47" s="30"/>
      <c r="AF47" s="83">
        <f t="shared" ref="AF47:AF50" si="141">IFERROR(AE47/(AA47+AB47),0)</f>
        <v>0</v>
      </c>
      <c r="AG47" s="39"/>
      <c r="AH47" s="10"/>
      <c r="AI47" s="10"/>
      <c r="AJ47" s="10">
        <f t="shared" ref="AJ47:AJ50" si="142">IFERROR(AI47/(AG47+AH47),0)</f>
        <v>0</v>
      </c>
      <c r="AK47" s="30"/>
      <c r="AL47" s="83">
        <f t="shared" ref="AL47:AL50" si="143">IFERROR(AK47/(AG47+AH47),0)</f>
        <v>0</v>
      </c>
      <c r="AM47" s="39"/>
      <c r="AN47" s="10"/>
      <c r="AO47" s="10"/>
      <c r="AP47" s="10">
        <f t="shared" ref="AP47:AP50" si="144">IFERROR(AO47/(AM47+AN47),0)</f>
        <v>0</v>
      </c>
      <c r="AQ47" s="30"/>
      <c r="AR47" s="83">
        <f t="shared" ref="AR47:AR50" si="145">IFERROR(AQ47/(AM47+AN47),0)</f>
        <v>0</v>
      </c>
      <c r="AS47" s="39"/>
      <c r="AT47" s="10"/>
      <c r="AU47" s="10"/>
      <c r="AV47" s="10">
        <f t="shared" ref="AV47:AV50" si="146">IFERROR(AU47/(AS47+AT47),0)</f>
        <v>0</v>
      </c>
      <c r="AW47" s="30"/>
      <c r="AX47" s="83">
        <f t="shared" ref="AX47:AX50" si="147">IFERROR(AW47/(AS47+AT47),0)</f>
        <v>0</v>
      </c>
      <c r="AY47" s="39"/>
      <c r="AZ47" s="10"/>
      <c r="BA47" s="10"/>
      <c r="BB47" s="10">
        <f t="shared" ref="BB47:BB50" si="148">IFERROR(BA47/(AY47+AZ47),0)</f>
        <v>0</v>
      </c>
      <c r="BC47" s="30"/>
      <c r="BD47" s="83">
        <f t="shared" ref="BD47:BD50" si="149">IFERROR(BC47/(AY47+AZ47),0)</f>
        <v>0</v>
      </c>
      <c r="BE47" s="39"/>
      <c r="BF47" s="10"/>
      <c r="BG47" s="10"/>
      <c r="BH47" s="10">
        <f t="shared" ref="BH47:BH50" si="150">IFERROR(BG47/(BE47+BF47),0)</f>
        <v>0</v>
      </c>
      <c r="BI47" s="30"/>
      <c r="BJ47" s="83">
        <f t="shared" ref="BJ47:BJ50" si="151">IFERROR(BI47/(BE47+BF47),0)</f>
        <v>0</v>
      </c>
      <c r="BK47" s="39"/>
      <c r="BL47" s="10"/>
      <c r="BM47" s="10"/>
      <c r="BN47" s="10">
        <f t="shared" ref="BN47:BN50" si="152">IFERROR(BM47/(BK47+BL47),0)</f>
        <v>0</v>
      </c>
      <c r="BO47" s="30"/>
      <c r="BP47" s="83">
        <f t="shared" ref="BP47:BP50" si="153">IFERROR(BO47/(BK47+BL47),0)</f>
        <v>0</v>
      </c>
    </row>
    <row r="48" spans="1:68" ht="19.5" customHeight="1" outlineLevel="1" x14ac:dyDescent="0.2">
      <c r="A48" s="154"/>
      <c r="B48" s="139" t="str">
        <v>CNG</v>
      </c>
      <c r="C48" s="39"/>
      <c r="D48" s="10"/>
      <c r="E48" s="10"/>
      <c r="F48" s="10">
        <f t="shared" si="132"/>
        <v>0</v>
      </c>
      <c r="G48" s="30"/>
      <c r="H48" s="83">
        <f t="shared" si="133"/>
        <v>0</v>
      </c>
      <c r="I48" s="39"/>
      <c r="J48" s="10"/>
      <c r="K48" s="10"/>
      <c r="L48" s="10">
        <f t="shared" si="134"/>
        <v>0</v>
      </c>
      <c r="M48" s="30"/>
      <c r="N48" s="83">
        <f t="shared" si="135"/>
        <v>0</v>
      </c>
      <c r="O48" s="39"/>
      <c r="P48" s="10"/>
      <c r="Q48" s="10"/>
      <c r="R48" s="10">
        <f t="shared" si="136"/>
        <v>0</v>
      </c>
      <c r="S48" s="30"/>
      <c r="T48" s="83">
        <f t="shared" si="137"/>
        <v>0</v>
      </c>
      <c r="U48" s="39"/>
      <c r="V48" s="10"/>
      <c r="W48" s="10"/>
      <c r="X48" s="10">
        <f t="shared" si="138"/>
        <v>0</v>
      </c>
      <c r="Y48" s="30"/>
      <c r="Z48" s="83">
        <f t="shared" si="139"/>
        <v>0</v>
      </c>
      <c r="AA48" s="39"/>
      <c r="AB48" s="10"/>
      <c r="AC48" s="10"/>
      <c r="AD48" s="10">
        <f t="shared" si="140"/>
        <v>0</v>
      </c>
      <c r="AE48" s="30"/>
      <c r="AF48" s="83">
        <f t="shared" si="141"/>
        <v>0</v>
      </c>
      <c r="AG48" s="39"/>
      <c r="AH48" s="10"/>
      <c r="AI48" s="10"/>
      <c r="AJ48" s="10">
        <f t="shared" si="142"/>
        <v>0</v>
      </c>
      <c r="AK48" s="30"/>
      <c r="AL48" s="83">
        <f t="shared" si="143"/>
        <v>0</v>
      </c>
      <c r="AM48" s="39"/>
      <c r="AN48" s="10"/>
      <c r="AO48" s="10"/>
      <c r="AP48" s="10">
        <f t="shared" si="144"/>
        <v>0</v>
      </c>
      <c r="AQ48" s="30"/>
      <c r="AR48" s="83">
        <f t="shared" si="145"/>
        <v>0</v>
      </c>
      <c r="AS48" s="39"/>
      <c r="AT48" s="10"/>
      <c r="AU48" s="10"/>
      <c r="AV48" s="10">
        <f t="shared" si="146"/>
        <v>0</v>
      </c>
      <c r="AW48" s="30"/>
      <c r="AX48" s="83">
        <f t="shared" si="147"/>
        <v>0</v>
      </c>
      <c r="AY48" s="39"/>
      <c r="AZ48" s="10"/>
      <c r="BA48" s="10"/>
      <c r="BB48" s="10">
        <f t="shared" si="148"/>
        <v>0</v>
      </c>
      <c r="BC48" s="30"/>
      <c r="BD48" s="83">
        <f t="shared" si="149"/>
        <v>0</v>
      </c>
      <c r="BE48" s="39"/>
      <c r="BF48" s="10"/>
      <c r="BG48" s="10"/>
      <c r="BH48" s="10">
        <f t="shared" si="150"/>
        <v>0</v>
      </c>
      <c r="BI48" s="30"/>
      <c r="BJ48" s="83">
        <f t="shared" si="151"/>
        <v>0</v>
      </c>
      <c r="BK48" s="39"/>
      <c r="BL48" s="10"/>
      <c r="BM48" s="10"/>
      <c r="BN48" s="10">
        <f t="shared" si="152"/>
        <v>0</v>
      </c>
      <c r="BO48" s="30"/>
      <c r="BP48" s="83">
        <f t="shared" si="153"/>
        <v>0</v>
      </c>
    </row>
    <row r="49" spans="1:68" ht="19.5" customHeight="1" outlineLevel="1" x14ac:dyDescent="0.2">
      <c r="A49" s="154"/>
      <c r="B49" s="139" t="str">
        <v>ΒΙΟΜΗΧΑΝΙΚΟΣ</v>
      </c>
      <c r="C49" s="39"/>
      <c r="D49" s="10"/>
      <c r="E49" s="10"/>
      <c r="F49" s="10">
        <f t="shared" si="132"/>
        <v>0</v>
      </c>
      <c r="G49" s="30"/>
      <c r="H49" s="83">
        <f t="shared" si="133"/>
        <v>0</v>
      </c>
      <c r="I49" s="39"/>
      <c r="J49" s="10"/>
      <c r="K49" s="10"/>
      <c r="L49" s="10">
        <f t="shared" si="134"/>
        <v>0</v>
      </c>
      <c r="M49" s="30"/>
      <c r="N49" s="83">
        <f t="shared" si="135"/>
        <v>0</v>
      </c>
      <c r="O49" s="39"/>
      <c r="P49" s="10"/>
      <c r="Q49" s="10"/>
      <c r="R49" s="10">
        <f t="shared" si="136"/>
        <v>0</v>
      </c>
      <c r="S49" s="30"/>
      <c r="T49" s="83">
        <f t="shared" si="137"/>
        <v>0</v>
      </c>
      <c r="U49" s="39"/>
      <c r="V49" s="10"/>
      <c r="W49" s="10"/>
      <c r="X49" s="10">
        <f t="shared" si="138"/>
        <v>0</v>
      </c>
      <c r="Y49" s="30"/>
      <c r="Z49" s="83">
        <f t="shared" si="139"/>
        <v>0</v>
      </c>
      <c r="AA49" s="39"/>
      <c r="AB49" s="10"/>
      <c r="AC49" s="10"/>
      <c r="AD49" s="10">
        <f t="shared" si="140"/>
        <v>0</v>
      </c>
      <c r="AE49" s="30"/>
      <c r="AF49" s="83">
        <f t="shared" si="141"/>
        <v>0</v>
      </c>
      <c r="AG49" s="39"/>
      <c r="AH49" s="10"/>
      <c r="AI49" s="10"/>
      <c r="AJ49" s="10">
        <f t="shared" si="142"/>
        <v>0</v>
      </c>
      <c r="AK49" s="30"/>
      <c r="AL49" s="83">
        <f t="shared" si="143"/>
        <v>0</v>
      </c>
      <c r="AM49" s="39"/>
      <c r="AN49" s="10"/>
      <c r="AO49" s="10"/>
      <c r="AP49" s="10">
        <f t="shared" si="144"/>
        <v>0</v>
      </c>
      <c r="AQ49" s="30"/>
      <c r="AR49" s="83">
        <f t="shared" si="145"/>
        <v>0</v>
      </c>
      <c r="AS49" s="39"/>
      <c r="AT49" s="10"/>
      <c r="AU49" s="10"/>
      <c r="AV49" s="10">
        <f t="shared" si="146"/>
        <v>0</v>
      </c>
      <c r="AW49" s="30"/>
      <c r="AX49" s="83">
        <f t="shared" si="147"/>
        <v>0</v>
      </c>
      <c r="AY49" s="39"/>
      <c r="AZ49" s="10"/>
      <c r="BA49" s="10"/>
      <c r="BB49" s="10">
        <f t="shared" si="148"/>
        <v>0</v>
      </c>
      <c r="BC49" s="30"/>
      <c r="BD49" s="83">
        <f t="shared" si="149"/>
        <v>0</v>
      </c>
      <c r="BE49" s="39"/>
      <c r="BF49" s="10"/>
      <c r="BG49" s="10"/>
      <c r="BH49" s="10">
        <f t="shared" si="150"/>
        <v>0</v>
      </c>
      <c r="BI49" s="30"/>
      <c r="BJ49" s="83">
        <f t="shared" si="151"/>
        <v>0</v>
      </c>
      <c r="BK49" s="39"/>
      <c r="BL49" s="10"/>
      <c r="BM49" s="10"/>
      <c r="BN49" s="10">
        <f t="shared" si="152"/>
        <v>0</v>
      </c>
      <c r="BO49" s="30"/>
      <c r="BP49" s="83">
        <f t="shared" si="153"/>
        <v>0</v>
      </c>
    </row>
    <row r="50" spans="1:68" ht="19.5" customHeight="1" outlineLevel="1" thickBot="1" x14ac:dyDescent="0.25">
      <c r="A50" s="155"/>
      <c r="B50" s="139" t="str">
        <v>ΚΛΙΜΑΤΙΣΜΟΣ / ΣΥΜΠΑΡΑΓΩΓΗ</v>
      </c>
      <c r="C50" s="147"/>
      <c r="D50" s="148"/>
      <c r="E50" s="157"/>
      <c r="F50" s="10">
        <f t="shared" si="132"/>
        <v>0</v>
      </c>
      <c r="G50" s="140"/>
      <c r="H50" s="83">
        <f t="shared" si="133"/>
        <v>0</v>
      </c>
      <c r="I50" s="147"/>
      <c r="J50" s="148"/>
      <c r="K50" s="157"/>
      <c r="L50" s="10">
        <f t="shared" si="134"/>
        <v>0</v>
      </c>
      <c r="M50" s="140"/>
      <c r="N50" s="83">
        <f t="shared" si="135"/>
        <v>0</v>
      </c>
      <c r="O50" s="147"/>
      <c r="P50" s="148"/>
      <c r="Q50" s="157"/>
      <c r="R50" s="10">
        <f t="shared" si="136"/>
        <v>0</v>
      </c>
      <c r="S50" s="140"/>
      <c r="T50" s="83">
        <f t="shared" si="137"/>
        <v>0</v>
      </c>
      <c r="U50" s="147"/>
      <c r="V50" s="148"/>
      <c r="W50" s="157"/>
      <c r="X50" s="10">
        <f t="shared" si="138"/>
        <v>0</v>
      </c>
      <c r="Y50" s="140"/>
      <c r="Z50" s="83">
        <f t="shared" si="139"/>
        <v>0</v>
      </c>
      <c r="AA50" s="147"/>
      <c r="AB50" s="148"/>
      <c r="AC50" s="157"/>
      <c r="AD50" s="10">
        <f t="shared" si="140"/>
        <v>0</v>
      </c>
      <c r="AE50" s="140"/>
      <c r="AF50" s="83">
        <f t="shared" si="141"/>
        <v>0</v>
      </c>
      <c r="AG50" s="147"/>
      <c r="AH50" s="148"/>
      <c r="AI50" s="157"/>
      <c r="AJ50" s="10">
        <f t="shared" si="142"/>
        <v>0</v>
      </c>
      <c r="AK50" s="140"/>
      <c r="AL50" s="83">
        <f t="shared" si="143"/>
        <v>0</v>
      </c>
      <c r="AM50" s="147"/>
      <c r="AN50" s="148"/>
      <c r="AO50" s="157"/>
      <c r="AP50" s="10">
        <f t="shared" si="144"/>
        <v>0</v>
      </c>
      <c r="AQ50" s="140"/>
      <c r="AR50" s="83">
        <f t="shared" si="145"/>
        <v>0</v>
      </c>
      <c r="AS50" s="147"/>
      <c r="AT50" s="148"/>
      <c r="AU50" s="157"/>
      <c r="AV50" s="10">
        <f t="shared" si="146"/>
        <v>0</v>
      </c>
      <c r="AW50" s="140"/>
      <c r="AX50" s="83">
        <f t="shared" si="147"/>
        <v>0</v>
      </c>
      <c r="AY50" s="147"/>
      <c r="AZ50" s="148"/>
      <c r="BA50" s="157"/>
      <c r="BB50" s="10">
        <f t="shared" si="148"/>
        <v>0</v>
      </c>
      <c r="BC50" s="140"/>
      <c r="BD50" s="83">
        <f t="shared" si="149"/>
        <v>0</v>
      </c>
      <c r="BE50" s="147"/>
      <c r="BF50" s="148"/>
      <c r="BG50" s="157"/>
      <c r="BH50" s="10">
        <f t="shared" si="150"/>
        <v>0</v>
      </c>
      <c r="BI50" s="140"/>
      <c r="BJ50" s="83">
        <f t="shared" si="151"/>
        <v>0</v>
      </c>
      <c r="BK50" s="147"/>
      <c r="BL50" s="148"/>
      <c r="BM50" s="157"/>
      <c r="BN50" s="10">
        <f t="shared" si="152"/>
        <v>0</v>
      </c>
      <c r="BO50" s="140"/>
      <c r="BP50" s="83">
        <f t="shared" si="153"/>
        <v>0</v>
      </c>
    </row>
    <row r="51" spans="1:68" ht="40" x14ac:dyDescent="0.2">
      <c r="A51" s="153">
        <v>8</v>
      </c>
      <c r="B51" s="141" t="s">
        <v>38</v>
      </c>
      <c r="C51" s="121">
        <f>SUM(C52:C56)</f>
        <v>0</v>
      </c>
      <c r="D51" s="74">
        <f>SUM(D52:D56)</f>
        <v>0</v>
      </c>
      <c r="E51" s="74">
        <f>SUM(E52:E55)</f>
        <v>0</v>
      </c>
      <c r="F51" s="74">
        <f>IFERROR(E51/(C51+D51),0)</f>
        <v>0</v>
      </c>
      <c r="G51" s="81">
        <f>SUM(G52:G56)</f>
        <v>0</v>
      </c>
      <c r="H51" s="37">
        <f>IFERROR(G51/(C51+D51),0)</f>
        <v>0</v>
      </c>
      <c r="I51" s="121">
        <f>SUM(I52:I56)</f>
        <v>0</v>
      </c>
      <c r="J51" s="74">
        <f>SUM(J52:J56)</f>
        <v>0</v>
      </c>
      <c r="K51" s="74">
        <f>SUM(K52:K55)</f>
        <v>0</v>
      </c>
      <c r="L51" s="74">
        <f>IFERROR(K51/(I51+J51),0)</f>
        <v>0</v>
      </c>
      <c r="M51" s="81">
        <f>SUM(M52:M56)</f>
        <v>0</v>
      </c>
      <c r="N51" s="37">
        <f>IFERROR(M51/(I51+J51),0)</f>
        <v>0</v>
      </c>
      <c r="O51" s="121">
        <f>SUM(O52:O56)</f>
        <v>0</v>
      </c>
      <c r="P51" s="74">
        <f>SUM(P52:P56)</f>
        <v>0</v>
      </c>
      <c r="Q51" s="74">
        <f>SUM(Q52:Q55)</f>
        <v>0</v>
      </c>
      <c r="R51" s="74">
        <f>IFERROR(Q51/(O51+P51),0)</f>
        <v>0</v>
      </c>
      <c r="S51" s="81">
        <f>SUM(S52:S56)</f>
        <v>0</v>
      </c>
      <c r="T51" s="37">
        <f>IFERROR(S51/(O51+P51),0)</f>
        <v>0</v>
      </c>
      <c r="U51" s="121">
        <f>SUM(U52:U56)</f>
        <v>0</v>
      </c>
      <c r="V51" s="74">
        <f>SUM(V52:V56)</f>
        <v>0</v>
      </c>
      <c r="W51" s="74">
        <f>SUM(W52:W55)</f>
        <v>0</v>
      </c>
      <c r="X51" s="74">
        <f>IFERROR(W51/(U51+V51),0)</f>
        <v>0</v>
      </c>
      <c r="Y51" s="81">
        <f>SUM(Y52:Y56)</f>
        <v>0</v>
      </c>
      <c r="Z51" s="37">
        <f>IFERROR(Y51/(U51+V51),0)</f>
        <v>0</v>
      </c>
      <c r="AA51" s="121">
        <f>SUM(AA52:AA56)</f>
        <v>0</v>
      </c>
      <c r="AB51" s="74">
        <f>SUM(AB52:AB56)</f>
        <v>0</v>
      </c>
      <c r="AC51" s="74">
        <f>SUM(AC52:AC55)</f>
        <v>0</v>
      </c>
      <c r="AD51" s="74">
        <f>IFERROR(AC51/(AA51+AB51),0)</f>
        <v>0</v>
      </c>
      <c r="AE51" s="81">
        <f>SUM(AE52:AE56)</f>
        <v>0</v>
      </c>
      <c r="AF51" s="37">
        <f>IFERROR(AE51/(AA51+AB51),0)</f>
        <v>0</v>
      </c>
      <c r="AG51" s="121">
        <f>SUM(AG52:AG56)</f>
        <v>0</v>
      </c>
      <c r="AH51" s="74">
        <f>SUM(AH52:AH56)</f>
        <v>0</v>
      </c>
      <c r="AI51" s="74">
        <f>SUM(AI52:AI55)</f>
        <v>0</v>
      </c>
      <c r="AJ51" s="74">
        <f>IFERROR(AI51/(AG51+AH51),0)</f>
        <v>0</v>
      </c>
      <c r="AK51" s="81">
        <f>SUM(AK52:AK56)</f>
        <v>0</v>
      </c>
      <c r="AL51" s="37">
        <f>IFERROR(AK51/(AG51+AH51),0)</f>
        <v>0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81">
        <f>SUM(AQ52:AQ56)</f>
        <v>0</v>
      </c>
      <c r="AR51" s="37">
        <f>IFERROR(AQ51/(AM51+AN51),0)</f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81">
        <f>SUM(AW52:AW56)</f>
        <v>0</v>
      </c>
      <c r="AX51" s="37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81">
        <f>SUM(BC52:BC56)</f>
        <v>0</v>
      </c>
      <c r="BD51" s="37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81">
        <f>SUM(BI52:BI56)</f>
        <v>0</v>
      </c>
      <c r="BJ51" s="37">
        <f>IFERROR(BI51/(BE51+BF51),0)</f>
        <v>0</v>
      </c>
      <c r="BK51" s="121">
        <f>SUM(BK52:BK56)</f>
        <v>0</v>
      </c>
      <c r="BL51" s="74">
        <f>SUM(BL52:BL56)</f>
        <v>0</v>
      </c>
      <c r="BM51" s="74">
        <f>SUM(BM52:BM55)</f>
        <v>0</v>
      </c>
      <c r="BN51" s="74">
        <f>IFERROR(BM51/(BK51+BL51),0)</f>
        <v>0</v>
      </c>
      <c r="BO51" s="81">
        <f>SUM(BO52:BO56)</f>
        <v>0</v>
      </c>
      <c r="BP51" s="37">
        <f>IFERROR(BO51/(BK51+BL51),0)</f>
        <v>0</v>
      </c>
    </row>
    <row r="52" spans="1:68" ht="19.5" customHeight="1" outlineLevel="1" x14ac:dyDescent="0.2">
      <c r="A52" s="154"/>
      <c r="B52" s="139" t="str" cm="1">
        <f t="array" ref="B52:B56">$B$10:$B$14</f>
        <v>ΟΙΚΙΑΚΟΣ</v>
      </c>
      <c r="C52" s="39"/>
      <c r="D52" s="10"/>
      <c r="E52" s="10"/>
      <c r="F52" s="10">
        <f>IFERROR(E52/(C52+D52),0)</f>
        <v>0</v>
      </c>
      <c r="G52" s="30"/>
      <c r="H52" s="83">
        <f>IFERROR(G52/(C52+D52),0)</f>
        <v>0</v>
      </c>
      <c r="I52" s="39"/>
      <c r="J52" s="10"/>
      <c r="K52" s="10"/>
      <c r="L52" s="10">
        <f>IFERROR(K52/(I52+J52),0)</f>
        <v>0</v>
      </c>
      <c r="M52" s="30"/>
      <c r="N52" s="83">
        <f>IFERROR(M52/(I52+J52),0)</f>
        <v>0</v>
      </c>
      <c r="O52" s="39"/>
      <c r="P52" s="10"/>
      <c r="Q52" s="10"/>
      <c r="R52" s="10">
        <f>IFERROR(Q52/(O52+P52),0)</f>
        <v>0</v>
      </c>
      <c r="S52" s="30"/>
      <c r="T52" s="83">
        <f>IFERROR(S52/(O52+P52),0)</f>
        <v>0</v>
      </c>
      <c r="U52" s="39"/>
      <c r="V52" s="10"/>
      <c r="W52" s="10"/>
      <c r="X52" s="10">
        <f>IFERROR(W52/(U52+V52),0)</f>
        <v>0</v>
      </c>
      <c r="Y52" s="30"/>
      <c r="Z52" s="83">
        <f>IFERROR(Y52/(U52+V52),0)</f>
        <v>0</v>
      </c>
      <c r="AA52" s="39"/>
      <c r="AB52" s="10"/>
      <c r="AC52" s="10"/>
      <c r="AD52" s="10">
        <f>IFERROR(AC52/(AA52+AB52),0)</f>
        <v>0</v>
      </c>
      <c r="AE52" s="30"/>
      <c r="AF52" s="83">
        <f>IFERROR(AE52/(AA52+AB52),0)</f>
        <v>0</v>
      </c>
      <c r="AG52" s="39"/>
      <c r="AH52" s="10"/>
      <c r="AI52" s="10"/>
      <c r="AJ52" s="10">
        <f>IFERROR(AI52/(AG52+AH52),0)</f>
        <v>0</v>
      </c>
      <c r="AK52" s="30"/>
      <c r="AL52" s="83">
        <f>IFERROR(AK52/(AG52+AH52),0)</f>
        <v>0</v>
      </c>
      <c r="AM52" s="39"/>
      <c r="AN52" s="10"/>
      <c r="AO52" s="10"/>
      <c r="AP52" s="10">
        <f>IFERROR(AO52/(AM52+AN52),0)</f>
        <v>0</v>
      </c>
      <c r="AQ52" s="30"/>
      <c r="AR52" s="83">
        <f>IFERROR(AQ52/(AM52+AN52),0)</f>
        <v>0</v>
      </c>
      <c r="AS52" s="39"/>
      <c r="AT52" s="10"/>
      <c r="AU52" s="10"/>
      <c r="AV52" s="10">
        <f>IFERROR(AU52/(AS52+AT52),0)</f>
        <v>0</v>
      </c>
      <c r="AW52" s="30"/>
      <c r="AX52" s="83">
        <f>IFERROR(AW52/(AS52+AT52),0)</f>
        <v>0</v>
      </c>
      <c r="AY52" s="39"/>
      <c r="AZ52" s="10"/>
      <c r="BA52" s="10"/>
      <c r="BB52" s="10">
        <f>IFERROR(BA52/(AY52+AZ52),0)</f>
        <v>0</v>
      </c>
      <c r="BC52" s="30"/>
      <c r="BD52" s="83">
        <f>IFERROR(BC52/(AY52+AZ52),0)</f>
        <v>0</v>
      </c>
      <c r="BE52" s="39"/>
      <c r="BF52" s="10"/>
      <c r="BG52" s="10"/>
      <c r="BH52" s="10">
        <f>IFERROR(BG52/(BE52+BF52),0)</f>
        <v>0</v>
      </c>
      <c r="BI52" s="30"/>
      <c r="BJ52" s="83">
        <f>IFERROR(BI52/(BE52+BF52),0)</f>
        <v>0</v>
      </c>
      <c r="BK52" s="39"/>
      <c r="BL52" s="10"/>
      <c r="BM52" s="10"/>
      <c r="BN52" s="10">
        <f>IFERROR(BM52/(BK52+BL52),0)</f>
        <v>0</v>
      </c>
      <c r="BO52" s="30"/>
      <c r="BP52" s="83">
        <f>IFERROR(BO52/(BK52+BL52),0)</f>
        <v>0</v>
      </c>
    </row>
    <row r="53" spans="1:68" ht="19.5" customHeight="1" outlineLevel="1" x14ac:dyDescent="0.2">
      <c r="A53" s="154"/>
      <c r="B53" s="139" t="str">
        <v>ΕΜΠΟΡΙΚΟΣ</v>
      </c>
      <c r="C53" s="39"/>
      <c r="D53" s="10"/>
      <c r="E53" s="10"/>
      <c r="F53" s="10">
        <f t="shared" ref="F53:F56" si="154">IFERROR(E53/(C53+D53),0)</f>
        <v>0</v>
      </c>
      <c r="G53" s="30"/>
      <c r="H53" s="83">
        <f t="shared" ref="H53:H56" si="155">IFERROR(G53/(C53+D53),0)</f>
        <v>0</v>
      </c>
      <c r="I53" s="39"/>
      <c r="J53" s="10"/>
      <c r="K53" s="10"/>
      <c r="L53" s="10">
        <f t="shared" ref="L53:L56" si="156">IFERROR(K53/(I53+J53),0)</f>
        <v>0</v>
      </c>
      <c r="M53" s="30"/>
      <c r="N53" s="83">
        <f t="shared" ref="N53:N56" si="157">IFERROR(M53/(I53+J53),0)</f>
        <v>0</v>
      </c>
      <c r="O53" s="39"/>
      <c r="P53" s="10"/>
      <c r="Q53" s="10"/>
      <c r="R53" s="10">
        <f t="shared" ref="R53:R56" si="158">IFERROR(Q53/(O53+P53),0)</f>
        <v>0</v>
      </c>
      <c r="S53" s="30"/>
      <c r="T53" s="83">
        <f t="shared" ref="T53:T56" si="159">IFERROR(S53/(O53+P53),0)</f>
        <v>0</v>
      </c>
      <c r="U53" s="39"/>
      <c r="V53" s="10"/>
      <c r="W53" s="10"/>
      <c r="X53" s="10">
        <f t="shared" ref="X53:X56" si="160">IFERROR(W53/(U53+V53),0)</f>
        <v>0</v>
      </c>
      <c r="Y53" s="30"/>
      <c r="Z53" s="83">
        <f t="shared" ref="Z53:Z56" si="161">IFERROR(Y53/(U53+V53),0)</f>
        <v>0</v>
      </c>
      <c r="AA53" s="39"/>
      <c r="AB53" s="10"/>
      <c r="AC53" s="10"/>
      <c r="AD53" s="10">
        <f t="shared" ref="AD53:AD56" si="162">IFERROR(AC53/(AA53+AB53),0)</f>
        <v>0</v>
      </c>
      <c r="AE53" s="30"/>
      <c r="AF53" s="83">
        <f t="shared" ref="AF53:AF56" si="163">IFERROR(AE53/(AA53+AB53),0)</f>
        <v>0</v>
      </c>
      <c r="AG53" s="39"/>
      <c r="AH53" s="10"/>
      <c r="AI53" s="10"/>
      <c r="AJ53" s="10">
        <f t="shared" ref="AJ53:AJ56" si="164">IFERROR(AI53/(AG53+AH53),0)</f>
        <v>0</v>
      </c>
      <c r="AK53" s="30"/>
      <c r="AL53" s="83">
        <f t="shared" ref="AL53:AL56" si="165">IFERROR(AK53/(AG53+AH53),0)</f>
        <v>0</v>
      </c>
      <c r="AM53" s="39"/>
      <c r="AN53" s="10"/>
      <c r="AO53" s="10"/>
      <c r="AP53" s="10">
        <f t="shared" ref="AP53:AP56" si="166">IFERROR(AO53/(AM53+AN53),0)</f>
        <v>0</v>
      </c>
      <c r="AQ53" s="30"/>
      <c r="AR53" s="83">
        <f t="shared" ref="AR53:AR56" si="167">IFERROR(AQ53/(AM53+AN53),0)</f>
        <v>0</v>
      </c>
      <c r="AS53" s="39"/>
      <c r="AT53" s="10"/>
      <c r="AU53" s="10"/>
      <c r="AV53" s="10">
        <f t="shared" ref="AV53:AV56" si="168">IFERROR(AU53/(AS53+AT53),0)</f>
        <v>0</v>
      </c>
      <c r="AW53" s="30"/>
      <c r="AX53" s="83">
        <f t="shared" ref="AX53:AX56" si="169">IFERROR(AW53/(AS53+AT53),0)</f>
        <v>0</v>
      </c>
      <c r="AY53" s="39"/>
      <c r="AZ53" s="10"/>
      <c r="BA53" s="10"/>
      <c r="BB53" s="10">
        <f t="shared" ref="BB53:BB56" si="170">IFERROR(BA53/(AY53+AZ53),0)</f>
        <v>0</v>
      </c>
      <c r="BC53" s="30"/>
      <c r="BD53" s="83">
        <f t="shared" ref="BD53:BD56" si="171">IFERROR(BC53/(AY53+AZ53),0)</f>
        <v>0</v>
      </c>
      <c r="BE53" s="39"/>
      <c r="BF53" s="10"/>
      <c r="BG53" s="10"/>
      <c r="BH53" s="10">
        <f t="shared" ref="BH53:BH56" si="172">IFERROR(BG53/(BE53+BF53),0)</f>
        <v>0</v>
      </c>
      <c r="BI53" s="30"/>
      <c r="BJ53" s="83">
        <f t="shared" ref="BJ53:BJ56" si="173">IFERROR(BI53/(BE53+BF53),0)</f>
        <v>0</v>
      </c>
      <c r="BK53" s="39"/>
      <c r="BL53" s="10"/>
      <c r="BM53" s="10"/>
      <c r="BN53" s="10">
        <f t="shared" ref="BN53:BN56" si="174">IFERROR(BM53/(BK53+BL53),0)</f>
        <v>0</v>
      </c>
      <c r="BO53" s="30"/>
      <c r="BP53" s="83">
        <f t="shared" ref="BP53:BP56" si="175">IFERROR(BO53/(BK53+BL53),0)</f>
        <v>0</v>
      </c>
    </row>
    <row r="54" spans="1:68" ht="19.5" customHeight="1" outlineLevel="1" x14ac:dyDescent="0.2">
      <c r="A54" s="154"/>
      <c r="B54" s="139" t="str">
        <v>CNG</v>
      </c>
      <c r="C54" s="39"/>
      <c r="D54" s="10"/>
      <c r="E54" s="10"/>
      <c r="F54" s="10">
        <f t="shared" si="154"/>
        <v>0</v>
      </c>
      <c r="G54" s="30"/>
      <c r="H54" s="83">
        <f t="shared" si="155"/>
        <v>0</v>
      </c>
      <c r="I54" s="39"/>
      <c r="J54" s="10"/>
      <c r="K54" s="10"/>
      <c r="L54" s="10">
        <f t="shared" si="156"/>
        <v>0</v>
      </c>
      <c r="M54" s="30"/>
      <c r="N54" s="83">
        <f t="shared" si="157"/>
        <v>0</v>
      </c>
      <c r="O54" s="39"/>
      <c r="P54" s="10"/>
      <c r="Q54" s="10"/>
      <c r="R54" s="10">
        <f t="shared" si="158"/>
        <v>0</v>
      </c>
      <c r="S54" s="30"/>
      <c r="T54" s="83">
        <f t="shared" si="159"/>
        <v>0</v>
      </c>
      <c r="U54" s="39"/>
      <c r="V54" s="10"/>
      <c r="W54" s="10"/>
      <c r="X54" s="10">
        <f t="shared" si="160"/>
        <v>0</v>
      </c>
      <c r="Y54" s="30"/>
      <c r="Z54" s="83">
        <f t="shared" si="161"/>
        <v>0</v>
      </c>
      <c r="AA54" s="39"/>
      <c r="AB54" s="10"/>
      <c r="AC54" s="10"/>
      <c r="AD54" s="10">
        <f t="shared" si="162"/>
        <v>0</v>
      </c>
      <c r="AE54" s="30"/>
      <c r="AF54" s="83">
        <f t="shared" si="163"/>
        <v>0</v>
      </c>
      <c r="AG54" s="39"/>
      <c r="AH54" s="10"/>
      <c r="AI54" s="10"/>
      <c r="AJ54" s="10">
        <f t="shared" si="164"/>
        <v>0</v>
      </c>
      <c r="AK54" s="30"/>
      <c r="AL54" s="83">
        <f t="shared" si="165"/>
        <v>0</v>
      </c>
      <c r="AM54" s="39"/>
      <c r="AN54" s="10"/>
      <c r="AO54" s="10"/>
      <c r="AP54" s="10">
        <f t="shared" si="166"/>
        <v>0</v>
      </c>
      <c r="AQ54" s="30"/>
      <c r="AR54" s="83">
        <f t="shared" si="167"/>
        <v>0</v>
      </c>
      <c r="AS54" s="39"/>
      <c r="AT54" s="10"/>
      <c r="AU54" s="10"/>
      <c r="AV54" s="10">
        <f t="shared" si="168"/>
        <v>0</v>
      </c>
      <c r="AW54" s="30"/>
      <c r="AX54" s="83">
        <f t="shared" si="169"/>
        <v>0</v>
      </c>
      <c r="AY54" s="39"/>
      <c r="AZ54" s="10"/>
      <c r="BA54" s="10"/>
      <c r="BB54" s="10">
        <f t="shared" si="170"/>
        <v>0</v>
      </c>
      <c r="BC54" s="30"/>
      <c r="BD54" s="83">
        <f t="shared" si="171"/>
        <v>0</v>
      </c>
      <c r="BE54" s="39"/>
      <c r="BF54" s="10"/>
      <c r="BG54" s="10"/>
      <c r="BH54" s="10">
        <f t="shared" si="172"/>
        <v>0</v>
      </c>
      <c r="BI54" s="30"/>
      <c r="BJ54" s="83">
        <f t="shared" si="173"/>
        <v>0</v>
      </c>
      <c r="BK54" s="39"/>
      <c r="BL54" s="10"/>
      <c r="BM54" s="10"/>
      <c r="BN54" s="10">
        <f t="shared" si="174"/>
        <v>0</v>
      </c>
      <c r="BO54" s="30"/>
      <c r="BP54" s="83">
        <f t="shared" si="175"/>
        <v>0</v>
      </c>
    </row>
    <row r="55" spans="1:68" ht="19.5" customHeight="1" outlineLevel="1" x14ac:dyDescent="0.2">
      <c r="A55" s="154"/>
      <c r="B55" s="139" t="str">
        <v>ΒΙΟΜΗΧΑΝΙΚΟΣ</v>
      </c>
      <c r="C55" s="39"/>
      <c r="D55" s="10"/>
      <c r="E55" s="10"/>
      <c r="F55" s="10">
        <f t="shared" si="154"/>
        <v>0</v>
      </c>
      <c r="G55" s="30"/>
      <c r="H55" s="83">
        <f t="shared" si="155"/>
        <v>0</v>
      </c>
      <c r="I55" s="39"/>
      <c r="J55" s="10"/>
      <c r="K55" s="10"/>
      <c r="L55" s="10">
        <f t="shared" si="156"/>
        <v>0</v>
      </c>
      <c r="M55" s="30"/>
      <c r="N55" s="83">
        <f t="shared" si="157"/>
        <v>0</v>
      </c>
      <c r="O55" s="39"/>
      <c r="P55" s="10"/>
      <c r="Q55" s="10"/>
      <c r="R55" s="10">
        <f t="shared" si="158"/>
        <v>0</v>
      </c>
      <c r="S55" s="30"/>
      <c r="T55" s="83">
        <f t="shared" si="159"/>
        <v>0</v>
      </c>
      <c r="U55" s="39"/>
      <c r="V55" s="10"/>
      <c r="W55" s="10"/>
      <c r="X55" s="10">
        <f t="shared" si="160"/>
        <v>0</v>
      </c>
      <c r="Y55" s="30"/>
      <c r="Z55" s="83">
        <f t="shared" si="161"/>
        <v>0</v>
      </c>
      <c r="AA55" s="39"/>
      <c r="AB55" s="10"/>
      <c r="AC55" s="10"/>
      <c r="AD55" s="10">
        <f t="shared" si="162"/>
        <v>0</v>
      </c>
      <c r="AE55" s="30"/>
      <c r="AF55" s="83">
        <f t="shared" si="163"/>
        <v>0</v>
      </c>
      <c r="AG55" s="39"/>
      <c r="AH55" s="10"/>
      <c r="AI55" s="10"/>
      <c r="AJ55" s="10">
        <f t="shared" si="164"/>
        <v>0</v>
      </c>
      <c r="AK55" s="30"/>
      <c r="AL55" s="83">
        <f t="shared" si="165"/>
        <v>0</v>
      </c>
      <c r="AM55" s="39"/>
      <c r="AN55" s="10"/>
      <c r="AO55" s="10"/>
      <c r="AP55" s="10">
        <f t="shared" si="166"/>
        <v>0</v>
      </c>
      <c r="AQ55" s="30"/>
      <c r="AR55" s="83">
        <f t="shared" si="167"/>
        <v>0</v>
      </c>
      <c r="AS55" s="39"/>
      <c r="AT55" s="10"/>
      <c r="AU55" s="10"/>
      <c r="AV55" s="10">
        <f t="shared" si="168"/>
        <v>0</v>
      </c>
      <c r="AW55" s="30"/>
      <c r="AX55" s="83">
        <f t="shared" si="169"/>
        <v>0</v>
      </c>
      <c r="AY55" s="39"/>
      <c r="AZ55" s="10"/>
      <c r="BA55" s="10"/>
      <c r="BB55" s="10">
        <f t="shared" si="170"/>
        <v>0</v>
      </c>
      <c r="BC55" s="30"/>
      <c r="BD55" s="83">
        <f t="shared" si="171"/>
        <v>0</v>
      </c>
      <c r="BE55" s="39"/>
      <c r="BF55" s="10"/>
      <c r="BG55" s="10"/>
      <c r="BH55" s="10">
        <f t="shared" si="172"/>
        <v>0</v>
      </c>
      <c r="BI55" s="30"/>
      <c r="BJ55" s="83">
        <f t="shared" si="173"/>
        <v>0</v>
      </c>
      <c r="BK55" s="39"/>
      <c r="BL55" s="10"/>
      <c r="BM55" s="10"/>
      <c r="BN55" s="10">
        <f t="shared" si="174"/>
        <v>0</v>
      </c>
      <c r="BO55" s="30"/>
      <c r="BP55" s="83">
        <f t="shared" si="175"/>
        <v>0</v>
      </c>
    </row>
    <row r="56" spans="1:68" ht="19.5" customHeight="1" outlineLevel="1" thickBot="1" x14ac:dyDescent="0.25">
      <c r="A56" s="155"/>
      <c r="B56" s="139" t="str">
        <v>ΚΛΙΜΑΤΙΣΜΟΣ / ΣΥΜΠΑΡΑΓΩΓΗ</v>
      </c>
      <c r="C56" s="147"/>
      <c r="D56" s="148"/>
      <c r="E56" s="157"/>
      <c r="F56" s="10">
        <f t="shared" si="154"/>
        <v>0</v>
      </c>
      <c r="G56" s="140"/>
      <c r="H56" s="83">
        <f t="shared" si="155"/>
        <v>0</v>
      </c>
      <c r="I56" s="147"/>
      <c r="J56" s="148"/>
      <c r="K56" s="157"/>
      <c r="L56" s="10">
        <f t="shared" si="156"/>
        <v>0</v>
      </c>
      <c r="M56" s="140"/>
      <c r="N56" s="83">
        <f t="shared" si="157"/>
        <v>0</v>
      </c>
      <c r="O56" s="147"/>
      <c r="P56" s="148"/>
      <c r="Q56" s="157"/>
      <c r="R56" s="10">
        <f t="shared" si="158"/>
        <v>0</v>
      </c>
      <c r="S56" s="140"/>
      <c r="T56" s="83">
        <f t="shared" si="159"/>
        <v>0</v>
      </c>
      <c r="U56" s="147"/>
      <c r="V56" s="148"/>
      <c r="W56" s="157"/>
      <c r="X56" s="10">
        <f t="shared" si="160"/>
        <v>0</v>
      </c>
      <c r="Y56" s="140"/>
      <c r="Z56" s="83">
        <f t="shared" si="161"/>
        <v>0</v>
      </c>
      <c r="AA56" s="147"/>
      <c r="AB56" s="148"/>
      <c r="AC56" s="157"/>
      <c r="AD56" s="10">
        <f t="shared" si="162"/>
        <v>0</v>
      </c>
      <c r="AE56" s="140"/>
      <c r="AF56" s="83">
        <f t="shared" si="163"/>
        <v>0</v>
      </c>
      <c r="AG56" s="147"/>
      <c r="AH56" s="148"/>
      <c r="AI56" s="157"/>
      <c r="AJ56" s="10">
        <f t="shared" si="164"/>
        <v>0</v>
      </c>
      <c r="AK56" s="140"/>
      <c r="AL56" s="83">
        <f t="shared" si="165"/>
        <v>0</v>
      </c>
      <c r="AM56" s="147"/>
      <c r="AN56" s="148"/>
      <c r="AO56" s="157"/>
      <c r="AP56" s="10">
        <f t="shared" si="166"/>
        <v>0</v>
      </c>
      <c r="AQ56" s="140"/>
      <c r="AR56" s="83">
        <f t="shared" si="167"/>
        <v>0</v>
      </c>
      <c r="AS56" s="147"/>
      <c r="AT56" s="148"/>
      <c r="AU56" s="157"/>
      <c r="AV56" s="10">
        <f t="shared" si="168"/>
        <v>0</v>
      </c>
      <c r="AW56" s="140"/>
      <c r="AX56" s="83">
        <f t="shared" si="169"/>
        <v>0</v>
      </c>
      <c r="AY56" s="147"/>
      <c r="AZ56" s="148"/>
      <c r="BA56" s="157"/>
      <c r="BB56" s="10">
        <f t="shared" si="170"/>
        <v>0</v>
      </c>
      <c r="BC56" s="140"/>
      <c r="BD56" s="83">
        <f t="shared" si="171"/>
        <v>0</v>
      </c>
      <c r="BE56" s="147"/>
      <c r="BF56" s="148"/>
      <c r="BG56" s="157"/>
      <c r="BH56" s="10">
        <f t="shared" si="172"/>
        <v>0</v>
      </c>
      <c r="BI56" s="140"/>
      <c r="BJ56" s="83">
        <f t="shared" si="173"/>
        <v>0</v>
      </c>
      <c r="BK56" s="147"/>
      <c r="BL56" s="148"/>
      <c r="BM56" s="157"/>
      <c r="BN56" s="10">
        <f t="shared" si="174"/>
        <v>0</v>
      </c>
      <c r="BO56" s="140"/>
      <c r="BP56" s="83">
        <f t="shared" si="175"/>
        <v>0</v>
      </c>
    </row>
    <row r="57" spans="1:68" ht="36" customHeight="1" x14ac:dyDescent="0.2">
      <c r="A57" s="153">
        <v>9</v>
      </c>
      <c r="B57" s="141" t="s">
        <v>39</v>
      </c>
      <c r="C57" s="121">
        <f>SUM(C58:C62)</f>
        <v>0</v>
      </c>
      <c r="D57" s="74">
        <f>SUM(D58:D62)</f>
        <v>0</v>
      </c>
      <c r="E57" s="74">
        <f>SUM(E58:E61)</f>
        <v>0</v>
      </c>
      <c r="F57" s="74">
        <f>IFERROR(E57/(C57+D57),0)</f>
        <v>0</v>
      </c>
      <c r="G57" s="81">
        <f>SUM(G58:G62)</f>
        <v>0</v>
      </c>
      <c r="H57" s="37">
        <f>IFERROR(G57/(C57+D57),0)</f>
        <v>0</v>
      </c>
      <c r="I57" s="121">
        <f>SUM(I58:I62)</f>
        <v>0</v>
      </c>
      <c r="J57" s="74">
        <f>SUM(J58:J62)</f>
        <v>0</v>
      </c>
      <c r="K57" s="74">
        <f>SUM(K58:K61)</f>
        <v>0</v>
      </c>
      <c r="L57" s="74">
        <f>IFERROR(K57/(I57+J57),0)</f>
        <v>0</v>
      </c>
      <c r="M57" s="81">
        <f>SUM(M58:M62)</f>
        <v>0</v>
      </c>
      <c r="N57" s="37">
        <f>IFERROR(M57/(I57+J57),0)</f>
        <v>0</v>
      </c>
      <c r="O57" s="121">
        <f>SUM(O58:O62)</f>
        <v>0</v>
      </c>
      <c r="P57" s="74">
        <f>SUM(P58:P62)</f>
        <v>0</v>
      </c>
      <c r="Q57" s="74">
        <f>SUM(Q58:Q61)</f>
        <v>0</v>
      </c>
      <c r="R57" s="74">
        <f>IFERROR(Q57/(O57+P57),0)</f>
        <v>0</v>
      </c>
      <c r="S57" s="81">
        <f>SUM(S58:S62)</f>
        <v>0</v>
      </c>
      <c r="T57" s="37">
        <f>IFERROR(S57/(O57+P57),0)</f>
        <v>0</v>
      </c>
      <c r="U57" s="121">
        <f>SUM(U58:U62)</f>
        <v>0</v>
      </c>
      <c r="V57" s="74">
        <f>SUM(V58:V62)</f>
        <v>0</v>
      </c>
      <c r="W57" s="74">
        <f>SUM(W58:W61)</f>
        <v>0</v>
      </c>
      <c r="X57" s="74">
        <f>IFERROR(W57/(U57+V57),0)</f>
        <v>0</v>
      </c>
      <c r="Y57" s="81">
        <f>SUM(Y58:Y62)</f>
        <v>0</v>
      </c>
      <c r="Z57" s="37">
        <f>IFERROR(Y57/(U57+V57),0)</f>
        <v>0</v>
      </c>
      <c r="AA57" s="121">
        <f>SUM(AA58:AA62)</f>
        <v>0</v>
      </c>
      <c r="AB57" s="74">
        <f>SUM(AB58:AB62)</f>
        <v>0</v>
      </c>
      <c r="AC57" s="74">
        <f>SUM(AC58:AC61)</f>
        <v>0</v>
      </c>
      <c r="AD57" s="74">
        <f>IFERROR(AC57/(AA57+AB57),0)</f>
        <v>0</v>
      </c>
      <c r="AE57" s="81">
        <f>SUM(AE58:AE62)</f>
        <v>0</v>
      </c>
      <c r="AF57" s="37">
        <f>IFERROR(AE57/(AA57+AB57),0)</f>
        <v>0</v>
      </c>
      <c r="AG57" s="121">
        <f>SUM(AG58:AG62)</f>
        <v>0</v>
      </c>
      <c r="AH57" s="74">
        <f>SUM(AH58:AH62)</f>
        <v>0</v>
      </c>
      <c r="AI57" s="74">
        <f>SUM(AI58:AI61)</f>
        <v>0</v>
      </c>
      <c r="AJ57" s="74">
        <f>IFERROR(AI57/(AG57+AH57),0)</f>
        <v>0</v>
      </c>
      <c r="AK57" s="81">
        <f>SUM(AK58:AK62)</f>
        <v>0</v>
      </c>
      <c r="AL57" s="37">
        <f>IFERROR(AK57/(AG57+AH57),0)</f>
        <v>0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81">
        <f>SUM(AQ58:AQ62)</f>
        <v>0</v>
      </c>
      <c r="AR57" s="37">
        <f>IFERROR(AQ57/(AM57+AN57),0)</f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81">
        <f>SUM(AW58:AW62)</f>
        <v>0</v>
      </c>
      <c r="AX57" s="37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81">
        <f>SUM(BC58:BC62)</f>
        <v>0</v>
      </c>
      <c r="BD57" s="37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81">
        <f>SUM(BI58:BI62)</f>
        <v>0</v>
      </c>
      <c r="BJ57" s="37">
        <f>IFERROR(BI57/(BE57+BF57),0)</f>
        <v>0</v>
      </c>
      <c r="BK57" s="121">
        <f>SUM(BK58:BK62)</f>
        <v>0</v>
      </c>
      <c r="BL57" s="74">
        <f>SUM(BL58:BL62)</f>
        <v>0</v>
      </c>
      <c r="BM57" s="74">
        <f>SUM(BM58:BM61)</f>
        <v>0</v>
      </c>
      <c r="BN57" s="74">
        <f>IFERROR(BM57/(BK57+BL57),0)</f>
        <v>0</v>
      </c>
      <c r="BO57" s="81">
        <f>SUM(BO58:BO62)</f>
        <v>0</v>
      </c>
      <c r="BP57" s="37">
        <f>IFERROR(BO57/(BK57+BL57),0)</f>
        <v>0</v>
      </c>
    </row>
    <row r="58" spans="1:68" ht="19.5" customHeight="1" outlineLevel="1" x14ac:dyDescent="0.2">
      <c r="A58" s="154"/>
      <c r="B58" s="139" t="str" cm="1">
        <f t="array" ref="B58:B62">$B$10:$B$14</f>
        <v>ΟΙΚΙΑΚΟΣ</v>
      </c>
      <c r="C58" s="39"/>
      <c r="D58" s="10"/>
      <c r="E58" s="10"/>
      <c r="F58" s="10">
        <f>IFERROR(E58/(C58+D58),0)</f>
        <v>0</v>
      </c>
      <c r="G58" s="30"/>
      <c r="H58" s="83">
        <f>IFERROR(G58/(C58+D58),0)</f>
        <v>0</v>
      </c>
      <c r="I58" s="39"/>
      <c r="J58" s="10"/>
      <c r="K58" s="10"/>
      <c r="L58" s="10">
        <f>IFERROR(K58/(I58+J58),0)</f>
        <v>0</v>
      </c>
      <c r="M58" s="30"/>
      <c r="N58" s="83">
        <f>IFERROR(M58/(I58+J58),0)</f>
        <v>0</v>
      </c>
      <c r="O58" s="39"/>
      <c r="P58" s="10"/>
      <c r="Q58" s="10"/>
      <c r="R58" s="10">
        <f>IFERROR(Q58/(O58+P58),0)</f>
        <v>0</v>
      </c>
      <c r="S58" s="30"/>
      <c r="T58" s="83">
        <f>IFERROR(S58/(O58+P58),0)</f>
        <v>0</v>
      </c>
      <c r="U58" s="39"/>
      <c r="V58" s="10"/>
      <c r="W58" s="10"/>
      <c r="X58" s="10">
        <f>IFERROR(W58/(U58+V58),0)</f>
        <v>0</v>
      </c>
      <c r="Y58" s="30"/>
      <c r="Z58" s="83">
        <f>IFERROR(Y58/(U58+V58),0)</f>
        <v>0</v>
      </c>
      <c r="AA58" s="39"/>
      <c r="AB58" s="10"/>
      <c r="AC58" s="10"/>
      <c r="AD58" s="10">
        <f>IFERROR(AC58/(AA58+AB58),0)</f>
        <v>0</v>
      </c>
      <c r="AE58" s="30"/>
      <c r="AF58" s="83">
        <f>IFERROR(AE58/(AA58+AB58),0)</f>
        <v>0</v>
      </c>
      <c r="AG58" s="39"/>
      <c r="AH58" s="10"/>
      <c r="AI58" s="10"/>
      <c r="AJ58" s="10">
        <f>IFERROR(AI58/(AG58+AH58),0)</f>
        <v>0</v>
      </c>
      <c r="AK58" s="30"/>
      <c r="AL58" s="83">
        <f>IFERROR(AK58/(AG58+AH58),0)</f>
        <v>0</v>
      </c>
      <c r="AM58" s="39"/>
      <c r="AN58" s="10"/>
      <c r="AO58" s="10"/>
      <c r="AP58" s="10">
        <f>IFERROR(AO58/(AM58+AN58),0)</f>
        <v>0</v>
      </c>
      <c r="AQ58" s="30"/>
      <c r="AR58" s="83">
        <f>IFERROR(AQ58/(AM58+AN58),0)</f>
        <v>0</v>
      </c>
      <c r="AS58" s="39"/>
      <c r="AT58" s="10"/>
      <c r="AU58" s="10"/>
      <c r="AV58" s="10">
        <f>IFERROR(AU58/(AS58+AT58),0)</f>
        <v>0</v>
      </c>
      <c r="AW58" s="30"/>
      <c r="AX58" s="83">
        <f>IFERROR(AW58/(AS58+AT58),0)</f>
        <v>0</v>
      </c>
      <c r="AY58" s="39"/>
      <c r="AZ58" s="10"/>
      <c r="BA58" s="10"/>
      <c r="BB58" s="10">
        <f>IFERROR(BA58/(AY58+AZ58),0)</f>
        <v>0</v>
      </c>
      <c r="BC58" s="30"/>
      <c r="BD58" s="83">
        <f>IFERROR(BC58/(AY58+AZ58),0)</f>
        <v>0</v>
      </c>
      <c r="BE58" s="39"/>
      <c r="BF58" s="10"/>
      <c r="BG58" s="10"/>
      <c r="BH58" s="10">
        <f>IFERROR(BG58/(BE58+BF58),0)</f>
        <v>0</v>
      </c>
      <c r="BI58" s="30"/>
      <c r="BJ58" s="83">
        <f>IFERROR(BI58/(BE58+BF58),0)</f>
        <v>0</v>
      </c>
      <c r="BK58" s="39"/>
      <c r="BL58" s="10"/>
      <c r="BM58" s="10"/>
      <c r="BN58" s="10">
        <f>IFERROR(BM58/(BK58+BL58),0)</f>
        <v>0</v>
      </c>
      <c r="BO58" s="30"/>
      <c r="BP58" s="83">
        <f>IFERROR(BO58/(BK58+BL58),0)</f>
        <v>0</v>
      </c>
    </row>
    <row r="59" spans="1:68" ht="20.25" customHeight="1" outlineLevel="1" x14ac:dyDescent="0.2">
      <c r="A59" s="154"/>
      <c r="B59" s="139" t="str">
        <v>ΕΜΠΟΡΙΚΟΣ</v>
      </c>
      <c r="C59" s="39"/>
      <c r="D59" s="10"/>
      <c r="E59" s="10"/>
      <c r="F59" s="10">
        <f t="shared" ref="F59:F62" si="176">IFERROR(E59/(C59+D59),0)</f>
        <v>0</v>
      </c>
      <c r="G59" s="30"/>
      <c r="H59" s="83">
        <f t="shared" ref="H59:H62" si="177">IFERROR(G59/(C59+D59),0)</f>
        <v>0</v>
      </c>
      <c r="I59" s="39"/>
      <c r="J59" s="10"/>
      <c r="K59" s="10"/>
      <c r="L59" s="10">
        <f t="shared" ref="L59:L62" si="178">IFERROR(K59/(I59+J59),0)</f>
        <v>0</v>
      </c>
      <c r="M59" s="30"/>
      <c r="N59" s="83">
        <f t="shared" ref="N59:N62" si="179">IFERROR(M59/(I59+J59),0)</f>
        <v>0</v>
      </c>
      <c r="O59" s="39"/>
      <c r="P59" s="10"/>
      <c r="Q59" s="10"/>
      <c r="R59" s="10">
        <f t="shared" ref="R59:R62" si="180">IFERROR(Q59/(O59+P59),0)</f>
        <v>0</v>
      </c>
      <c r="S59" s="30"/>
      <c r="T59" s="83">
        <f t="shared" ref="T59:T62" si="181">IFERROR(S59/(O59+P59),0)</f>
        <v>0</v>
      </c>
      <c r="U59" s="39"/>
      <c r="V59" s="10"/>
      <c r="W59" s="10"/>
      <c r="X59" s="10">
        <f t="shared" ref="X59:X62" si="182">IFERROR(W59/(U59+V59),0)</f>
        <v>0</v>
      </c>
      <c r="Y59" s="30"/>
      <c r="Z59" s="83">
        <f t="shared" ref="Z59:Z62" si="183">IFERROR(Y59/(U59+V59),0)</f>
        <v>0</v>
      </c>
      <c r="AA59" s="39"/>
      <c r="AB59" s="10"/>
      <c r="AC59" s="10"/>
      <c r="AD59" s="10">
        <f t="shared" ref="AD59:AD62" si="184">IFERROR(AC59/(AA59+AB59),0)</f>
        <v>0</v>
      </c>
      <c r="AE59" s="30"/>
      <c r="AF59" s="83">
        <f t="shared" ref="AF59:AF62" si="185">IFERROR(AE59/(AA59+AB59),0)</f>
        <v>0</v>
      </c>
      <c r="AG59" s="39"/>
      <c r="AH59" s="10"/>
      <c r="AI59" s="10"/>
      <c r="AJ59" s="10">
        <f t="shared" ref="AJ59:AJ62" si="186">IFERROR(AI59/(AG59+AH59),0)</f>
        <v>0</v>
      </c>
      <c r="AK59" s="30"/>
      <c r="AL59" s="83">
        <f t="shared" ref="AL59:AL62" si="187">IFERROR(AK59/(AG59+AH59),0)</f>
        <v>0</v>
      </c>
      <c r="AM59" s="39"/>
      <c r="AN59" s="10"/>
      <c r="AO59" s="10"/>
      <c r="AP59" s="10">
        <f t="shared" ref="AP59:AP62" si="188">IFERROR(AO59/(AM59+AN59),0)</f>
        <v>0</v>
      </c>
      <c r="AQ59" s="30"/>
      <c r="AR59" s="83">
        <f t="shared" ref="AR59:AR62" si="189">IFERROR(AQ59/(AM59+AN59),0)</f>
        <v>0</v>
      </c>
      <c r="AS59" s="39"/>
      <c r="AT59" s="10"/>
      <c r="AU59" s="10"/>
      <c r="AV59" s="10">
        <f t="shared" ref="AV59:AV62" si="190">IFERROR(AU59/(AS59+AT59),0)</f>
        <v>0</v>
      </c>
      <c r="AW59" s="30"/>
      <c r="AX59" s="83">
        <f t="shared" ref="AX59:AX62" si="191">IFERROR(AW59/(AS59+AT59),0)</f>
        <v>0</v>
      </c>
      <c r="AY59" s="39"/>
      <c r="AZ59" s="10"/>
      <c r="BA59" s="10"/>
      <c r="BB59" s="10">
        <f t="shared" ref="BB59:BB62" si="192">IFERROR(BA59/(AY59+AZ59),0)</f>
        <v>0</v>
      </c>
      <c r="BC59" s="30"/>
      <c r="BD59" s="83">
        <f t="shared" ref="BD59:BD62" si="193">IFERROR(BC59/(AY59+AZ59),0)</f>
        <v>0</v>
      </c>
      <c r="BE59" s="39"/>
      <c r="BF59" s="10"/>
      <c r="BG59" s="10"/>
      <c r="BH59" s="10">
        <f t="shared" ref="BH59:BH62" si="194">IFERROR(BG59/(BE59+BF59),0)</f>
        <v>0</v>
      </c>
      <c r="BI59" s="30"/>
      <c r="BJ59" s="83">
        <f t="shared" ref="BJ59:BJ62" si="195">IFERROR(BI59/(BE59+BF59),0)</f>
        <v>0</v>
      </c>
      <c r="BK59" s="39"/>
      <c r="BL59" s="10"/>
      <c r="BM59" s="10"/>
      <c r="BN59" s="10">
        <f t="shared" ref="BN59:BN62" si="196">IFERROR(BM59/(BK59+BL59),0)</f>
        <v>0</v>
      </c>
      <c r="BO59" s="30"/>
      <c r="BP59" s="83">
        <f t="shared" ref="BP59:BP62" si="197">IFERROR(BO59/(BK59+BL59),0)</f>
        <v>0</v>
      </c>
    </row>
    <row r="60" spans="1:68" ht="20.25" customHeight="1" outlineLevel="1" x14ac:dyDescent="0.2">
      <c r="A60" s="154"/>
      <c r="B60" s="139" t="str">
        <v>CNG</v>
      </c>
      <c r="C60" s="39"/>
      <c r="D60" s="10"/>
      <c r="E60" s="10"/>
      <c r="F60" s="10">
        <f t="shared" si="176"/>
        <v>0</v>
      </c>
      <c r="G60" s="30"/>
      <c r="H60" s="83">
        <f t="shared" si="177"/>
        <v>0</v>
      </c>
      <c r="I60" s="39"/>
      <c r="J60" s="10"/>
      <c r="K60" s="10"/>
      <c r="L60" s="10">
        <f t="shared" si="178"/>
        <v>0</v>
      </c>
      <c r="M60" s="30"/>
      <c r="N60" s="83">
        <f t="shared" si="179"/>
        <v>0</v>
      </c>
      <c r="O60" s="39"/>
      <c r="P60" s="10"/>
      <c r="Q60" s="10"/>
      <c r="R60" s="10">
        <f t="shared" si="180"/>
        <v>0</v>
      </c>
      <c r="S60" s="30"/>
      <c r="T60" s="83">
        <f t="shared" si="181"/>
        <v>0</v>
      </c>
      <c r="U60" s="39"/>
      <c r="V60" s="10"/>
      <c r="W60" s="10"/>
      <c r="X60" s="10">
        <f t="shared" si="182"/>
        <v>0</v>
      </c>
      <c r="Y60" s="30"/>
      <c r="Z60" s="83">
        <f t="shared" si="183"/>
        <v>0</v>
      </c>
      <c r="AA60" s="39"/>
      <c r="AB60" s="10"/>
      <c r="AC60" s="10"/>
      <c r="AD60" s="10">
        <f t="shared" si="184"/>
        <v>0</v>
      </c>
      <c r="AE60" s="30"/>
      <c r="AF60" s="83">
        <f t="shared" si="185"/>
        <v>0</v>
      </c>
      <c r="AG60" s="39"/>
      <c r="AH60" s="10"/>
      <c r="AI60" s="10"/>
      <c r="AJ60" s="10">
        <f t="shared" si="186"/>
        <v>0</v>
      </c>
      <c r="AK60" s="30"/>
      <c r="AL60" s="83">
        <f t="shared" si="187"/>
        <v>0</v>
      </c>
      <c r="AM60" s="39"/>
      <c r="AN60" s="10"/>
      <c r="AO60" s="10"/>
      <c r="AP60" s="10">
        <f t="shared" si="188"/>
        <v>0</v>
      </c>
      <c r="AQ60" s="30"/>
      <c r="AR60" s="83">
        <f t="shared" si="189"/>
        <v>0</v>
      </c>
      <c r="AS60" s="39"/>
      <c r="AT60" s="10"/>
      <c r="AU60" s="10"/>
      <c r="AV60" s="10">
        <f t="shared" si="190"/>
        <v>0</v>
      </c>
      <c r="AW60" s="30"/>
      <c r="AX60" s="83">
        <f t="shared" si="191"/>
        <v>0</v>
      </c>
      <c r="AY60" s="39"/>
      <c r="AZ60" s="10"/>
      <c r="BA60" s="10"/>
      <c r="BB60" s="10">
        <f t="shared" si="192"/>
        <v>0</v>
      </c>
      <c r="BC60" s="30"/>
      <c r="BD60" s="83">
        <f t="shared" si="193"/>
        <v>0</v>
      </c>
      <c r="BE60" s="39"/>
      <c r="BF60" s="10"/>
      <c r="BG60" s="10"/>
      <c r="BH60" s="10">
        <f t="shared" si="194"/>
        <v>0</v>
      </c>
      <c r="BI60" s="30"/>
      <c r="BJ60" s="83">
        <f t="shared" si="195"/>
        <v>0</v>
      </c>
      <c r="BK60" s="39"/>
      <c r="BL60" s="10"/>
      <c r="BM60" s="10"/>
      <c r="BN60" s="10">
        <f t="shared" si="196"/>
        <v>0</v>
      </c>
      <c r="BO60" s="30"/>
      <c r="BP60" s="83">
        <f t="shared" si="197"/>
        <v>0</v>
      </c>
    </row>
    <row r="61" spans="1:68" ht="19.5" customHeight="1" outlineLevel="1" x14ac:dyDescent="0.2">
      <c r="A61" s="154"/>
      <c r="B61" s="139" t="str">
        <v>ΒΙΟΜΗΧΑΝΙΚΟΣ</v>
      </c>
      <c r="C61" s="39"/>
      <c r="D61" s="10"/>
      <c r="E61" s="10"/>
      <c r="F61" s="10">
        <f t="shared" si="176"/>
        <v>0</v>
      </c>
      <c r="G61" s="30"/>
      <c r="H61" s="83">
        <f t="shared" si="177"/>
        <v>0</v>
      </c>
      <c r="I61" s="39"/>
      <c r="J61" s="10"/>
      <c r="K61" s="10"/>
      <c r="L61" s="10">
        <f t="shared" si="178"/>
        <v>0</v>
      </c>
      <c r="M61" s="30"/>
      <c r="N61" s="83">
        <f t="shared" si="179"/>
        <v>0</v>
      </c>
      <c r="O61" s="39"/>
      <c r="P61" s="10"/>
      <c r="Q61" s="10"/>
      <c r="R61" s="10">
        <f t="shared" si="180"/>
        <v>0</v>
      </c>
      <c r="S61" s="30"/>
      <c r="T61" s="83">
        <f t="shared" si="181"/>
        <v>0</v>
      </c>
      <c r="U61" s="39"/>
      <c r="V61" s="10"/>
      <c r="W61" s="10"/>
      <c r="X61" s="10">
        <f t="shared" si="182"/>
        <v>0</v>
      </c>
      <c r="Y61" s="30"/>
      <c r="Z61" s="83">
        <f t="shared" si="183"/>
        <v>0</v>
      </c>
      <c r="AA61" s="39"/>
      <c r="AB61" s="10"/>
      <c r="AC61" s="10"/>
      <c r="AD61" s="10">
        <f t="shared" si="184"/>
        <v>0</v>
      </c>
      <c r="AE61" s="30"/>
      <c r="AF61" s="83">
        <f t="shared" si="185"/>
        <v>0</v>
      </c>
      <c r="AG61" s="39"/>
      <c r="AH61" s="10"/>
      <c r="AI61" s="10"/>
      <c r="AJ61" s="10">
        <f t="shared" si="186"/>
        <v>0</v>
      </c>
      <c r="AK61" s="30"/>
      <c r="AL61" s="83">
        <f t="shared" si="187"/>
        <v>0</v>
      </c>
      <c r="AM61" s="39"/>
      <c r="AN61" s="10"/>
      <c r="AO61" s="10"/>
      <c r="AP61" s="10">
        <f t="shared" si="188"/>
        <v>0</v>
      </c>
      <c r="AQ61" s="30"/>
      <c r="AR61" s="83">
        <f t="shared" si="189"/>
        <v>0</v>
      </c>
      <c r="AS61" s="39"/>
      <c r="AT61" s="10"/>
      <c r="AU61" s="10"/>
      <c r="AV61" s="10">
        <f t="shared" si="190"/>
        <v>0</v>
      </c>
      <c r="AW61" s="30"/>
      <c r="AX61" s="83">
        <f t="shared" si="191"/>
        <v>0</v>
      </c>
      <c r="AY61" s="39"/>
      <c r="AZ61" s="10"/>
      <c r="BA61" s="10"/>
      <c r="BB61" s="10">
        <f t="shared" si="192"/>
        <v>0</v>
      </c>
      <c r="BC61" s="30"/>
      <c r="BD61" s="83">
        <f t="shared" si="193"/>
        <v>0</v>
      </c>
      <c r="BE61" s="39"/>
      <c r="BF61" s="10"/>
      <c r="BG61" s="10"/>
      <c r="BH61" s="10">
        <f t="shared" si="194"/>
        <v>0</v>
      </c>
      <c r="BI61" s="30"/>
      <c r="BJ61" s="83">
        <f t="shared" si="195"/>
        <v>0</v>
      </c>
      <c r="BK61" s="39"/>
      <c r="BL61" s="10"/>
      <c r="BM61" s="10"/>
      <c r="BN61" s="10">
        <f t="shared" si="196"/>
        <v>0</v>
      </c>
      <c r="BO61" s="30"/>
      <c r="BP61" s="83">
        <f t="shared" si="197"/>
        <v>0</v>
      </c>
    </row>
    <row r="62" spans="1:68" ht="19.5" customHeight="1" outlineLevel="1" thickBot="1" x14ac:dyDescent="0.25">
      <c r="A62" s="155"/>
      <c r="B62" s="139" t="str">
        <v>ΚΛΙΜΑΤΙΣΜΟΣ / ΣΥΜΠΑΡΑΓΩΓΗ</v>
      </c>
      <c r="C62" s="147"/>
      <c r="D62" s="148"/>
      <c r="E62" s="157"/>
      <c r="F62" s="10">
        <f t="shared" si="176"/>
        <v>0</v>
      </c>
      <c r="G62" s="140"/>
      <c r="H62" s="83">
        <f t="shared" si="177"/>
        <v>0</v>
      </c>
      <c r="I62" s="147"/>
      <c r="J62" s="148"/>
      <c r="K62" s="157"/>
      <c r="L62" s="10">
        <f t="shared" si="178"/>
        <v>0</v>
      </c>
      <c r="M62" s="140"/>
      <c r="N62" s="83">
        <f t="shared" si="179"/>
        <v>0</v>
      </c>
      <c r="O62" s="147"/>
      <c r="P62" s="148"/>
      <c r="Q62" s="157"/>
      <c r="R62" s="10">
        <f t="shared" si="180"/>
        <v>0</v>
      </c>
      <c r="S62" s="140"/>
      <c r="T62" s="83">
        <f t="shared" si="181"/>
        <v>0</v>
      </c>
      <c r="U62" s="147"/>
      <c r="V62" s="148"/>
      <c r="W62" s="157"/>
      <c r="X62" s="10">
        <f t="shared" si="182"/>
        <v>0</v>
      </c>
      <c r="Y62" s="140"/>
      <c r="Z62" s="83">
        <f t="shared" si="183"/>
        <v>0</v>
      </c>
      <c r="AA62" s="147"/>
      <c r="AB62" s="148"/>
      <c r="AC62" s="157"/>
      <c r="AD62" s="10">
        <f t="shared" si="184"/>
        <v>0</v>
      </c>
      <c r="AE62" s="140"/>
      <c r="AF62" s="83">
        <f t="shared" si="185"/>
        <v>0</v>
      </c>
      <c r="AG62" s="147"/>
      <c r="AH62" s="148"/>
      <c r="AI62" s="157"/>
      <c r="AJ62" s="10">
        <f t="shared" si="186"/>
        <v>0</v>
      </c>
      <c r="AK62" s="140"/>
      <c r="AL62" s="83">
        <f t="shared" si="187"/>
        <v>0</v>
      </c>
      <c r="AM62" s="147"/>
      <c r="AN62" s="148"/>
      <c r="AO62" s="157"/>
      <c r="AP62" s="10">
        <f t="shared" si="188"/>
        <v>0</v>
      </c>
      <c r="AQ62" s="140"/>
      <c r="AR62" s="83">
        <f t="shared" si="189"/>
        <v>0</v>
      </c>
      <c r="AS62" s="147"/>
      <c r="AT62" s="148"/>
      <c r="AU62" s="157"/>
      <c r="AV62" s="10">
        <f t="shared" si="190"/>
        <v>0</v>
      </c>
      <c r="AW62" s="140"/>
      <c r="AX62" s="83">
        <f t="shared" si="191"/>
        <v>0</v>
      </c>
      <c r="AY62" s="147"/>
      <c r="AZ62" s="148"/>
      <c r="BA62" s="157"/>
      <c r="BB62" s="10">
        <f t="shared" si="192"/>
        <v>0</v>
      </c>
      <c r="BC62" s="140"/>
      <c r="BD62" s="83">
        <f t="shared" si="193"/>
        <v>0</v>
      </c>
      <c r="BE62" s="147"/>
      <c r="BF62" s="148"/>
      <c r="BG62" s="157"/>
      <c r="BH62" s="10">
        <f t="shared" si="194"/>
        <v>0</v>
      </c>
      <c r="BI62" s="140"/>
      <c r="BJ62" s="83">
        <f t="shared" si="195"/>
        <v>0</v>
      </c>
      <c r="BK62" s="147"/>
      <c r="BL62" s="148"/>
      <c r="BM62" s="157"/>
      <c r="BN62" s="10">
        <f t="shared" si="196"/>
        <v>0</v>
      </c>
      <c r="BO62" s="140"/>
      <c r="BP62" s="83">
        <f t="shared" si="197"/>
        <v>0</v>
      </c>
    </row>
    <row r="63" spans="1:68" ht="20" x14ac:dyDescent="0.2">
      <c r="A63" s="153">
        <v>10</v>
      </c>
      <c r="B63" s="141" t="s">
        <v>40</v>
      </c>
      <c r="C63" s="121">
        <f>SUM(C64:C68)</f>
        <v>0</v>
      </c>
      <c r="D63" s="74">
        <f>SUM(D64:D68)</f>
        <v>0</v>
      </c>
      <c r="E63" s="74">
        <f>SUM(E64:E67)</f>
        <v>0</v>
      </c>
      <c r="F63" s="74">
        <f>IFERROR(E63/(C63+D63),0)</f>
        <v>0</v>
      </c>
      <c r="G63" s="81">
        <f>SUM(G64:G68)</f>
        <v>0</v>
      </c>
      <c r="H63" s="37">
        <f>IFERROR(G63/(C63+D63),0)</f>
        <v>0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81">
        <f>SUM(M64:M68)</f>
        <v>0</v>
      </c>
      <c r="N63" s="37">
        <f>IFERROR(M63/(I63+J63),0)</f>
        <v>0</v>
      </c>
      <c r="O63" s="121">
        <f>SUM(O64:O68)</f>
        <v>0</v>
      </c>
      <c r="P63" s="74">
        <f>SUM(P64:P68)</f>
        <v>0</v>
      </c>
      <c r="Q63" s="74">
        <f>SUM(Q64:Q67)</f>
        <v>0</v>
      </c>
      <c r="R63" s="74">
        <f>IFERROR(Q63/(O63+P63),0)</f>
        <v>0</v>
      </c>
      <c r="S63" s="81">
        <f>SUM(S64:S68)</f>
        <v>0</v>
      </c>
      <c r="T63" s="37">
        <f>IFERROR(S63/(O63+P63),0)</f>
        <v>0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81">
        <f>SUM(Y64:Y68)</f>
        <v>0</v>
      </c>
      <c r="Z63" s="37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81">
        <f>SUM(AE64:AE68)</f>
        <v>0</v>
      </c>
      <c r="AF63" s="37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81">
        <f>SUM(AK64:AK68)</f>
        <v>0</v>
      </c>
      <c r="AL63" s="37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81">
        <f>SUM(AQ64:AQ68)</f>
        <v>0</v>
      </c>
      <c r="AR63" s="37">
        <f>IFERROR(AQ63/(AM63+AN63),0)</f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81">
        <f>SUM(AW64:AW68)</f>
        <v>0</v>
      </c>
      <c r="AX63" s="37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81">
        <f>SUM(BC64:BC68)</f>
        <v>0</v>
      </c>
      <c r="BD63" s="37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81">
        <f>SUM(BI64:BI68)</f>
        <v>0</v>
      </c>
      <c r="BJ63" s="37">
        <f>IFERROR(BI63/(BE63+BF63),0)</f>
        <v>0</v>
      </c>
      <c r="BK63" s="121">
        <f>SUM(BK64:BK68)</f>
        <v>0</v>
      </c>
      <c r="BL63" s="74">
        <f>SUM(BL64:BL68)</f>
        <v>0</v>
      </c>
      <c r="BM63" s="74">
        <f>SUM(BM64:BM67)</f>
        <v>0</v>
      </c>
      <c r="BN63" s="74">
        <f>IFERROR(BM63/(BK63+BL63),0)</f>
        <v>0</v>
      </c>
      <c r="BO63" s="81">
        <f>SUM(BO64:BO68)</f>
        <v>0</v>
      </c>
      <c r="BP63" s="37">
        <f>IFERROR(BO63/(BK63+BL63),0)</f>
        <v>0</v>
      </c>
    </row>
    <row r="64" spans="1:68" ht="19.5" customHeight="1" outlineLevel="1" x14ac:dyDescent="0.2">
      <c r="A64" s="154"/>
      <c r="B64" s="139" t="str" cm="1">
        <f t="array" ref="B64:B68">$B$10:$B$14</f>
        <v>ΟΙΚΙΑΚΟΣ</v>
      </c>
      <c r="C64" s="39"/>
      <c r="D64" s="10"/>
      <c r="E64" s="10"/>
      <c r="F64" s="10">
        <f>IFERROR(E64/(C64+D64),0)</f>
        <v>0</v>
      </c>
      <c r="G64" s="30"/>
      <c r="H64" s="83">
        <f>IFERROR(G64/(C64+D64),0)</f>
        <v>0</v>
      </c>
      <c r="I64" s="39"/>
      <c r="J64" s="10"/>
      <c r="K64" s="10"/>
      <c r="L64" s="10">
        <f>IFERROR(K64/(I64+J64),0)</f>
        <v>0</v>
      </c>
      <c r="M64" s="30"/>
      <c r="N64" s="83">
        <f>IFERROR(M64/(I64+J64),0)</f>
        <v>0</v>
      </c>
      <c r="O64" s="39"/>
      <c r="P64" s="10"/>
      <c r="Q64" s="10"/>
      <c r="R64" s="10">
        <f>IFERROR(Q64/(O64+P64),0)</f>
        <v>0</v>
      </c>
      <c r="S64" s="30"/>
      <c r="T64" s="83">
        <f>IFERROR(S64/(O64+P64),0)</f>
        <v>0</v>
      </c>
      <c r="U64" s="39"/>
      <c r="V64" s="10"/>
      <c r="W64" s="10"/>
      <c r="X64" s="10">
        <f>IFERROR(W64/(U64+V64),0)</f>
        <v>0</v>
      </c>
      <c r="Y64" s="30"/>
      <c r="Z64" s="83">
        <f>IFERROR(Y64/(U64+V64),0)</f>
        <v>0</v>
      </c>
      <c r="AA64" s="39"/>
      <c r="AB64" s="10"/>
      <c r="AC64" s="10"/>
      <c r="AD64" s="10">
        <f>IFERROR(AC64/(AA64+AB64),0)</f>
        <v>0</v>
      </c>
      <c r="AE64" s="30"/>
      <c r="AF64" s="83">
        <f>IFERROR(AE64/(AA64+AB64),0)</f>
        <v>0</v>
      </c>
      <c r="AG64" s="39"/>
      <c r="AH64" s="10"/>
      <c r="AI64" s="10"/>
      <c r="AJ64" s="10">
        <f>IFERROR(AI64/(AG64+AH64),0)</f>
        <v>0</v>
      </c>
      <c r="AK64" s="30"/>
      <c r="AL64" s="83">
        <f>IFERROR(AK64/(AG64+AH64),0)</f>
        <v>0</v>
      </c>
      <c r="AM64" s="39"/>
      <c r="AN64" s="10"/>
      <c r="AO64" s="10"/>
      <c r="AP64" s="10">
        <f>IFERROR(AO64/(AM64+AN64),0)</f>
        <v>0</v>
      </c>
      <c r="AQ64" s="30"/>
      <c r="AR64" s="83">
        <f>IFERROR(AQ64/(AM64+AN64),0)</f>
        <v>0</v>
      </c>
      <c r="AS64" s="39"/>
      <c r="AT64" s="10"/>
      <c r="AU64" s="10"/>
      <c r="AV64" s="10">
        <f>IFERROR(AU64/(AS64+AT64),0)</f>
        <v>0</v>
      </c>
      <c r="AW64" s="30"/>
      <c r="AX64" s="83">
        <f>IFERROR(AW64/(AS64+AT64),0)</f>
        <v>0</v>
      </c>
      <c r="AY64" s="39"/>
      <c r="AZ64" s="10"/>
      <c r="BA64" s="10"/>
      <c r="BB64" s="10">
        <f>IFERROR(BA64/(AY64+AZ64),0)</f>
        <v>0</v>
      </c>
      <c r="BC64" s="30"/>
      <c r="BD64" s="83">
        <f>IFERROR(BC64/(AY64+AZ64),0)</f>
        <v>0</v>
      </c>
      <c r="BE64" s="39"/>
      <c r="BF64" s="10"/>
      <c r="BG64" s="10"/>
      <c r="BH64" s="10">
        <f>IFERROR(BG64/(BE64+BF64),0)</f>
        <v>0</v>
      </c>
      <c r="BI64" s="30"/>
      <c r="BJ64" s="83">
        <f>IFERROR(BI64/(BE64+BF64),0)</f>
        <v>0</v>
      </c>
      <c r="BK64" s="39"/>
      <c r="BL64" s="10"/>
      <c r="BM64" s="10"/>
      <c r="BN64" s="10">
        <f>IFERROR(BM64/(BK64+BL64),0)</f>
        <v>0</v>
      </c>
      <c r="BO64" s="30"/>
      <c r="BP64" s="83">
        <f>IFERROR(BO64/(BK64+BL64),0)</f>
        <v>0</v>
      </c>
    </row>
    <row r="65" spans="1:68" ht="19.5" customHeight="1" outlineLevel="1" x14ac:dyDescent="0.2">
      <c r="A65" s="154"/>
      <c r="B65" s="139" t="str">
        <v>ΕΜΠΟΡΙΚΟΣ</v>
      </c>
      <c r="C65" s="39"/>
      <c r="D65" s="10"/>
      <c r="E65" s="10"/>
      <c r="F65" s="10">
        <f t="shared" ref="F65:F68" si="198">IFERROR(E65/(C65+D65),0)</f>
        <v>0</v>
      </c>
      <c r="G65" s="30"/>
      <c r="H65" s="83">
        <f>IFERROR(#REF!/(C65+D65),0)</f>
        <v>0</v>
      </c>
      <c r="I65" s="39"/>
      <c r="J65" s="10"/>
      <c r="K65" s="10"/>
      <c r="L65" s="10">
        <f t="shared" ref="L65:L68" si="199">IFERROR(K65/(I65+J65),0)</f>
        <v>0</v>
      </c>
      <c r="M65" s="30"/>
      <c r="N65" s="83">
        <f>IFERROR(#REF!/(I65+J65),0)</f>
        <v>0</v>
      </c>
      <c r="O65" s="39"/>
      <c r="P65" s="10"/>
      <c r="Q65" s="10"/>
      <c r="R65" s="10">
        <f t="shared" ref="R65:R68" si="200">IFERROR(Q65/(O65+P65),0)</f>
        <v>0</v>
      </c>
      <c r="S65" s="30"/>
      <c r="T65" s="83">
        <f>IFERROR(#REF!/(O65+P65),0)</f>
        <v>0</v>
      </c>
      <c r="U65" s="39"/>
      <c r="V65" s="10"/>
      <c r="W65" s="10"/>
      <c r="X65" s="10">
        <f t="shared" ref="X65:X68" si="201">IFERROR(W65/(U65+V65),0)</f>
        <v>0</v>
      </c>
      <c r="Y65" s="30"/>
      <c r="Z65" s="83">
        <f>IFERROR(#REF!/(U65+V65),0)</f>
        <v>0</v>
      </c>
      <c r="AA65" s="39"/>
      <c r="AB65" s="10"/>
      <c r="AC65" s="10"/>
      <c r="AD65" s="10">
        <f t="shared" ref="AD65:AD68" si="202">IFERROR(AC65/(AA65+AB65),0)</f>
        <v>0</v>
      </c>
      <c r="AE65" s="30"/>
      <c r="AF65" s="83">
        <f>IFERROR(#REF!/(AA65+AB65),0)</f>
        <v>0</v>
      </c>
      <c r="AG65" s="39"/>
      <c r="AH65" s="10"/>
      <c r="AI65" s="10"/>
      <c r="AJ65" s="10">
        <f t="shared" ref="AJ65:AJ68" si="203">IFERROR(AI65/(AG65+AH65),0)</f>
        <v>0</v>
      </c>
      <c r="AK65" s="30"/>
      <c r="AL65" s="83">
        <f>IFERROR(#REF!/(AG65+AH65),0)</f>
        <v>0</v>
      </c>
      <c r="AM65" s="39"/>
      <c r="AN65" s="10"/>
      <c r="AO65" s="10"/>
      <c r="AP65" s="10">
        <f t="shared" ref="AP65:AP68" si="204">IFERROR(AO65/(AM65+AN65),0)</f>
        <v>0</v>
      </c>
      <c r="AQ65" s="30"/>
      <c r="AR65" s="83">
        <f>IFERROR(#REF!/(AM65+AN65),0)</f>
        <v>0</v>
      </c>
      <c r="AS65" s="39"/>
      <c r="AT65" s="10"/>
      <c r="AU65" s="10"/>
      <c r="AV65" s="10">
        <f t="shared" ref="AV65:AV68" si="205">IFERROR(AU65/(AS65+AT65),0)</f>
        <v>0</v>
      </c>
      <c r="AW65" s="30"/>
      <c r="AX65" s="83">
        <f>IFERROR(#REF!/(AS65+AT65),0)</f>
        <v>0</v>
      </c>
      <c r="AY65" s="39"/>
      <c r="AZ65" s="10"/>
      <c r="BA65" s="10"/>
      <c r="BB65" s="10">
        <f t="shared" ref="BB65:BB68" si="206">IFERROR(BA65/(AY65+AZ65),0)</f>
        <v>0</v>
      </c>
      <c r="BC65" s="30"/>
      <c r="BD65" s="83">
        <f>IFERROR(#REF!/(AY65+AZ65),0)</f>
        <v>0</v>
      </c>
      <c r="BE65" s="39"/>
      <c r="BF65" s="10"/>
      <c r="BG65" s="10"/>
      <c r="BH65" s="10">
        <f t="shared" ref="BH65:BH68" si="207">IFERROR(BG65/(BE65+BF65),0)</f>
        <v>0</v>
      </c>
      <c r="BI65" s="30"/>
      <c r="BJ65" s="83">
        <f>IFERROR(#REF!/(BE65+BF65),0)</f>
        <v>0</v>
      </c>
      <c r="BK65" s="39"/>
      <c r="BL65" s="10"/>
      <c r="BM65" s="10"/>
      <c r="BN65" s="10">
        <f t="shared" ref="BN65:BN68" si="208">IFERROR(BM65/(BK65+BL65),0)</f>
        <v>0</v>
      </c>
      <c r="BO65" s="30"/>
      <c r="BP65" s="83">
        <f>IFERROR(#REF!/(BK65+BL65),0)</f>
        <v>0</v>
      </c>
    </row>
    <row r="66" spans="1:68" ht="19.5" customHeight="1" outlineLevel="1" x14ac:dyDescent="0.2">
      <c r="A66" s="154"/>
      <c r="B66" s="139" t="str">
        <v>CNG</v>
      </c>
      <c r="C66" s="39"/>
      <c r="D66" s="10"/>
      <c r="E66" s="10"/>
      <c r="F66" s="10">
        <f t="shared" si="198"/>
        <v>0</v>
      </c>
      <c r="H66" s="83">
        <f>IFERROR(G65/(C66+D66),0)</f>
        <v>0</v>
      </c>
      <c r="I66" s="39"/>
      <c r="J66" s="10"/>
      <c r="K66" s="10"/>
      <c r="L66" s="10">
        <f t="shared" si="199"/>
        <v>0</v>
      </c>
      <c r="N66" s="83">
        <f>IFERROR(M65/(I66+J66),0)</f>
        <v>0</v>
      </c>
      <c r="O66" s="39"/>
      <c r="P66" s="10"/>
      <c r="Q66" s="10"/>
      <c r="R66" s="10">
        <f t="shared" si="200"/>
        <v>0</v>
      </c>
      <c r="T66" s="83">
        <f>IFERROR(S65/(O66+P66),0)</f>
        <v>0</v>
      </c>
      <c r="U66" s="39"/>
      <c r="V66" s="10"/>
      <c r="W66" s="10"/>
      <c r="X66" s="10">
        <f t="shared" si="201"/>
        <v>0</v>
      </c>
      <c r="Z66" s="83">
        <f>IFERROR(Y65/(U66+V66),0)</f>
        <v>0</v>
      </c>
      <c r="AA66" s="39"/>
      <c r="AB66" s="10"/>
      <c r="AC66" s="10"/>
      <c r="AD66" s="10">
        <f t="shared" si="202"/>
        <v>0</v>
      </c>
      <c r="AF66" s="83">
        <f>IFERROR(AE65/(AA66+AB66),0)</f>
        <v>0</v>
      </c>
      <c r="AG66" s="39"/>
      <c r="AH66" s="10"/>
      <c r="AI66" s="10"/>
      <c r="AJ66" s="10">
        <f t="shared" si="203"/>
        <v>0</v>
      </c>
      <c r="AL66" s="83">
        <f>IFERROR(AK65/(AG66+AH66),0)</f>
        <v>0</v>
      </c>
      <c r="AM66" s="39"/>
      <c r="AN66" s="10"/>
      <c r="AO66" s="10"/>
      <c r="AP66" s="10">
        <f t="shared" si="204"/>
        <v>0</v>
      </c>
      <c r="AR66" s="83">
        <f>IFERROR(AQ65/(AM66+AN66),0)</f>
        <v>0</v>
      </c>
      <c r="AS66" s="39"/>
      <c r="AT66" s="10"/>
      <c r="AU66" s="10"/>
      <c r="AV66" s="10">
        <f t="shared" si="205"/>
        <v>0</v>
      </c>
      <c r="AX66" s="83">
        <f>IFERROR(AW65/(AS66+AT66),0)</f>
        <v>0</v>
      </c>
      <c r="AY66" s="39"/>
      <c r="AZ66" s="10"/>
      <c r="BA66" s="10"/>
      <c r="BB66" s="10">
        <f t="shared" si="206"/>
        <v>0</v>
      </c>
      <c r="BD66" s="83">
        <f>IFERROR(BC65/(AY66+AZ66),0)</f>
        <v>0</v>
      </c>
      <c r="BE66" s="39"/>
      <c r="BF66" s="10"/>
      <c r="BG66" s="10"/>
      <c r="BH66" s="10">
        <f t="shared" si="207"/>
        <v>0</v>
      </c>
      <c r="BJ66" s="83">
        <f>IFERROR(BI65/(BE66+BF66),0)</f>
        <v>0</v>
      </c>
      <c r="BK66" s="39"/>
      <c r="BL66" s="10"/>
      <c r="BM66" s="10"/>
      <c r="BN66" s="10">
        <f t="shared" si="208"/>
        <v>0</v>
      </c>
      <c r="BP66" s="83">
        <f>IFERROR(BO65/(BK66+BL66),0)</f>
        <v>0</v>
      </c>
    </row>
    <row r="67" spans="1:68" ht="19.5" customHeight="1" outlineLevel="1" x14ac:dyDescent="0.2">
      <c r="A67" s="154"/>
      <c r="B67" s="139" t="str">
        <v>ΒΙΟΜΗΧΑΝΙΚΟΣ</v>
      </c>
      <c r="C67" s="39"/>
      <c r="D67" s="10"/>
      <c r="E67" s="10"/>
      <c r="F67" s="10">
        <f t="shared" si="198"/>
        <v>0</v>
      </c>
      <c r="G67"/>
      <c r="H67" s="83">
        <f>IFERROR(#REF!/(C67+D67),0)</f>
        <v>0</v>
      </c>
      <c r="I67" s="39"/>
      <c r="J67" s="10"/>
      <c r="K67" s="10"/>
      <c r="L67" s="10">
        <f t="shared" si="199"/>
        <v>0</v>
      </c>
      <c r="M67"/>
      <c r="N67" s="83">
        <f>IFERROR(#REF!/(I67+J67),0)</f>
        <v>0</v>
      </c>
      <c r="O67" s="39"/>
      <c r="P67" s="10"/>
      <c r="Q67" s="10"/>
      <c r="R67" s="10">
        <f t="shared" si="200"/>
        <v>0</v>
      </c>
      <c r="S67"/>
      <c r="T67" s="83">
        <f>IFERROR(#REF!/(O67+P67),0)</f>
        <v>0</v>
      </c>
      <c r="U67" s="39"/>
      <c r="V67" s="10"/>
      <c r="W67" s="10"/>
      <c r="X67" s="10">
        <f t="shared" si="201"/>
        <v>0</v>
      </c>
      <c r="Y67"/>
      <c r="Z67" s="83">
        <f>IFERROR(#REF!/(U67+V67),0)</f>
        <v>0</v>
      </c>
      <c r="AA67" s="39"/>
      <c r="AB67" s="10"/>
      <c r="AC67" s="10"/>
      <c r="AD67" s="10">
        <f t="shared" si="202"/>
        <v>0</v>
      </c>
      <c r="AE67"/>
      <c r="AF67" s="83">
        <f>IFERROR(#REF!/(AA67+AB67),0)</f>
        <v>0</v>
      </c>
      <c r="AG67" s="39"/>
      <c r="AH67" s="10"/>
      <c r="AI67" s="10"/>
      <c r="AJ67" s="10">
        <f t="shared" si="203"/>
        <v>0</v>
      </c>
      <c r="AK67"/>
      <c r="AL67" s="83">
        <f>IFERROR(#REF!/(AG67+AH67),0)</f>
        <v>0</v>
      </c>
      <c r="AM67" s="39"/>
      <c r="AN67" s="10"/>
      <c r="AO67" s="10"/>
      <c r="AP67" s="10">
        <f t="shared" si="204"/>
        <v>0</v>
      </c>
      <c r="AQ67"/>
      <c r="AR67" s="83">
        <f>IFERROR(#REF!/(AM67+AN67),0)</f>
        <v>0</v>
      </c>
      <c r="AS67" s="39"/>
      <c r="AT67" s="10"/>
      <c r="AU67" s="10"/>
      <c r="AV67" s="10">
        <f t="shared" si="205"/>
        <v>0</v>
      </c>
      <c r="AW67"/>
      <c r="AX67" s="83">
        <f>IFERROR(#REF!/(AS67+AT67),0)</f>
        <v>0</v>
      </c>
      <c r="AY67" s="39"/>
      <c r="AZ67" s="10"/>
      <c r="BA67" s="10"/>
      <c r="BB67" s="10">
        <f t="shared" si="206"/>
        <v>0</v>
      </c>
      <c r="BC67"/>
      <c r="BD67" s="83">
        <f>IFERROR(#REF!/(AY67+AZ67),0)</f>
        <v>0</v>
      </c>
      <c r="BE67" s="39"/>
      <c r="BF67" s="10"/>
      <c r="BG67" s="10"/>
      <c r="BH67" s="10">
        <f t="shared" si="207"/>
        <v>0</v>
      </c>
      <c r="BI67"/>
      <c r="BJ67" s="83">
        <f>IFERROR(#REF!/(BE67+BF67),0)</f>
        <v>0</v>
      </c>
      <c r="BK67" s="39"/>
      <c r="BL67" s="10"/>
      <c r="BM67" s="10"/>
      <c r="BN67" s="10">
        <f t="shared" si="208"/>
        <v>0</v>
      </c>
      <c r="BO67"/>
      <c r="BP67" s="83">
        <f>IFERROR(#REF!/(BK67+BL67),0)</f>
        <v>0</v>
      </c>
    </row>
    <row r="68" spans="1:68" ht="19.5" customHeight="1" outlineLevel="1" thickBot="1" x14ac:dyDescent="0.25">
      <c r="A68" s="155"/>
      <c r="B68" s="139" t="str">
        <v>ΚΛΙΜΑΤΙΣΜΟΣ / ΣΥΜΠΑΡΑΓΩΓΗ</v>
      </c>
      <c r="C68" s="147"/>
      <c r="D68" s="148"/>
      <c r="E68" s="157"/>
      <c r="F68" s="10">
        <f t="shared" si="198"/>
        <v>0</v>
      </c>
      <c r="G68" s="140"/>
      <c r="H68" s="83">
        <f t="shared" ref="H68" si="209">IFERROR(G68/(C68+D68),0)</f>
        <v>0</v>
      </c>
      <c r="I68" s="147"/>
      <c r="J68" s="148"/>
      <c r="K68" s="157"/>
      <c r="L68" s="10">
        <f t="shared" si="199"/>
        <v>0</v>
      </c>
      <c r="M68" s="140"/>
      <c r="N68" s="83">
        <f t="shared" ref="N68" si="210">IFERROR(M68/(I68+J68),0)</f>
        <v>0</v>
      </c>
      <c r="O68" s="147"/>
      <c r="P68" s="148"/>
      <c r="Q68" s="157"/>
      <c r="R68" s="10">
        <f t="shared" si="200"/>
        <v>0</v>
      </c>
      <c r="S68" s="140"/>
      <c r="T68" s="83">
        <f t="shared" ref="T68" si="211">IFERROR(S68/(O68+P68),0)</f>
        <v>0</v>
      </c>
      <c r="U68" s="147"/>
      <c r="V68" s="148"/>
      <c r="W68" s="157"/>
      <c r="X68" s="10">
        <f t="shared" si="201"/>
        <v>0</v>
      </c>
      <c r="Y68" s="140"/>
      <c r="Z68" s="83">
        <f t="shared" ref="Z68" si="212">IFERROR(Y68/(U68+V68),0)</f>
        <v>0</v>
      </c>
      <c r="AA68" s="147"/>
      <c r="AB68" s="148"/>
      <c r="AC68" s="157"/>
      <c r="AD68" s="10">
        <f t="shared" si="202"/>
        <v>0</v>
      </c>
      <c r="AE68" s="140"/>
      <c r="AF68" s="83">
        <f t="shared" ref="AF68" si="213">IFERROR(AE68/(AA68+AB68),0)</f>
        <v>0</v>
      </c>
      <c r="AG68" s="147"/>
      <c r="AH68" s="148"/>
      <c r="AI68" s="157"/>
      <c r="AJ68" s="10">
        <f t="shared" si="203"/>
        <v>0</v>
      </c>
      <c r="AK68" s="140"/>
      <c r="AL68" s="83">
        <f t="shared" ref="AL68" si="214">IFERROR(AK68/(AG68+AH68),0)</f>
        <v>0</v>
      </c>
      <c r="AM68" s="147"/>
      <c r="AN68" s="148"/>
      <c r="AO68" s="157"/>
      <c r="AP68" s="10">
        <f t="shared" si="204"/>
        <v>0</v>
      </c>
      <c r="AQ68" s="140"/>
      <c r="AR68" s="83">
        <f t="shared" ref="AR68" si="215">IFERROR(AQ68/(AM68+AN68),0)</f>
        <v>0</v>
      </c>
      <c r="AS68" s="147"/>
      <c r="AT68" s="148"/>
      <c r="AU68" s="157"/>
      <c r="AV68" s="10">
        <f t="shared" si="205"/>
        <v>0</v>
      </c>
      <c r="AW68" s="140"/>
      <c r="AX68" s="83">
        <f t="shared" ref="AX68" si="216">IFERROR(AW68/(AS68+AT68),0)</f>
        <v>0</v>
      </c>
      <c r="AY68" s="147"/>
      <c r="AZ68" s="148"/>
      <c r="BA68" s="157"/>
      <c r="BB68" s="10">
        <f t="shared" si="206"/>
        <v>0</v>
      </c>
      <c r="BC68" s="140"/>
      <c r="BD68" s="83">
        <f t="shared" ref="BD68" si="217">IFERROR(BC68/(AY68+AZ68),0)</f>
        <v>0</v>
      </c>
      <c r="BE68" s="147"/>
      <c r="BF68" s="148"/>
      <c r="BG68" s="157"/>
      <c r="BH68" s="10">
        <f t="shared" si="207"/>
        <v>0</v>
      </c>
      <c r="BI68" s="140"/>
      <c r="BJ68" s="83">
        <f t="shared" ref="BJ68" si="218">IFERROR(BI68/(BE68+BF68),0)</f>
        <v>0</v>
      </c>
      <c r="BK68" s="147"/>
      <c r="BL68" s="148"/>
      <c r="BM68" s="157"/>
      <c r="BN68" s="10">
        <f t="shared" si="208"/>
        <v>0</v>
      </c>
      <c r="BO68" s="140"/>
      <c r="BP68" s="83">
        <f t="shared" ref="BP68" si="219">IFERROR(BO68/(BK68+BL68),0)</f>
        <v>0</v>
      </c>
    </row>
    <row r="69" spans="1:68" ht="40" outlineLevel="1" x14ac:dyDescent="0.2">
      <c r="A69" s="153">
        <v>11</v>
      </c>
      <c r="B69" s="141" t="s">
        <v>41</v>
      </c>
      <c r="C69" s="121">
        <f>SUM(C70:C74)</f>
        <v>0</v>
      </c>
      <c r="D69" s="74">
        <f>SUM(D70:D74)</f>
        <v>0</v>
      </c>
      <c r="E69" s="74">
        <f>SUM(E70:E73)</f>
        <v>0</v>
      </c>
      <c r="F69" s="74">
        <f>IFERROR(E69/(C69+D69),0)</f>
        <v>0</v>
      </c>
      <c r="G69" s="81">
        <f>SUM(G70:G74)</f>
        <v>0</v>
      </c>
      <c r="H69" s="37">
        <f>IFERROR(G69/(C69+D69),0)</f>
        <v>0</v>
      </c>
      <c r="I69" s="121">
        <f>SUM(I70:I74)</f>
        <v>0</v>
      </c>
      <c r="J69" s="74">
        <f>SUM(J70:J74)</f>
        <v>0</v>
      </c>
      <c r="K69" s="74">
        <f>SUM(K70:K73)</f>
        <v>0</v>
      </c>
      <c r="L69" s="74">
        <f>IFERROR(K69/(I69+J69),0)</f>
        <v>0</v>
      </c>
      <c r="M69" s="81">
        <f>SUM(M70:M74)</f>
        <v>0</v>
      </c>
      <c r="N69" s="37">
        <f>IFERROR(M69/(I69+J69),0)</f>
        <v>0</v>
      </c>
      <c r="O69" s="121">
        <f>SUM(O70:O74)</f>
        <v>0</v>
      </c>
      <c r="P69" s="74">
        <f>SUM(P70:P74)</f>
        <v>0</v>
      </c>
      <c r="Q69" s="74">
        <f>SUM(Q70:Q73)</f>
        <v>0</v>
      </c>
      <c r="R69" s="74">
        <f>IFERROR(Q69/(O69+P69),0)</f>
        <v>0</v>
      </c>
      <c r="S69" s="81">
        <f>SUM(S70:S74)</f>
        <v>0</v>
      </c>
      <c r="T69" s="37">
        <f>IFERROR(S69/(O69+P69),0)</f>
        <v>0</v>
      </c>
      <c r="U69" s="121">
        <f>SUM(U70:U74)</f>
        <v>0</v>
      </c>
      <c r="V69" s="74">
        <f>SUM(V70:V74)</f>
        <v>0</v>
      </c>
      <c r="W69" s="74">
        <f>SUM(W70:W73)</f>
        <v>0</v>
      </c>
      <c r="X69" s="74">
        <f>IFERROR(W69/(U69+V69),0)</f>
        <v>0</v>
      </c>
      <c r="Y69" s="81">
        <f>SUM(Y70:Y74)</f>
        <v>0</v>
      </c>
      <c r="Z69" s="37">
        <f>IFERROR(Y69/(U69+V69),0)</f>
        <v>0</v>
      </c>
      <c r="AA69" s="121">
        <f>SUM(AA70:AA74)</f>
        <v>0</v>
      </c>
      <c r="AB69" s="74">
        <f>SUM(AB70:AB74)</f>
        <v>0</v>
      </c>
      <c r="AC69" s="74">
        <f>SUM(AC70:AC73)</f>
        <v>0</v>
      </c>
      <c r="AD69" s="74">
        <f>IFERROR(AC69/(AA69+AB69),0)</f>
        <v>0</v>
      </c>
      <c r="AE69" s="81">
        <f>SUM(AE70:AE74)</f>
        <v>0</v>
      </c>
      <c r="AF69" s="37">
        <f>IFERROR(AE69/(AA69+AB69),0)</f>
        <v>0</v>
      </c>
      <c r="AG69" s="121">
        <f>SUM(AG70:AG74)</f>
        <v>0</v>
      </c>
      <c r="AH69" s="74">
        <f>SUM(AH70:AH74)</f>
        <v>0</v>
      </c>
      <c r="AI69" s="74">
        <f>SUM(AI70:AI73)</f>
        <v>0</v>
      </c>
      <c r="AJ69" s="74">
        <f>IFERROR(AI69/(AG69+AH69),0)</f>
        <v>0</v>
      </c>
      <c r="AK69" s="81">
        <f>SUM(AK70:AK74)</f>
        <v>0</v>
      </c>
      <c r="AL69" s="37">
        <f>IFERROR(AK69/(AG69+AH69),0)</f>
        <v>0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81">
        <f>SUM(AQ70:AQ74)</f>
        <v>0</v>
      </c>
      <c r="AR69" s="37">
        <f>IFERROR(AQ69/(AM69+AN69),0)</f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81">
        <f>SUM(AW70:AW74)</f>
        <v>0</v>
      </c>
      <c r="AX69" s="37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81">
        <f>SUM(BC70:BC74)</f>
        <v>0</v>
      </c>
      <c r="BD69" s="37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81">
        <f>SUM(BI70:BI74)</f>
        <v>0</v>
      </c>
      <c r="BJ69" s="37">
        <f>IFERROR(BI69/(BE69+BF69),0)</f>
        <v>0</v>
      </c>
      <c r="BK69" s="121">
        <f>SUM(BK70:BK74)</f>
        <v>0</v>
      </c>
      <c r="BL69" s="74">
        <f>SUM(BL70:BL74)</f>
        <v>0</v>
      </c>
      <c r="BM69" s="74">
        <f>SUM(BM70:BM73)</f>
        <v>0</v>
      </c>
      <c r="BN69" s="74">
        <f>IFERROR(BM69/(BK69+BL69),0)</f>
        <v>0</v>
      </c>
      <c r="BO69" s="81">
        <f>SUM(BO70:BO74)</f>
        <v>0</v>
      </c>
      <c r="BP69" s="37">
        <f>IFERROR(BO69/(BK69+BL69),0)</f>
        <v>0</v>
      </c>
    </row>
    <row r="70" spans="1:68" ht="19.5" customHeight="1" outlineLevel="1" x14ac:dyDescent="0.2">
      <c r="A70" s="154"/>
      <c r="B70" s="139" t="str" cm="1">
        <f t="array" ref="B70:B74">$B$10:$B$14</f>
        <v>ΟΙΚΙΑΚΟΣ</v>
      </c>
      <c r="C70" s="39"/>
      <c r="D70" s="10"/>
      <c r="E70" s="10"/>
      <c r="F70" s="10">
        <f>IFERROR(E70/(C70+D70),0)</f>
        <v>0</v>
      </c>
      <c r="G70" s="30"/>
      <c r="H70" s="83">
        <f>IFERROR(G70/(C70+D70),0)</f>
        <v>0</v>
      </c>
      <c r="I70" s="39"/>
      <c r="J70" s="10"/>
      <c r="K70" s="10"/>
      <c r="L70" s="10">
        <f>IFERROR(K70/(I70+J70),0)</f>
        <v>0</v>
      </c>
      <c r="M70" s="30"/>
      <c r="N70" s="83">
        <f>IFERROR(M70/(I70+J70),0)</f>
        <v>0</v>
      </c>
      <c r="O70" s="39"/>
      <c r="P70" s="10"/>
      <c r="Q70" s="10"/>
      <c r="R70" s="10">
        <f>IFERROR(Q70/(O70+P70),0)</f>
        <v>0</v>
      </c>
      <c r="S70" s="30"/>
      <c r="T70" s="83">
        <f>IFERROR(S70/(O70+P70),0)</f>
        <v>0</v>
      </c>
      <c r="U70" s="39"/>
      <c r="V70" s="10"/>
      <c r="W70" s="10"/>
      <c r="X70" s="10">
        <f>IFERROR(W70/(U70+V70),0)</f>
        <v>0</v>
      </c>
      <c r="Y70" s="30"/>
      <c r="Z70" s="83">
        <f>IFERROR(Y70/(U70+V70),0)</f>
        <v>0</v>
      </c>
      <c r="AA70" s="39"/>
      <c r="AB70" s="10"/>
      <c r="AC70" s="10"/>
      <c r="AD70" s="10">
        <f>IFERROR(AC70/(AA70+AB70),0)</f>
        <v>0</v>
      </c>
      <c r="AE70" s="30"/>
      <c r="AF70" s="83">
        <f>IFERROR(AE70/(AA70+AB70),0)</f>
        <v>0</v>
      </c>
      <c r="AG70" s="39"/>
      <c r="AH70" s="10"/>
      <c r="AI70" s="10"/>
      <c r="AJ70" s="10">
        <f>IFERROR(AI70/(AG70+AH70),0)</f>
        <v>0</v>
      </c>
      <c r="AK70" s="30"/>
      <c r="AL70" s="83">
        <f>IFERROR(AK70/(AG70+AH70),0)</f>
        <v>0</v>
      </c>
      <c r="AM70" s="39"/>
      <c r="AN70" s="10"/>
      <c r="AO70" s="10"/>
      <c r="AP70" s="10">
        <f>IFERROR(AO70/(AM70+AN70),0)</f>
        <v>0</v>
      </c>
      <c r="AQ70" s="30"/>
      <c r="AR70" s="83">
        <f>IFERROR(AQ70/(AM70+AN70),0)</f>
        <v>0</v>
      </c>
      <c r="AS70" s="39"/>
      <c r="AT70" s="10"/>
      <c r="AU70" s="10"/>
      <c r="AV70" s="10">
        <f>IFERROR(AU70/(AS70+AT70),0)</f>
        <v>0</v>
      </c>
      <c r="AW70" s="30"/>
      <c r="AX70" s="83">
        <f>IFERROR(AW70/(AS70+AT70),0)</f>
        <v>0</v>
      </c>
      <c r="AY70" s="39"/>
      <c r="AZ70" s="10"/>
      <c r="BA70" s="10"/>
      <c r="BB70" s="10">
        <f>IFERROR(BA70/(AY70+AZ70),0)</f>
        <v>0</v>
      </c>
      <c r="BC70" s="30"/>
      <c r="BD70" s="83">
        <f>IFERROR(BC70/(AY70+AZ70),0)</f>
        <v>0</v>
      </c>
      <c r="BE70" s="39"/>
      <c r="BF70" s="10"/>
      <c r="BG70" s="10"/>
      <c r="BH70" s="10">
        <f>IFERROR(BG70/(BE70+BF70),0)</f>
        <v>0</v>
      </c>
      <c r="BI70" s="30"/>
      <c r="BJ70" s="83">
        <f>IFERROR(BI70/(BE70+BF70),0)</f>
        <v>0</v>
      </c>
      <c r="BK70" s="39"/>
      <c r="BL70" s="10"/>
      <c r="BM70" s="10"/>
      <c r="BN70" s="10">
        <f>IFERROR(BM70/(BK70+BL70),0)</f>
        <v>0</v>
      </c>
      <c r="BO70" s="30"/>
      <c r="BP70" s="83">
        <f>IFERROR(BO70/(BK70+BL70),0)</f>
        <v>0</v>
      </c>
    </row>
    <row r="71" spans="1:68" ht="19.5" customHeight="1" outlineLevel="1" x14ac:dyDescent="0.2">
      <c r="A71" s="154"/>
      <c r="B71" s="139" t="str">
        <v>ΕΜΠΟΡΙΚΟΣ</v>
      </c>
      <c r="C71" s="39"/>
      <c r="D71" s="10"/>
      <c r="E71" s="10"/>
      <c r="F71" s="10">
        <f t="shared" ref="F71:F74" si="220">IFERROR(E71/(C71+D71),0)</f>
        <v>0</v>
      </c>
      <c r="G71" s="30"/>
      <c r="H71" s="83">
        <f t="shared" ref="H71:H74" si="221">IFERROR(G71/(C71+D71),0)</f>
        <v>0</v>
      </c>
      <c r="I71" s="39"/>
      <c r="J71" s="10"/>
      <c r="K71" s="10"/>
      <c r="L71" s="10">
        <f t="shared" ref="L71:L74" si="222">IFERROR(K71/(I71+J71),0)</f>
        <v>0</v>
      </c>
      <c r="M71" s="30"/>
      <c r="N71" s="83">
        <f t="shared" ref="N71:N74" si="223">IFERROR(M71/(I71+J71),0)</f>
        <v>0</v>
      </c>
      <c r="O71" s="39"/>
      <c r="P71" s="10"/>
      <c r="Q71" s="10"/>
      <c r="R71" s="10">
        <f t="shared" ref="R71:R74" si="224">IFERROR(Q71/(O71+P71),0)</f>
        <v>0</v>
      </c>
      <c r="S71" s="30"/>
      <c r="T71" s="83">
        <f t="shared" ref="T71:T74" si="225">IFERROR(S71/(O71+P71),0)</f>
        <v>0</v>
      </c>
      <c r="U71" s="39"/>
      <c r="V71" s="10"/>
      <c r="W71" s="10"/>
      <c r="X71" s="10">
        <f t="shared" ref="X71:X74" si="226">IFERROR(W71/(U71+V71),0)</f>
        <v>0</v>
      </c>
      <c r="Y71" s="30"/>
      <c r="Z71" s="83">
        <f t="shared" ref="Z71:Z74" si="227">IFERROR(Y71/(U71+V71),0)</f>
        <v>0</v>
      </c>
      <c r="AA71" s="39"/>
      <c r="AB71" s="10"/>
      <c r="AC71" s="10"/>
      <c r="AD71" s="10">
        <f t="shared" ref="AD71:AD74" si="228">IFERROR(AC71/(AA71+AB71),0)</f>
        <v>0</v>
      </c>
      <c r="AE71" s="30"/>
      <c r="AF71" s="83">
        <f t="shared" ref="AF71:AF74" si="229">IFERROR(AE71/(AA71+AB71),0)</f>
        <v>0</v>
      </c>
      <c r="AG71" s="39"/>
      <c r="AH71" s="10"/>
      <c r="AI71" s="10"/>
      <c r="AJ71" s="10">
        <f t="shared" ref="AJ71:AJ74" si="230">IFERROR(AI71/(AG71+AH71),0)</f>
        <v>0</v>
      </c>
      <c r="AK71" s="30"/>
      <c r="AL71" s="83">
        <f t="shared" ref="AL71:AL74" si="231">IFERROR(AK71/(AG71+AH71),0)</f>
        <v>0</v>
      </c>
      <c r="AM71" s="39"/>
      <c r="AN71" s="10"/>
      <c r="AO71" s="10"/>
      <c r="AP71" s="10">
        <f t="shared" ref="AP71:AP74" si="232">IFERROR(AO71/(AM71+AN71),0)</f>
        <v>0</v>
      </c>
      <c r="AQ71" s="30"/>
      <c r="AR71" s="83">
        <f t="shared" ref="AR71:AR74" si="233">IFERROR(AQ71/(AM71+AN71),0)</f>
        <v>0</v>
      </c>
      <c r="AS71" s="39"/>
      <c r="AT71" s="10"/>
      <c r="AU71" s="10"/>
      <c r="AV71" s="10">
        <f t="shared" ref="AV71:AV74" si="234">IFERROR(AU71/(AS71+AT71),0)</f>
        <v>0</v>
      </c>
      <c r="AW71" s="30"/>
      <c r="AX71" s="83">
        <f t="shared" ref="AX71:AX74" si="235">IFERROR(AW71/(AS71+AT71),0)</f>
        <v>0</v>
      </c>
      <c r="AY71" s="39"/>
      <c r="AZ71" s="10"/>
      <c r="BA71" s="10"/>
      <c r="BB71" s="10">
        <f t="shared" ref="BB71:BB74" si="236">IFERROR(BA71/(AY71+AZ71),0)</f>
        <v>0</v>
      </c>
      <c r="BC71" s="30"/>
      <c r="BD71" s="83">
        <f t="shared" ref="BD71:BD74" si="237">IFERROR(BC71/(AY71+AZ71),0)</f>
        <v>0</v>
      </c>
      <c r="BE71" s="39"/>
      <c r="BF71" s="10"/>
      <c r="BG71" s="10"/>
      <c r="BH71" s="10">
        <f t="shared" ref="BH71:BH74" si="238">IFERROR(BG71/(BE71+BF71),0)</f>
        <v>0</v>
      </c>
      <c r="BI71" s="30"/>
      <c r="BJ71" s="83">
        <f t="shared" ref="BJ71:BJ74" si="239">IFERROR(BI71/(BE71+BF71),0)</f>
        <v>0</v>
      </c>
      <c r="BK71" s="39"/>
      <c r="BL71" s="10"/>
      <c r="BM71" s="10"/>
      <c r="BN71" s="10">
        <f t="shared" ref="BN71:BN74" si="240">IFERROR(BM71/(BK71+BL71),0)</f>
        <v>0</v>
      </c>
      <c r="BO71" s="30"/>
      <c r="BP71" s="83">
        <f t="shared" ref="BP71:BP74" si="241">IFERROR(BO71/(BK71+BL71),0)</f>
        <v>0</v>
      </c>
    </row>
    <row r="72" spans="1:68" ht="19.5" customHeight="1" outlineLevel="1" x14ac:dyDescent="0.2">
      <c r="A72" s="154"/>
      <c r="B72" s="139" t="str">
        <v>CNG</v>
      </c>
      <c r="C72" s="39"/>
      <c r="D72" s="10"/>
      <c r="E72" s="10"/>
      <c r="F72" s="10">
        <f t="shared" si="220"/>
        <v>0</v>
      </c>
      <c r="G72" s="30"/>
      <c r="H72" s="83">
        <f t="shared" si="221"/>
        <v>0</v>
      </c>
      <c r="I72" s="39"/>
      <c r="J72" s="10"/>
      <c r="K72" s="10"/>
      <c r="L72" s="10">
        <f t="shared" si="222"/>
        <v>0</v>
      </c>
      <c r="M72" s="30"/>
      <c r="N72" s="83">
        <f t="shared" si="223"/>
        <v>0</v>
      </c>
      <c r="O72" s="39"/>
      <c r="P72" s="10"/>
      <c r="Q72" s="10"/>
      <c r="R72" s="10">
        <f t="shared" si="224"/>
        <v>0</v>
      </c>
      <c r="S72" s="30"/>
      <c r="T72" s="83">
        <f t="shared" si="225"/>
        <v>0</v>
      </c>
      <c r="U72" s="39"/>
      <c r="V72" s="10"/>
      <c r="W72" s="10"/>
      <c r="X72" s="10">
        <f t="shared" si="226"/>
        <v>0</v>
      </c>
      <c r="Y72" s="30"/>
      <c r="Z72" s="83">
        <f t="shared" si="227"/>
        <v>0</v>
      </c>
      <c r="AA72" s="39"/>
      <c r="AB72" s="10"/>
      <c r="AC72" s="10"/>
      <c r="AD72" s="10">
        <f t="shared" si="228"/>
        <v>0</v>
      </c>
      <c r="AE72" s="30"/>
      <c r="AF72" s="83">
        <f t="shared" si="229"/>
        <v>0</v>
      </c>
      <c r="AG72" s="39"/>
      <c r="AH72" s="10"/>
      <c r="AI72" s="10"/>
      <c r="AJ72" s="10">
        <f t="shared" si="230"/>
        <v>0</v>
      </c>
      <c r="AK72" s="30"/>
      <c r="AL72" s="83">
        <f t="shared" si="231"/>
        <v>0</v>
      </c>
      <c r="AM72" s="39"/>
      <c r="AN72" s="10"/>
      <c r="AO72" s="10"/>
      <c r="AP72" s="10">
        <f t="shared" si="232"/>
        <v>0</v>
      </c>
      <c r="AQ72" s="30"/>
      <c r="AR72" s="83">
        <f t="shared" si="233"/>
        <v>0</v>
      </c>
      <c r="AS72" s="39"/>
      <c r="AT72" s="10"/>
      <c r="AU72" s="10"/>
      <c r="AV72" s="10">
        <f t="shared" si="234"/>
        <v>0</v>
      </c>
      <c r="AW72" s="30"/>
      <c r="AX72" s="83">
        <f t="shared" si="235"/>
        <v>0</v>
      </c>
      <c r="AY72" s="39"/>
      <c r="AZ72" s="10"/>
      <c r="BA72" s="10"/>
      <c r="BB72" s="10">
        <f t="shared" si="236"/>
        <v>0</v>
      </c>
      <c r="BC72" s="30"/>
      <c r="BD72" s="83">
        <f t="shared" si="237"/>
        <v>0</v>
      </c>
      <c r="BE72" s="39"/>
      <c r="BF72" s="10"/>
      <c r="BG72" s="10"/>
      <c r="BH72" s="10">
        <f t="shared" si="238"/>
        <v>0</v>
      </c>
      <c r="BI72" s="30"/>
      <c r="BJ72" s="83">
        <f t="shared" si="239"/>
        <v>0</v>
      </c>
      <c r="BK72" s="39"/>
      <c r="BL72" s="10"/>
      <c r="BM72" s="10"/>
      <c r="BN72" s="10">
        <f t="shared" si="240"/>
        <v>0</v>
      </c>
      <c r="BO72" s="30"/>
      <c r="BP72" s="83">
        <f t="shared" si="241"/>
        <v>0</v>
      </c>
    </row>
    <row r="73" spans="1:68" ht="19.5" customHeight="1" outlineLevel="1" x14ac:dyDescent="0.2">
      <c r="A73" s="154"/>
      <c r="B73" s="139" t="str">
        <v>ΒΙΟΜΗΧΑΝΙΚΟΣ</v>
      </c>
      <c r="C73" s="39"/>
      <c r="D73" s="10"/>
      <c r="E73" s="10"/>
      <c r="F73" s="10">
        <f t="shared" si="220"/>
        <v>0</v>
      </c>
      <c r="G73" s="30"/>
      <c r="H73" s="83">
        <f t="shared" si="221"/>
        <v>0</v>
      </c>
      <c r="I73" s="39"/>
      <c r="J73" s="10"/>
      <c r="K73" s="10"/>
      <c r="L73" s="10">
        <f t="shared" si="222"/>
        <v>0</v>
      </c>
      <c r="M73" s="30"/>
      <c r="N73" s="83">
        <f t="shared" si="223"/>
        <v>0</v>
      </c>
      <c r="O73" s="39"/>
      <c r="P73" s="10"/>
      <c r="Q73" s="10"/>
      <c r="R73" s="10">
        <f t="shared" si="224"/>
        <v>0</v>
      </c>
      <c r="S73" s="30"/>
      <c r="T73" s="83">
        <f t="shared" si="225"/>
        <v>0</v>
      </c>
      <c r="U73" s="39"/>
      <c r="V73" s="10"/>
      <c r="W73" s="10"/>
      <c r="X73" s="10">
        <f t="shared" si="226"/>
        <v>0</v>
      </c>
      <c r="Y73" s="30"/>
      <c r="Z73" s="83">
        <f t="shared" si="227"/>
        <v>0</v>
      </c>
      <c r="AA73" s="39"/>
      <c r="AB73" s="10"/>
      <c r="AC73" s="10"/>
      <c r="AD73" s="10">
        <f t="shared" si="228"/>
        <v>0</v>
      </c>
      <c r="AE73" s="30"/>
      <c r="AF73" s="83">
        <f t="shared" si="229"/>
        <v>0</v>
      </c>
      <c r="AG73" s="39"/>
      <c r="AH73" s="10"/>
      <c r="AI73" s="10"/>
      <c r="AJ73" s="10">
        <f t="shared" si="230"/>
        <v>0</v>
      </c>
      <c r="AK73" s="30"/>
      <c r="AL73" s="83">
        <f t="shared" si="231"/>
        <v>0</v>
      </c>
      <c r="AM73" s="39"/>
      <c r="AN73" s="10"/>
      <c r="AO73" s="10"/>
      <c r="AP73" s="10">
        <f t="shared" si="232"/>
        <v>0</v>
      </c>
      <c r="AQ73" s="30"/>
      <c r="AR73" s="83">
        <f t="shared" si="233"/>
        <v>0</v>
      </c>
      <c r="AS73" s="39"/>
      <c r="AT73" s="10"/>
      <c r="AU73" s="10"/>
      <c r="AV73" s="10">
        <f t="shared" si="234"/>
        <v>0</v>
      </c>
      <c r="AW73" s="30"/>
      <c r="AX73" s="83">
        <f t="shared" si="235"/>
        <v>0</v>
      </c>
      <c r="AY73" s="39"/>
      <c r="AZ73" s="10"/>
      <c r="BA73" s="10"/>
      <c r="BB73" s="10">
        <f t="shared" si="236"/>
        <v>0</v>
      </c>
      <c r="BC73" s="30"/>
      <c r="BD73" s="83">
        <f t="shared" si="237"/>
        <v>0</v>
      </c>
      <c r="BE73" s="39"/>
      <c r="BF73" s="10"/>
      <c r="BG73" s="10"/>
      <c r="BH73" s="10">
        <f t="shared" si="238"/>
        <v>0</v>
      </c>
      <c r="BI73" s="30"/>
      <c r="BJ73" s="83">
        <f t="shared" si="239"/>
        <v>0</v>
      </c>
      <c r="BK73" s="39"/>
      <c r="BL73" s="10"/>
      <c r="BM73" s="10"/>
      <c r="BN73" s="10">
        <f t="shared" si="240"/>
        <v>0</v>
      </c>
      <c r="BO73" s="30"/>
      <c r="BP73" s="83">
        <f t="shared" si="241"/>
        <v>0</v>
      </c>
    </row>
    <row r="74" spans="1:68" ht="19.5" customHeight="1" outlineLevel="1" thickBot="1" x14ac:dyDescent="0.25">
      <c r="A74" s="155"/>
      <c r="B74" s="139" t="str">
        <v>ΚΛΙΜΑΤΙΣΜΟΣ / ΣΥΜΠΑΡΑΓΩΓΗ</v>
      </c>
      <c r="C74" s="147"/>
      <c r="D74" s="148"/>
      <c r="E74" s="157"/>
      <c r="F74" s="10">
        <f t="shared" si="220"/>
        <v>0</v>
      </c>
      <c r="G74" s="140"/>
      <c r="H74" s="83">
        <f t="shared" si="221"/>
        <v>0</v>
      </c>
      <c r="I74" s="147"/>
      <c r="J74" s="148"/>
      <c r="K74" s="157"/>
      <c r="L74" s="10">
        <f t="shared" si="222"/>
        <v>0</v>
      </c>
      <c r="M74" s="140"/>
      <c r="N74" s="83">
        <f t="shared" si="223"/>
        <v>0</v>
      </c>
      <c r="O74" s="147"/>
      <c r="P74" s="148"/>
      <c r="Q74" s="157"/>
      <c r="R74" s="10">
        <f t="shared" si="224"/>
        <v>0</v>
      </c>
      <c r="S74" s="140"/>
      <c r="T74" s="83">
        <f t="shared" si="225"/>
        <v>0</v>
      </c>
      <c r="U74" s="147"/>
      <c r="V74" s="148"/>
      <c r="W74" s="157"/>
      <c r="X74" s="10">
        <f t="shared" si="226"/>
        <v>0</v>
      </c>
      <c r="Y74" s="140"/>
      <c r="Z74" s="83">
        <f t="shared" si="227"/>
        <v>0</v>
      </c>
      <c r="AA74" s="147"/>
      <c r="AB74" s="148"/>
      <c r="AC74" s="157"/>
      <c r="AD74" s="10">
        <f t="shared" si="228"/>
        <v>0</v>
      </c>
      <c r="AE74" s="140"/>
      <c r="AF74" s="83">
        <f t="shared" si="229"/>
        <v>0</v>
      </c>
      <c r="AG74" s="147"/>
      <c r="AH74" s="148"/>
      <c r="AI74" s="157"/>
      <c r="AJ74" s="10">
        <f t="shared" si="230"/>
        <v>0</v>
      </c>
      <c r="AK74" s="140"/>
      <c r="AL74" s="83">
        <f t="shared" si="231"/>
        <v>0</v>
      </c>
      <c r="AM74" s="147"/>
      <c r="AN74" s="148"/>
      <c r="AO74" s="157"/>
      <c r="AP74" s="10">
        <f t="shared" si="232"/>
        <v>0</v>
      </c>
      <c r="AQ74" s="140"/>
      <c r="AR74" s="83">
        <f t="shared" si="233"/>
        <v>0</v>
      </c>
      <c r="AS74" s="147"/>
      <c r="AT74" s="148"/>
      <c r="AU74" s="157"/>
      <c r="AV74" s="10">
        <f t="shared" si="234"/>
        <v>0</v>
      </c>
      <c r="AW74" s="140"/>
      <c r="AX74" s="83">
        <f t="shared" si="235"/>
        <v>0</v>
      </c>
      <c r="AY74" s="147"/>
      <c r="AZ74" s="148"/>
      <c r="BA74" s="157"/>
      <c r="BB74" s="10">
        <f t="shared" si="236"/>
        <v>0</v>
      </c>
      <c r="BC74" s="140"/>
      <c r="BD74" s="83">
        <f t="shared" si="237"/>
        <v>0</v>
      </c>
      <c r="BE74" s="147"/>
      <c r="BF74" s="148"/>
      <c r="BG74" s="157"/>
      <c r="BH74" s="10">
        <f t="shared" si="238"/>
        <v>0</v>
      </c>
      <c r="BI74" s="140"/>
      <c r="BJ74" s="83">
        <f t="shared" si="239"/>
        <v>0</v>
      </c>
      <c r="BK74" s="147"/>
      <c r="BL74" s="148"/>
      <c r="BM74" s="157"/>
      <c r="BN74" s="10">
        <f t="shared" si="240"/>
        <v>0</v>
      </c>
      <c r="BO74" s="140"/>
      <c r="BP74" s="83">
        <f t="shared" si="241"/>
        <v>0</v>
      </c>
    </row>
    <row r="75" spans="1:68" ht="20" outlineLevel="1" x14ac:dyDescent="0.2">
      <c r="A75" s="153">
        <v>12</v>
      </c>
      <c r="B75" s="141" t="s">
        <v>42</v>
      </c>
      <c r="C75" s="121">
        <f>SUM(C76:C80)</f>
        <v>0</v>
      </c>
      <c r="D75" s="74">
        <f>SUM(D76:D80)</f>
        <v>0</v>
      </c>
      <c r="E75" s="74">
        <f>SUM(E76:E79)</f>
        <v>0</v>
      </c>
      <c r="F75" s="74">
        <f>IFERROR(E75/(C75+D75),0)</f>
        <v>0</v>
      </c>
      <c r="G75" s="81">
        <f>SUM(G76:G80)</f>
        <v>0</v>
      </c>
      <c r="H75" s="37">
        <f>IFERROR(G75/(C75+D75),0)</f>
        <v>0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81">
        <f>SUM(M76:M80)</f>
        <v>0</v>
      </c>
      <c r="N75" s="37">
        <f>IFERROR(M75/(I75+J75),0)</f>
        <v>0</v>
      </c>
      <c r="O75" s="121">
        <f>SUM(O76:O80)</f>
        <v>0</v>
      </c>
      <c r="P75" s="74">
        <f>SUM(P76:P80)</f>
        <v>0</v>
      </c>
      <c r="Q75" s="74">
        <f>SUM(Q76:Q79)</f>
        <v>0</v>
      </c>
      <c r="R75" s="74">
        <f>IFERROR(Q75/(O75+P75),0)</f>
        <v>0</v>
      </c>
      <c r="S75" s="81">
        <f>SUM(S76:S80)</f>
        <v>0</v>
      </c>
      <c r="T75" s="37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81">
        <f>SUM(Y76:Y80)</f>
        <v>0</v>
      </c>
      <c r="Z75" s="37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81">
        <f>SUM(AE76:AE80)</f>
        <v>0</v>
      </c>
      <c r="AF75" s="37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81">
        <f>SUM(AK76:AK80)</f>
        <v>0</v>
      </c>
      <c r="AL75" s="37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81">
        <f>SUM(AQ76:AQ80)</f>
        <v>0</v>
      </c>
      <c r="AR75" s="37">
        <f>IFERROR(AQ75/(AM75+AN75),0)</f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81">
        <f>SUM(AW76:AW80)</f>
        <v>0</v>
      </c>
      <c r="AX75" s="37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81">
        <f>SUM(BC76:BC80)</f>
        <v>0</v>
      </c>
      <c r="BD75" s="37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81">
        <f>SUM(BI76:BI80)</f>
        <v>0</v>
      </c>
      <c r="BJ75" s="37">
        <f>IFERROR(BI75/(BE75+BF75),0)</f>
        <v>0</v>
      </c>
      <c r="BK75" s="121">
        <f>SUM(BK76:BK80)</f>
        <v>0</v>
      </c>
      <c r="BL75" s="74">
        <f>SUM(BL76:BL80)</f>
        <v>0</v>
      </c>
      <c r="BM75" s="74">
        <f>SUM(BM76:BM79)</f>
        <v>0</v>
      </c>
      <c r="BN75" s="74">
        <f>IFERROR(BM75/(BK75+BL75),0)</f>
        <v>0</v>
      </c>
      <c r="BO75" s="81">
        <f>SUM(BO76:BO80)</f>
        <v>0</v>
      </c>
      <c r="BP75" s="37">
        <f>IFERROR(BO75/(BK75+BL75),0)</f>
        <v>0</v>
      </c>
    </row>
    <row r="76" spans="1:68" ht="19.5" customHeight="1" outlineLevel="1" x14ac:dyDescent="0.2">
      <c r="A76" s="154"/>
      <c r="B76" s="139" t="str" cm="1">
        <f t="array" ref="B76:B80">$B$10:$B$14</f>
        <v>ΟΙΚΙΑΚΟΣ</v>
      </c>
      <c r="C76" s="39"/>
      <c r="D76" s="10"/>
      <c r="E76" s="10"/>
      <c r="F76" s="10">
        <f>IFERROR(E76/(C76+D76),0)</f>
        <v>0</v>
      </c>
      <c r="G76" s="30"/>
      <c r="H76" s="83">
        <f>IFERROR(G76/(C76+D76),0)</f>
        <v>0</v>
      </c>
      <c r="I76" s="39"/>
      <c r="J76" s="10"/>
      <c r="K76" s="10"/>
      <c r="L76" s="10">
        <f>IFERROR(K76/(I76+J76),0)</f>
        <v>0</v>
      </c>
      <c r="M76" s="30"/>
      <c r="N76" s="83">
        <f>IFERROR(M76/(I76+J76),0)</f>
        <v>0</v>
      </c>
      <c r="O76" s="39"/>
      <c r="P76" s="10"/>
      <c r="Q76" s="10"/>
      <c r="R76" s="10">
        <f>IFERROR(Q76/(O76+P76),0)</f>
        <v>0</v>
      </c>
      <c r="S76" s="30"/>
      <c r="T76" s="83">
        <f>IFERROR(S76/(O76+P76),0)</f>
        <v>0</v>
      </c>
      <c r="U76" s="39"/>
      <c r="V76" s="10"/>
      <c r="W76" s="10"/>
      <c r="X76" s="10">
        <f>IFERROR(W76/(U76+V76),0)</f>
        <v>0</v>
      </c>
      <c r="Y76" s="30"/>
      <c r="Z76" s="83">
        <f>IFERROR(Y76/(U76+V76),0)</f>
        <v>0</v>
      </c>
      <c r="AA76" s="39"/>
      <c r="AB76" s="10"/>
      <c r="AC76" s="10"/>
      <c r="AD76" s="10">
        <f>IFERROR(AC76/(AA76+AB76),0)</f>
        <v>0</v>
      </c>
      <c r="AE76" s="30"/>
      <c r="AF76" s="83">
        <f>IFERROR(AE76/(AA76+AB76),0)</f>
        <v>0</v>
      </c>
      <c r="AG76" s="39"/>
      <c r="AH76" s="10"/>
      <c r="AI76" s="10"/>
      <c r="AJ76" s="10">
        <f>IFERROR(AI76/(AG76+AH76),0)</f>
        <v>0</v>
      </c>
      <c r="AK76" s="30"/>
      <c r="AL76" s="83">
        <f>IFERROR(AK76/(AG76+AH76),0)</f>
        <v>0</v>
      </c>
      <c r="AM76" s="39"/>
      <c r="AN76" s="10"/>
      <c r="AO76" s="10"/>
      <c r="AP76" s="10">
        <f>IFERROR(AO76/(AM76+AN76),0)</f>
        <v>0</v>
      </c>
      <c r="AQ76" s="30"/>
      <c r="AR76" s="83">
        <f>IFERROR(AQ76/(AM76+AN76),0)</f>
        <v>0</v>
      </c>
      <c r="AS76" s="39"/>
      <c r="AT76" s="10"/>
      <c r="AU76" s="10"/>
      <c r="AV76" s="10">
        <f>IFERROR(AU76/(AS76+AT76),0)</f>
        <v>0</v>
      </c>
      <c r="AW76" s="30"/>
      <c r="AX76" s="83">
        <f>IFERROR(AW76/(AS76+AT76),0)</f>
        <v>0</v>
      </c>
      <c r="AY76" s="39"/>
      <c r="AZ76" s="10"/>
      <c r="BA76" s="10"/>
      <c r="BB76" s="10">
        <f>IFERROR(BA76/(AY76+AZ76),0)</f>
        <v>0</v>
      </c>
      <c r="BC76" s="30"/>
      <c r="BD76" s="83">
        <f>IFERROR(BC76/(AY76+AZ76),0)</f>
        <v>0</v>
      </c>
      <c r="BE76" s="39"/>
      <c r="BF76" s="10"/>
      <c r="BG76" s="10"/>
      <c r="BH76" s="10">
        <f>IFERROR(BG76/(BE76+BF76),0)</f>
        <v>0</v>
      </c>
      <c r="BI76" s="30"/>
      <c r="BJ76" s="83">
        <f>IFERROR(BI76/(BE76+BF76),0)</f>
        <v>0</v>
      </c>
      <c r="BK76" s="39"/>
      <c r="BL76" s="10"/>
      <c r="BM76" s="10"/>
      <c r="BN76" s="10">
        <f>IFERROR(BM76/(BK76+BL76),0)</f>
        <v>0</v>
      </c>
      <c r="BO76" s="30"/>
      <c r="BP76" s="83">
        <f>IFERROR(BO76/(BK76+BL76),0)</f>
        <v>0</v>
      </c>
    </row>
    <row r="77" spans="1:68" ht="19.5" customHeight="1" outlineLevel="1" x14ac:dyDescent="0.2">
      <c r="A77" s="154"/>
      <c r="B77" s="139" t="str">
        <v>ΕΜΠΟΡΙΚΟΣ</v>
      </c>
      <c r="C77" s="39"/>
      <c r="D77" s="10"/>
      <c r="E77" s="10"/>
      <c r="F77" s="10">
        <f t="shared" ref="F77:F80" si="242">IFERROR(E77/(C77+D77),0)</f>
        <v>0</v>
      </c>
      <c r="G77" s="30"/>
      <c r="H77" s="83">
        <f t="shared" ref="H77:H80" si="243">IFERROR(G77/(C77+D77),0)</f>
        <v>0</v>
      </c>
      <c r="I77" s="39"/>
      <c r="J77" s="10"/>
      <c r="K77" s="10"/>
      <c r="L77" s="10">
        <f t="shared" ref="L77:L80" si="244">IFERROR(K77/(I77+J77),0)</f>
        <v>0</v>
      </c>
      <c r="M77" s="30"/>
      <c r="N77" s="83">
        <f t="shared" ref="N77:N80" si="245">IFERROR(M77/(I77+J77),0)</f>
        <v>0</v>
      </c>
      <c r="O77" s="39"/>
      <c r="P77" s="10"/>
      <c r="Q77" s="10"/>
      <c r="R77" s="10">
        <f t="shared" ref="R77:R80" si="246">IFERROR(Q77/(O77+P77),0)</f>
        <v>0</v>
      </c>
      <c r="S77" s="30"/>
      <c r="T77" s="83">
        <f t="shared" ref="T77:T80" si="247">IFERROR(S77/(O77+P77),0)</f>
        <v>0</v>
      </c>
      <c r="U77" s="39"/>
      <c r="V77" s="10"/>
      <c r="W77" s="10"/>
      <c r="X77" s="10">
        <f t="shared" ref="X77:X80" si="248">IFERROR(W77/(U77+V77),0)</f>
        <v>0</v>
      </c>
      <c r="Y77" s="30"/>
      <c r="Z77" s="83">
        <f t="shared" ref="Z77:Z80" si="249">IFERROR(Y77/(U77+V77),0)</f>
        <v>0</v>
      </c>
      <c r="AA77" s="39"/>
      <c r="AB77" s="10"/>
      <c r="AC77" s="10"/>
      <c r="AD77" s="10">
        <f t="shared" ref="AD77:AD80" si="250">IFERROR(AC77/(AA77+AB77),0)</f>
        <v>0</v>
      </c>
      <c r="AE77" s="30"/>
      <c r="AF77" s="83">
        <f t="shared" ref="AF77:AF80" si="251">IFERROR(AE77/(AA77+AB77),0)</f>
        <v>0</v>
      </c>
      <c r="AG77" s="39"/>
      <c r="AH77" s="10"/>
      <c r="AI77" s="10"/>
      <c r="AJ77" s="10">
        <f t="shared" ref="AJ77:AJ80" si="252">IFERROR(AI77/(AG77+AH77),0)</f>
        <v>0</v>
      </c>
      <c r="AK77" s="30"/>
      <c r="AL77" s="83">
        <f t="shared" ref="AL77:AL80" si="253">IFERROR(AK77/(AG77+AH77),0)</f>
        <v>0</v>
      </c>
      <c r="AM77" s="39"/>
      <c r="AN77" s="10"/>
      <c r="AO77" s="10"/>
      <c r="AP77" s="10">
        <f t="shared" ref="AP77:AP80" si="254">IFERROR(AO77/(AM77+AN77),0)</f>
        <v>0</v>
      </c>
      <c r="AQ77" s="30"/>
      <c r="AR77" s="83">
        <f t="shared" ref="AR77:AR80" si="255">IFERROR(AQ77/(AM77+AN77),0)</f>
        <v>0</v>
      </c>
      <c r="AS77" s="39"/>
      <c r="AT77" s="10"/>
      <c r="AU77" s="10"/>
      <c r="AV77" s="10">
        <f t="shared" ref="AV77:AV80" si="256">IFERROR(AU77/(AS77+AT77),0)</f>
        <v>0</v>
      </c>
      <c r="AW77" s="30"/>
      <c r="AX77" s="83">
        <f t="shared" ref="AX77:AX80" si="257">IFERROR(AW77/(AS77+AT77),0)</f>
        <v>0</v>
      </c>
      <c r="AY77" s="39"/>
      <c r="AZ77" s="10"/>
      <c r="BA77" s="10"/>
      <c r="BB77" s="10">
        <f t="shared" ref="BB77:BB80" si="258">IFERROR(BA77/(AY77+AZ77),0)</f>
        <v>0</v>
      </c>
      <c r="BC77" s="30"/>
      <c r="BD77" s="83">
        <f t="shared" ref="BD77:BD80" si="259">IFERROR(BC77/(AY77+AZ77),0)</f>
        <v>0</v>
      </c>
      <c r="BE77" s="39"/>
      <c r="BF77" s="10"/>
      <c r="BG77" s="10"/>
      <c r="BH77" s="10">
        <f t="shared" ref="BH77:BH80" si="260">IFERROR(BG77/(BE77+BF77),0)</f>
        <v>0</v>
      </c>
      <c r="BI77" s="30"/>
      <c r="BJ77" s="83">
        <f t="shared" ref="BJ77:BJ80" si="261">IFERROR(BI77/(BE77+BF77),0)</f>
        <v>0</v>
      </c>
      <c r="BK77" s="39"/>
      <c r="BL77" s="10"/>
      <c r="BM77" s="10"/>
      <c r="BN77" s="10">
        <f t="shared" ref="BN77:BN80" si="262">IFERROR(BM77/(BK77+BL77),0)</f>
        <v>0</v>
      </c>
      <c r="BO77" s="30"/>
      <c r="BP77" s="83">
        <f t="shared" ref="BP77:BP80" si="263">IFERROR(BO77/(BK77+BL77),0)</f>
        <v>0</v>
      </c>
    </row>
    <row r="78" spans="1:68" ht="19.5" customHeight="1" outlineLevel="1" x14ac:dyDescent="0.2">
      <c r="A78" s="154"/>
      <c r="B78" s="139" t="str">
        <v>CNG</v>
      </c>
      <c r="C78" s="39"/>
      <c r="D78" s="10"/>
      <c r="E78" s="10"/>
      <c r="F78" s="10">
        <f t="shared" si="242"/>
        <v>0</v>
      </c>
      <c r="G78" s="30"/>
      <c r="H78" s="83">
        <f t="shared" si="243"/>
        <v>0</v>
      </c>
      <c r="I78" s="39"/>
      <c r="J78" s="10"/>
      <c r="K78" s="10"/>
      <c r="L78" s="10">
        <f t="shared" si="244"/>
        <v>0</v>
      </c>
      <c r="M78" s="30"/>
      <c r="N78" s="83">
        <f t="shared" si="245"/>
        <v>0</v>
      </c>
      <c r="O78" s="39"/>
      <c r="P78" s="10"/>
      <c r="Q78" s="10"/>
      <c r="R78" s="10">
        <f t="shared" si="246"/>
        <v>0</v>
      </c>
      <c r="S78" s="30"/>
      <c r="T78" s="83">
        <f t="shared" si="247"/>
        <v>0</v>
      </c>
      <c r="U78" s="39"/>
      <c r="V78" s="10"/>
      <c r="W78" s="10"/>
      <c r="X78" s="10">
        <f t="shared" si="248"/>
        <v>0</v>
      </c>
      <c r="Y78" s="30"/>
      <c r="Z78" s="83">
        <f t="shared" si="249"/>
        <v>0</v>
      </c>
      <c r="AA78" s="39"/>
      <c r="AB78" s="10"/>
      <c r="AC78" s="10"/>
      <c r="AD78" s="10">
        <f t="shared" si="250"/>
        <v>0</v>
      </c>
      <c r="AE78" s="30"/>
      <c r="AF78" s="83">
        <f t="shared" si="251"/>
        <v>0</v>
      </c>
      <c r="AG78" s="39"/>
      <c r="AH78" s="10"/>
      <c r="AI78" s="10"/>
      <c r="AJ78" s="10">
        <f t="shared" si="252"/>
        <v>0</v>
      </c>
      <c r="AK78" s="30"/>
      <c r="AL78" s="83">
        <f t="shared" si="253"/>
        <v>0</v>
      </c>
      <c r="AM78" s="39"/>
      <c r="AN78" s="10"/>
      <c r="AO78" s="10"/>
      <c r="AP78" s="10">
        <f t="shared" si="254"/>
        <v>0</v>
      </c>
      <c r="AQ78" s="30"/>
      <c r="AR78" s="83">
        <f t="shared" si="255"/>
        <v>0</v>
      </c>
      <c r="AS78" s="39"/>
      <c r="AT78" s="10"/>
      <c r="AU78" s="10"/>
      <c r="AV78" s="10">
        <f t="shared" si="256"/>
        <v>0</v>
      </c>
      <c r="AW78" s="30"/>
      <c r="AX78" s="83">
        <f t="shared" si="257"/>
        <v>0</v>
      </c>
      <c r="AY78" s="39"/>
      <c r="AZ78" s="10"/>
      <c r="BA78" s="10"/>
      <c r="BB78" s="10">
        <f t="shared" si="258"/>
        <v>0</v>
      </c>
      <c r="BC78" s="30"/>
      <c r="BD78" s="83">
        <f t="shared" si="259"/>
        <v>0</v>
      </c>
      <c r="BE78" s="39"/>
      <c r="BF78" s="10"/>
      <c r="BG78" s="10"/>
      <c r="BH78" s="10">
        <f t="shared" si="260"/>
        <v>0</v>
      </c>
      <c r="BI78" s="30"/>
      <c r="BJ78" s="83">
        <f t="shared" si="261"/>
        <v>0</v>
      </c>
      <c r="BK78" s="39"/>
      <c r="BL78" s="10"/>
      <c r="BM78" s="10"/>
      <c r="BN78" s="10">
        <f t="shared" si="262"/>
        <v>0</v>
      </c>
      <c r="BO78" s="30"/>
      <c r="BP78" s="83">
        <f t="shared" si="263"/>
        <v>0</v>
      </c>
    </row>
    <row r="79" spans="1:68" ht="19.5" customHeight="1" outlineLevel="1" x14ac:dyDescent="0.2">
      <c r="A79" s="154"/>
      <c r="B79" s="139" t="str">
        <v>ΒΙΟΜΗΧΑΝΙΚΟΣ</v>
      </c>
      <c r="C79" s="39"/>
      <c r="D79" s="10"/>
      <c r="E79" s="10"/>
      <c r="F79" s="10">
        <f t="shared" si="242"/>
        <v>0</v>
      </c>
      <c r="G79" s="30"/>
      <c r="H79" s="83">
        <f t="shared" si="243"/>
        <v>0</v>
      </c>
      <c r="I79" s="39"/>
      <c r="J79" s="10"/>
      <c r="K79" s="10"/>
      <c r="L79" s="10">
        <f t="shared" si="244"/>
        <v>0</v>
      </c>
      <c r="M79" s="30"/>
      <c r="N79" s="83">
        <f t="shared" si="245"/>
        <v>0</v>
      </c>
      <c r="O79" s="39"/>
      <c r="P79" s="10"/>
      <c r="Q79" s="10"/>
      <c r="R79" s="10">
        <f t="shared" si="246"/>
        <v>0</v>
      </c>
      <c r="S79" s="30"/>
      <c r="T79" s="83">
        <f t="shared" si="247"/>
        <v>0</v>
      </c>
      <c r="U79" s="39"/>
      <c r="V79" s="10"/>
      <c r="W79" s="10"/>
      <c r="X79" s="10">
        <f t="shared" si="248"/>
        <v>0</v>
      </c>
      <c r="Y79" s="30"/>
      <c r="Z79" s="83">
        <f t="shared" si="249"/>
        <v>0</v>
      </c>
      <c r="AA79" s="39"/>
      <c r="AB79" s="10"/>
      <c r="AC79" s="10"/>
      <c r="AD79" s="10">
        <f t="shared" si="250"/>
        <v>0</v>
      </c>
      <c r="AE79" s="30"/>
      <c r="AF79" s="83">
        <f t="shared" si="251"/>
        <v>0</v>
      </c>
      <c r="AG79" s="39"/>
      <c r="AH79" s="10"/>
      <c r="AI79" s="10"/>
      <c r="AJ79" s="10">
        <f t="shared" si="252"/>
        <v>0</v>
      </c>
      <c r="AK79" s="30"/>
      <c r="AL79" s="83">
        <f t="shared" si="253"/>
        <v>0</v>
      </c>
      <c r="AM79" s="39"/>
      <c r="AN79" s="10"/>
      <c r="AO79" s="10"/>
      <c r="AP79" s="10">
        <f t="shared" si="254"/>
        <v>0</v>
      </c>
      <c r="AQ79" s="30"/>
      <c r="AR79" s="83">
        <f t="shared" si="255"/>
        <v>0</v>
      </c>
      <c r="AS79" s="39"/>
      <c r="AT79" s="10"/>
      <c r="AU79" s="10"/>
      <c r="AV79" s="10">
        <f t="shared" si="256"/>
        <v>0</v>
      </c>
      <c r="AW79" s="30"/>
      <c r="AX79" s="83">
        <f t="shared" si="257"/>
        <v>0</v>
      </c>
      <c r="AY79" s="39"/>
      <c r="AZ79" s="10"/>
      <c r="BA79" s="10"/>
      <c r="BB79" s="10">
        <f t="shared" si="258"/>
        <v>0</v>
      </c>
      <c r="BC79" s="30"/>
      <c r="BD79" s="83">
        <f t="shared" si="259"/>
        <v>0</v>
      </c>
      <c r="BE79" s="39"/>
      <c r="BF79" s="10"/>
      <c r="BG79" s="10"/>
      <c r="BH79" s="10">
        <f t="shared" si="260"/>
        <v>0</v>
      </c>
      <c r="BI79" s="30"/>
      <c r="BJ79" s="83">
        <f t="shared" si="261"/>
        <v>0</v>
      </c>
      <c r="BK79" s="39"/>
      <c r="BL79" s="10"/>
      <c r="BM79" s="10"/>
      <c r="BN79" s="10">
        <f t="shared" si="262"/>
        <v>0</v>
      </c>
      <c r="BO79" s="30"/>
      <c r="BP79" s="83">
        <f t="shared" si="263"/>
        <v>0</v>
      </c>
    </row>
    <row r="80" spans="1:68" ht="19.5" customHeight="1" outlineLevel="1" thickBot="1" x14ac:dyDescent="0.25">
      <c r="A80" s="155"/>
      <c r="B80" s="139" t="str">
        <v>ΚΛΙΜΑΤΙΣΜΟΣ / ΣΥΜΠΑΡΑΓΩΓΗ</v>
      </c>
      <c r="C80" s="147"/>
      <c r="D80" s="148"/>
      <c r="E80" s="157"/>
      <c r="F80" s="10">
        <f t="shared" si="242"/>
        <v>0</v>
      </c>
      <c r="G80" s="140"/>
      <c r="H80" s="83">
        <f t="shared" si="243"/>
        <v>0</v>
      </c>
      <c r="I80" s="147"/>
      <c r="J80" s="148"/>
      <c r="K80" s="157"/>
      <c r="L80" s="10">
        <f t="shared" si="244"/>
        <v>0</v>
      </c>
      <c r="M80" s="140"/>
      <c r="N80" s="83">
        <f t="shared" si="245"/>
        <v>0</v>
      </c>
      <c r="O80" s="147"/>
      <c r="P80" s="148"/>
      <c r="Q80" s="157"/>
      <c r="R80" s="10">
        <f t="shared" si="246"/>
        <v>0</v>
      </c>
      <c r="S80" s="140"/>
      <c r="T80" s="83">
        <f t="shared" si="247"/>
        <v>0</v>
      </c>
      <c r="U80" s="147"/>
      <c r="V80" s="148"/>
      <c r="W80" s="157"/>
      <c r="X80" s="10">
        <f t="shared" si="248"/>
        <v>0</v>
      </c>
      <c r="Y80" s="140"/>
      <c r="Z80" s="83">
        <f t="shared" si="249"/>
        <v>0</v>
      </c>
      <c r="AA80" s="147"/>
      <c r="AB80" s="148"/>
      <c r="AC80" s="157"/>
      <c r="AD80" s="10">
        <f t="shared" si="250"/>
        <v>0</v>
      </c>
      <c r="AE80" s="140"/>
      <c r="AF80" s="83">
        <f t="shared" si="251"/>
        <v>0</v>
      </c>
      <c r="AG80" s="147"/>
      <c r="AH80" s="148"/>
      <c r="AI80" s="157"/>
      <c r="AJ80" s="10">
        <f t="shared" si="252"/>
        <v>0</v>
      </c>
      <c r="AK80" s="140"/>
      <c r="AL80" s="83">
        <f t="shared" si="253"/>
        <v>0</v>
      </c>
      <c r="AM80" s="147"/>
      <c r="AN80" s="148"/>
      <c r="AO80" s="157"/>
      <c r="AP80" s="10">
        <f t="shared" si="254"/>
        <v>0</v>
      </c>
      <c r="AQ80" s="140"/>
      <c r="AR80" s="83">
        <f t="shared" si="255"/>
        <v>0</v>
      </c>
      <c r="AS80" s="147"/>
      <c r="AT80" s="148"/>
      <c r="AU80" s="157"/>
      <c r="AV80" s="10">
        <f t="shared" si="256"/>
        <v>0</v>
      </c>
      <c r="AW80" s="140"/>
      <c r="AX80" s="83">
        <f t="shared" si="257"/>
        <v>0</v>
      </c>
      <c r="AY80" s="147"/>
      <c r="AZ80" s="148"/>
      <c r="BA80" s="157"/>
      <c r="BB80" s="10">
        <f t="shared" si="258"/>
        <v>0</v>
      </c>
      <c r="BC80" s="140"/>
      <c r="BD80" s="83">
        <f t="shared" si="259"/>
        <v>0</v>
      </c>
      <c r="BE80" s="147"/>
      <c r="BF80" s="148"/>
      <c r="BG80" s="157"/>
      <c r="BH80" s="10">
        <f t="shared" si="260"/>
        <v>0</v>
      </c>
      <c r="BI80" s="140"/>
      <c r="BJ80" s="83">
        <f t="shared" si="261"/>
        <v>0</v>
      </c>
      <c r="BK80" s="147"/>
      <c r="BL80" s="148"/>
      <c r="BM80" s="157"/>
      <c r="BN80" s="10">
        <f t="shared" si="262"/>
        <v>0</v>
      </c>
      <c r="BO80" s="140"/>
      <c r="BP80" s="83">
        <f t="shared" si="263"/>
        <v>0</v>
      </c>
    </row>
    <row r="81" spans="1:68" ht="20" outlineLevel="1" x14ac:dyDescent="0.2">
      <c r="A81" s="153">
        <v>13</v>
      </c>
      <c r="B81" s="141" t="s">
        <v>43</v>
      </c>
      <c r="C81" s="121">
        <f>SUM(C82:C86)</f>
        <v>0</v>
      </c>
      <c r="D81" s="74">
        <f>SUM(D82:D86)</f>
        <v>0</v>
      </c>
      <c r="E81" s="74">
        <f>SUM(E82:E85)</f>
        <v>0</v>
      </c>
      <c r="F81" s="74">
        <f>IFERROR(E81/(C81+D81),0)</f>
        <v>0</v>
      </c>
      <c r="G81" s="81">
        <f>SUM(G82:G86)</f>
        <v>0</v>
      </c>
      <c r="H81" s="37">
        <f>IFERROR(G81/(C81+D81),0)</f>
        <v>0</v>
      </c>
      <c r="I81" s="121">
        <f>SUM(I82:I86)</f>
        <v>0</v>
      </c>
      <c r="J81" s="74">
        <f>SUM(J82:J86)</f>
        <v>0</v>
      </c>
      <c r="K81" s="74">
        <f>SUM(K82:K85)</f>
        <v>0</v>
      </c>
      <c r="L81" s="74">
        <f>IFERROR(K81/(I81+J81),0)</f>
        <v>0</v>
      </c>
      <c r="M81" s="81">
        <f>SUM(M82:M86)</f>
        <v>0</v>
      </c>
      <c r="N81" s="37">
        <f>IFERROR(M81/(I81+J81),0)</f>
        <v>0</v>
      </c>
      <c r="O81" s="121">
        <f>SUM(O82:O86)</f>
        <v>0</v>
      </c>
      <c r="P81" s="74">
        <f>SUM(P82:P86)</f>
        <v>0</v>
      </c>
      <c r="Q81" s="74">
        <f>SUM(Q82:Q85)</f>
        <v>0</v>
      </c>
      <c r="R81" s="74">
        <f>IFERROR(Q81/(O81+P81),0)</f>
        <v>0</v>
      </c>
      <c r="S81" s="81">
        <f>SUM(S82:S86)</f>
        <v>0</v>
      </c>
      <c r="T81" s="37">
        <f>IFERROR(S81/(O81+P81),0)</f>
        <v>0</v>
      </c>
      <c r="U81" s="121">
        <f>SUM(U82:U86)</f>
        <v>0</v>
      </c>
      <c r="V81" s="74">
        <f>SUM(V82:V86)</f>
        <v>0</v>
      </c>
      <c r="W81" s="74">
        <f>SUM(W82:W85)</f>
        <v>0</v>
      </c>
      <c r="X81" s="74">
        <f>IFERROR(W81/(U81+V81),0)</f>
        <v>0</v>
      </c>
      <c r="Y81" s="81">
        <f>SUM(Y82:Y86)</f>
        <v>0</v>
      </c>
      <c r="Z81" s="37">
        <f>IFERROR(Y81/(U81+V81),0)</f>
        <v>0</v>
      </c>
      <c r="AA81" s="121">
        <f>SUM(AA82:AA86)</f>
        <v>0</v>
      </c>
      <c r="AB81" s="74">
        <f>SUM(AB82:AB86)</f>
        <v>0</v>
      </c>
      <c r="AC81" s="74">
        <f>SUM(AC82:AC85)</f>
        <v>0</v>
      </c>
      <c r="AD81" s="74">
        <f>IFERROR(AC81/(AA81+AB81),0)</f>
        <v>0</v>
      </c>
      <c r="AE81" s="81">
        <f>SUM(AE82:AE86)</f>
        <v>0</v>
      </c>
      <c r="AF81" s="37">
        <f>IFERROR(AE81/(AA81+AB81),0)</f>
        <v>0</v>
      </c>
      <c r="AG81" s="121">
        <f>SUM(AG82:AG86)</f>
        <v>0</v>
      </c>
      <c r="AH81" s="74">
        <f>SUM(AH82:AH86)</f>
        <v>0</v>
      </c>
      <c r="AI81" s="74">
        <f>SUM(AI82:AI85)</f>
        <v>0</v>
      </c>
      <c r="AJ81" s="74">
        <f>IFERROR(AI81/(AG81+AH81),0)</f>
        <v>0</v>
      </c>
      <c r="AK81" s="81">
        <f>SUM(AK82:AK86)</f>
        <v>0</v>
      </c>
      <c r="AL81" s="37">
        <f>IFERROR(AK81/(AG81+AH81),0)</f>
        <v>0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81">
        <f>SUM(AQ82:AQ86)</f>
        <v>0</v>
      </c>
      <c r="AR81" s="37">
        <f>IFERROR(AQ81/(AM81+AN81),0)</f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81">
        <f>SUM(AW82:AW86)</f>
        <v>0</v>
      </c>
      <c r="AX81" s="37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81">
        <f>SUM(BC82:BC86)</f>
        <v>0</v>
      </c>
      <c r="BD81" s="37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81">
        <f>SUM(BI82:BI86)</f>
        <v>0</v>
      </c>
      <c r="BJ81" s="37">
        <f>IFERROR(BI81/(BE81+BF81),0)</f>
        <v>0</v>
      </c>
      <c r="BK81" s="121">
        <f>SUM(BK82:BK86)</f>
        <v>0</v>
      </c>
      <c r="BL81" s="74">
        <f>SUM(BL82:BL86)</f>
        <v>0</v>
      </c>
      <c r="BM81" s="74">
        <f>SUM(BM82:BM85)</f>
        <v>0</v>
      </c>
      <c r="BN81" s="74">
        <f>IFERROR(BM81/(BK81+BL81),0)</f>
        <v>0</v>
      </c>
      <c r="BO81" s="81">
        <f>SUM(BO82:BO86)</f>
        <v>0</v>
      </c>
      <c r="BP81" s="37">
        <f>IFERROR(BO81/(BK81+BL81),0)</f>
        <v>0</v>
      </c>
    </row>
    <row r="82" spans="1:68" ht="19.5" customHeight="1" outlineLevel="1" x14ac:dyDescent="0.2">
      <c r="A82" s="154"/>
      <c r="B82" s="139" t="str" cm="1">
        <f t="array" ref="B82:B86">$B$10:$B$14</f>
        <v>ΟΙΚΙΑΚΟΣ</v>
      </c>
      <c r="C82" s="39"/>
      <c r="D82" s="10"/>
      <c r="E82" s="10"/>
      <c r="F82" s="10">
        <f>IFERROR(E82/(C82+D82),0)</f>
        <v>0</v>
      </c>
      <c r="G82" s="30"/>
      <c r="H82" s="83">
        <f>IFERROR(G82/(C82+D82),0)</f>
        <v>0</v>
      </c>
      <c r="I82" s="39"/>
      <c r="J82" s="10"/>
      <c r="K82" s="10"/>
      <c r="L82" s="10">
        <f>IFERROR(K82/(I82+J82),0)</f>
        <v>0</v>
      </c>
      <c r="M82" s="30"/>
      <c r="N82" s="83">
        <f>IFERROR(M82/(I82+J82),0)</f>
        <v>0</v>
      </c>
      <c r="O82" s="39"/>
      <c r="P82" s="10"/>
      <c r="Q82" s="10"/>
      <c r="R82" s="10">
        <f>IFERROR(Q82/(O82+P82),0)</f>
        <v>0</v>
      </c>
      <c r="S82" s="30"/>
      <c r="T82" s="83">
        <f>IFERROR(S82/(O82+P82),0)</f>
        <v>0</v>
      </c>
      <c r="U82" s="39"/>
      <c r="V82" s="10"/>
      <c r="W82" s="10"/>
      <c r="X82" s="10">
        <f>IFERROR(W82/(U82+V82),0)</f>
        <v>0</v>
      </c>
      <c r="Y82" s="30"/>
      <c r="Z82" s="83">
        <f>IFERROR(Y82/(U82+V82),0)</f>
        <v>0</v>
      </c>
      <c r="AA82" s="39"/>
      <c r="AB82" s="10"/>
      <c r="AC82" s="10"/>
      <c r="AD82" s="10">
        <f>IFERROR(AC82/(AA82+AB82),0)</f>
        <v>0</v>
      </c>
      <c r="AE82" s="30"/>
      <c r="AF82" s="83">
        <f>IFERROR(AE82/(AA82+AB82),0)</f>
        <v>0</v>
      </c>
      <c r="AG82" s="39"/>
      <c r="AH82" s="10"/>
      <c r="AI82" s="10"/>
      <c r="AJ82" s="10">
        <f>IFERROR(AI82/(AG82+AH82),0)</f>
        <v>0</v>
      </c>
      <c r="AK82" s="30"/>
      <c r="AL82" s="83">
        <f>IFERROR(AK82/(AG82+AH82),0)</f>
        <v>0</v>
      </c>
      <c r="AM82" s="39"/>
      <c r="AN82" s="10"/>
      <c r="AO82" s="10"/>
      <c r="AP82" s="10">
        <f>IFERROR(AO82/(AM82+AN82),0)</f>
        <v>0</v>
      </c>
      <c r="AQ82" s="30"/>
      <c r="AR82" s="83">
        <f>IFERROR(AQ82/(AM82+AN82),0)</f>
        <v>0</v>
      </c>
      <c r="AS82" s="39"/>
      <c r="AT82" s="10"/>
      <c r="AU82" s="10"/>
      <c r="AV82" s="10">
        <f>IFERROR(AU82/(AS82+AT82),0)</f>
        <v>0</v>
      </c>
      <c r="AW82" s="30"/>
      <c r="AX82" s="83">
        <f>IFERROR(AW82/(AS82+AT82),0)</f>
        <v>0</v>
      </c>
      <c r="AY82" s="39"/>
      <c r="AZ82" s="10"/>
      <c r="BA82" s="10"/>
      <c r="BB82" s="10">
        <f>IFERROR(BA82/(AY82+AZ82),0)</f>
        <v>0</v>
      </c>
      <c r="BC82" s="30"/>
      <c r="BD82" s="83">
        <f>IFERROR(BC82/(AY82+AZ82),0)</f>
        <v>0</v>
      </c>
      <c r="BE82" s="39"/>
      <c r="BF82" s="10"/>
      <c r="BG82" s="10"/>
      <c r="BH82" s="10">
        <f>IFERROR(BG82/(BE82+BF82),0)</f>
        <v>0</v>
      </c>
      <c r="BI82" s="30"/>
      <c r="BJ82" s="83">
        <f>IFERROR(BI82/(BE82+BF82),0)</f>
        <v>0</v>
      </c>
      <c r="BK82" s="39"/>
      <c r="BL82" s="10"/>
      <c r="BM82" s="10"/>
      <c r="BN82" s="10">
        <f>IFERROR(BM82/(BK82+BL82),0)</f>
        <v>0</v>
      </c>
      <c r="BO82" s="30"/>
      <c r="BP82" s="83">
        <f>IFERROR(BO82/(BK82+BL82),0)</f>
        <v>0</v>
      </c>
    </row>
    <row r="83" spans="1:68" ht="19.5" customHeight="1" outlineLevel="1" x14ac:dyDescent="0.2">
      <c r="A83" s="154"/>
      <c r="B83" s="139" t="str">
        <v>ΕΜΠΟΡΙΚΟΣ</v>
      </c>
      <c r="C83" s="39"/>
      <c r="D83" s="10"/>
      <c r="E83" s="10"/>
      <c r="F83" s="10">
        <f t="shared" ref="F83:F86" si="264">IFERROR(E83/(C83+D83),0)</f>
        <v>0</v>
      </c>
      <c r="G83" s="30"/>
      <c r="H83" s="83">
        <f t="shared" ref="H83:H86" si="265">IFERROR(G83/(C83+D83),0)</f>
        <v>0</v>
      </c>
      <c r="I83" s="39"/>
      <c r="J83" s="10"/>
      <c r="K83" s="10"/>
      <c r="L83" s="10">
        <f t="shared" ref="L83:L86" si="266">IFERROR(K83/(I83+J83),0)</f>
        <v>0</v>
      </c>
      <c r="M83" s="30"/>
      <c r="N83" s="83">
        <f t="shared" ref="N83:N86" si="267">IFERROR(M83/(I83+J83),0)</f>
        <v>0</v>
      </c>
      <c r="O83" s="39"/>
      <c r="P83" s="10"/>
      <c r="Q83" s="10"/>
      <c r="R83" s="10">
        <f t="shared" ref="R83:R86" si="268">IFERROR(Q83/(O83+P83),0)</f>
        <v>0</v>
      </c>
      <c r="S83" s="30"/>
      <c r="T83" s="83">
        <f t="shared" ref="T83:T86" si="269">IFERROR(S83/(O83+P83),0)</f>
        <v>0</v>
      </c>
      <c r="U83" s="39"/>
      <c r="V83" s="10"/>
      <c r="W83" s="10"/>
      <c r="X83" s="10">
        <f t="shared" ref="X83:X86" si="270">IFERROR(W83/(U83+V83),0)</f>
        <v>0</v>
      </c>
      <c r="Y83" s="30"/>
      <c r="Z83" s="83">
        <f t="shared" ref="Z83:Z86" si="271">IFERROR(Y83/(U83+V83),0)</f>
        <v>0</v>
      </c>
      <c r="AA83" s="39"/>
      <c r="AB83" s="10"/>
      <c r="AC83" s="10"/>
      <c r="AD83" s="10">
        <f t="shared" ref="AD83:AD86" si="272">IFERROR(AC83/(AA83+AB83),0)</f>
        <v>0</v>
      </c>
      <c r="AE83" s="30"/>
      <c r="AF83" s="83">
        <f t="shared" ref="AF83:AF86" si="273">IFERROR(AE83/(AA83+AB83),0)</f>
        <v>0</v>
      </c>
      <c r="AG83" s="39"/>
      <c r="AH83" s="10"/>
      <c r="AI83" s="10"/>
      <c r="AJ83" s="10">
        <f t="shared" ref="AJ83:AJ86" si="274">IFERROR(AI83/(AG83+AH83),0)</f>
        <v>0</v>
      </c>
      <c r="AK83" s="30"/>
      <c r="AL83" s="83">
        <f t="shared" ref="AL83:AL86" si="275">IFERROR(AK83/(AG83+AH83),0)</f>
        <v>0</v>
      </c>
      <c r="AM83" s="39"/>
      <c r="AN83" s="10"/>
      <c r="AO83" s="10"/>
      <c r="AP83" s="10">
        <f t="shared" ref="AP83:AP86" si="276">IFERROR(AO83/(AM83+AN83),0)</f>
        <v>0</v>
      </c>
      <c r="AQ83" s="30"/>
      <c r="AR83" s="83">
        <f t="shared" ref="AR83:AR86" si="277">IFERROR(AQ83/(AM83+AN83),0)</f>
        <v>0</v>
      </c>
      <c r="AS83" s="39"/>
      <c r="AT83" s="10"/>
      <c r="AU83" s="10"/>
      <c r="AV83" s="10">
        <f t="shared" ref="AV83:AV86" si="278">IFERROR(AU83/(AS83+AT83),0)</f>
        <v>0</v>
      </c>
      <c r="AW83" s="30"/>
      <c r="AX83" s="83">
        <f t="shared" ref="AX83:AX86" si="279">IFERROR(AW83/(AS83+AT83),0)</f>
        <v>0</v>
      </c>
      <c r="AY83" s="39"/>
      <c r="AZ83" s="10"/>
      <c r="BA83" s="10"/>
      <c r="BB83" s="10">
        <f t="shared" ref="BB83:BB86" si="280">IFERROR(BA83/(AY83+AZ83),0)</f>
        <v>0</v>
      </c>
      <c r="BC83" s="30"/>
      <c r="BD83" s="83">
        <f t="shared" ref="BD83:BD86" si="281">IFERROR(BC83/(AY83+AZ83),0)</f>
        <v>0</v>
      </c>
      <c r="BE83" s="39"/>
      <c r="BF83" s="10"/>
      <c r="BG83" s="10"/>
      <c r="BH83" s="10">
        <f t="shared" ref="BH83:BH86" si="282">IFERROR(BG83/(BE83+BF83),0)</f>
        <v>0</v>
      </c>
      <c r="BI83" s="30"/>
      <c r="BJ83" s="83">
        <f t="shared" ref="BJ83:BJ86" si="283">IFERROR(BI83/(BE83+BF83),0)</f>
        <v>0</v>
      </c>
      <c r="BK83" s="39"/>
      <c r="BL83" s="10"/>
      <c r="BM83" s="10"/>
      <c r="BN83" s="10">
        <f t="shared" ref="BN83:BN86" si="284">IFERROR(BM83/(BK83+BL83),0)</f>
        <v>0</v>
      </c>
      <c r="BO83" s="30"/>
      <c r="BP83" s="83">
        <f t="shared" ref="BP83:BP86" si="285">IFERROR(BO83/(BK83+BL83),0)</f>
        <v>0</v>
      </c>
    </row>
    <row r="84" spans="1:68" ht="19.5" customHeight="1" outlineLevel="1" x14ac:dyDescent="0.2">
      <c r="A84" s="154"/>
      <c r="B84" s="139" t="str">
        <v>CNG</v>
      </c>
      <c r="C84" s="39"/>
      <c r="D84" s="10"/>
      <c r="E84" s="10"/>
      <c r="F84" s="10">
        <f t="shared" si="264"/>
        <v>0</v>
      </c>
      <c r="G84" s="30"/>
      <c r="H84" s="83">
        <f t="shared" si="265"/>
        <v>0</v>
      </c>
      <c r="I84" s="39"/>
      <c r="J84" s="10"/>
      <c r="K84" s="10"/>
      <c r="L84" s="10">
        <f t="shared" si="266"/>
        <v>0</v>
      </c>
      <c r="M84" s="30"/>
      <c r="N84" s="83">
        <f t="shared" si="267"/>
        <v>0</v>
      </c>
      <c r="O84" s="39"/>
      <c r="P84" s="10"/>
      <c r="Q84" s="10"/>
      <c r="R84" s="10">
        <f t="shared" si="268"/>
        <v>0</v>
      </c>
      <c r="S84" s="30"/>
      <c r="T84" s="83">
        <f t="shared" si="269"/>
        <v>0</v>
      </c>
      <c r="U84" s="39"/>
      <c r="V84" s="10"/>
      <c r="W84" s="10"/>
      <c r="X84" s="10">
        <f t="shared" si="270"/>
        <v>0</v>
      </c>
      <c r="Y84" s="30"/>
      <c r="Z84" s="83">
        <f t="shared" si="271"/>
        <v>0</v>
      </c>
      <c r="AA84" s="39"/>
      <c r="AB84" s="10"/>
      <c r="AC84" s="10"/>
      <c r="AD84" s="10">
        <f t="shared" si="272"/>
        <v>0</v>
      </c>
      <c r="AE84" s="30"/>
      <c r="AF84" s="83">
        <f t="shared" si="273"/>
        <v>0</v>
      </c>
      <c r="AG84" s="39"/>
      <c r="AH84" s="10"/>
      <c r="AI84" s="10"/>
      <c r="AJ84" s="10">
        <f t="shared" si="274"/>
        <v>0</v>
      </c>
      <c r="AK84" s="30"/>
      <c r="AL84" s="83">
        <f t="shared" si="275"/>
        <v>0</v>
      </c>
      <c r="AM84" s="39"/>
      <c r="AN84" s="10"/>
      <c r="AO84" s="10"/>
      <c r="AP84" s="10">
        <f t="shared" si="276"/>
        <v>0</v>
      </c>
      <c r="AQ84" s="30"/>
      <c r="AR84" s="83">
        <f t="shared" si="277"/>
        <v>0</v>
      </c>
      <c r="AS84" s="39"/>
      <c r="AT84" s="10"/>
      <c r="AU84" s="10"/>
      <c r="AV84" s="10">
        <f t="shared" si="278"/>
        <v>0</v>
      </c>
      <c r="AW84" s="30"/>
      <c r="AX84" s="83">
        <f t="shared" si="279"/>
        <v>0</v>
      </c>
      <c r="AY84" s="39"/>
      <c r="AZ84" s="10"/>
      <c r="BA84" s="10"/>
      <c r="BB84" s="10">
        <f t="shared" si="280"/>
        <v>0</v>
      </c>
      <c r="BC84" s="30"/>
      <c r="BD84" s="83">
        <f t="shared" si="281"/>
        <v>0</v>
      </c>
      <c r="BE84" s="39"/>
      <c r="BF84" s="10"/>
      <c r="BG84" s="10"/>
      <c r="BH84" s="10">
        <f t="shared" si="282"/>
        <v>0</v>
      </c>
      <c r="BI84" s="30"/>
      <c r="BJ84" s="83">
        <f t="shared" si="283"/>
        <v>0</v>
      </c>
      <c r="BK84" s="39"/>
      <c r="BL84" s="10"/>
      <c r="BM84" s="10"/>
      <c r="BN84" s="10">
        <f t="shared" si="284"/>
        <v>0</v>
      </c>
      <c r="BO84" s="30"/>
      <c r="BP84" s="83">
        <f t="shared" si="285"/>
        <v>0</v>
      </c>
    </row>
    <row r="85" spans="1:68" ht="19.5" customHeight="1" outlineLevel="1" x14ac:dyDescent="0.2">
      <c r="A85" s="154"/>
      <c r="B85" s="139" t="str">
        <v>ΒΙΟΜΗΧΑΝΙΚΟΣ</v>
      </c>
      <c r="C85" s="39"/>
      <c r="D85" s="10"/>
      <c r="E85" s="10"/>
      <c r="F85" s="10">
        <f t="shared" si="264"/>
        <v>0</v>
      </c>
      <c r="G85" s="30"/>
      <c r="H85" s="83">
        <f t="shared" si="265"/>
        <v>0</v>
      </c>
      <c r="I85" s="39"/>
      <c r="J85" s="10"/>
      <c r="K85" s="10"/>
      <c r="L85" s="10">
        <f t="shared" si="266"/>
        <v>0</v>
      </c>
      <c r="M85" s="30"/>
      <c r="N85" s="83">
        <f t="shared" si="267"/>
        <v>0</v>
      </c>
      <c r="O85" s="39"/>
      <c r="P85" s="10"/>
      <c r="Q85" s="10"/>
      <c r="R85" s="10">
        <f t="shared" si="268"/>
        <v>0</v>
      </c>
      <c r="S85" s="30"/>
      <c r="T85" s="83">
        <f t="shared" si="269"/>
        <v>0</v>
      </c>
      <c r="U85" s="39"/>
      <c r="V85" s="10"/>
      <c r="W85" s="10"/>
      <c r="X85" s="10">
        <f t="shared" si="270"/>
        <v>0</v>
      </c>
      <c r="Y85" s="30"/>
      <c r="Z85" s="83">
        <f t="shared" si="271"/>
        <v>0</v>
      </c>
      <c r="AA85" s="39"/>
      <c r="AB85" s="10"/>
      <c r="AC85" s="10"/>
      <c r="AD85" s="10">
        <f t="shared" si="272"/>
        <v>0</v>
      </c>
      <c r="AE85" s="30"/>
      <c r="AF85" s="83">
        <f t="shared" si="273"/>
        <v>0</v>
      </c>
      <c r="AG85" s="39"/>
      <c r="AH85" s="10"/>
      <c r="AI85" s="10"/>
      <c r="AJ85" s="10">
        <f t="shared" si="274"/>
        <v>0</v>
      </c>
      <c r="AK85" s="30"/>
      <c r="AL85" s="83">
        <f t="shared" si="275"/>
        <v>0</v>
      </c>
      <c r="AM85" s="39"/>
      <c r="AN85" s="10"/>
      <c r="AO85" s="10"/>
      <c r="AP85" s="10">
        <f t="shared" si="276"/>
        <v>0</v>
      </c>
      <c r="AQ85" s="30"/>
      <c r="AR85" s="83">
        <f t="shared" si="277"/>
        <v>0</v>
      </c>
      <c r="AS85" s="39"/>
      <c r="AT85" s="10"/>
      <c r="AU85" s="10"/>
      <c r="AV85" s="10">
        <f t="shared" si="278"/>
        <v>0</v>
      </c>
      <c r="AW85" s="30"/>
      <c r="AX85" s="83">
        <f t="shared" si="279"/>
        <v>0</v>
      </c>
      <c r="AY85" s="39"/>
      <c r="AZ85" s="10"/>
      <c r="BA85" s="10"/>
      <c r="BB85" s="10">
        <f t="shared" si="280"/>
        <v>0</v>
      </c>
      <c r="BC85" s="30"/>
      <c r="BD85" s="83">
        <f t="shared" si="281"/>
        <v>0</v>
      </c>
      <c r="BE85" s="39"/>
      <c r="BF85" s="10"/>
      <c r="BG85" s="10"/>
      <c r="BH85" s="10">
        <f t="shared" si="282"/>
        <v>0</v>
      </c>
      <c r="BI85" s="30"/>
      <c r="BJ85" s="83">
        <f t="shared" si="283"/>
        <v>0</v>
      </c>
      <c r="BK85" s="39"/>
      <c r="BL85" s="10"/>
      <c r="BM85" s="10"/>
      <c r="BN85" s="10">
        <f t="shared" si="284"/>
        <v>0</v>
      </c>
      <c r="BO85" s="30"/>
      <c r="BP85" s="83">
        <f t="shared" si="285"/>
        <v>0</v>
      </c>
    </row>
    <row r="86" spans="1:68" ht="19.5" customHeight="1" outlineLevel="1" thickBot="1" x14ac:dyDescent="0.25">
      <c r="A86" s="155"/>
      <c r="B86" s="139" t="str">
        <v>ΚΛΙΜΑΤΙΣΜΟΣ / ΣΥΜΠΑΡΑΓΩΓΗ</v>
      </c>
      <c r="C86" s="147"/>
      <c r="D86" s="148"/>
      <c r="E86" s="157"/>
      <c r="F86" s="10">
        <f t="shared" si="264"/>
        <v>0</v>
      </c>
      <c r="G86" s="140"/>
      <c r="H86" s="83">
        <f t="shared" si="265"/>
        <v>0</v>
      </c>
      <c r="I86" s="147"/>
      <c r="J86" s="148"/>
      <c r="K86" s="157"/>
      <c r="L86" s="10">
        <f t="shared" si="266"/>
        <v>0</v>
      </c>
      <c r="M86" s="140"/>
      <c r="N86" s="83">
        <f t="shared" si="267"/>
        <v>0</v>
      </c>
      <c r="O86" s="147"/>
      <c r="P86" s="148"/>
      <c r="Q86" s="157"/>
      <c r="R86" s="10">
        <f t="shared" si="268"/>
        <v>0</v>
      </c>
      <c r="S86" s="140"/>
      <c r="T86" s="83">
        <f t="shared" si="269"/>
        <v>0</v>
      </c>
      <c r="U86" s="147"/>
      <c r="V86" s="148"/>
      <c r="W86" s="157"/>
      <c r="X86" s="10">
        <f t="shared" si="270"/>
        <v>0</v>
      </c>
      <c r="Y86" s="140"/>
      <c r="Z86" s="83">
        <f t="shared" si="271"/>
        <v>0</v>
      </c>
      <c r="AA86" s="147"/>
      <c r="AB86" s="148"/>
      <c r="AC86" s="157"/>
      <c r="AD86" s="10">
        <f t="shared" si="272"/>
        <v>0</v>
      </c>
      <c r="AE86" s="140"/>
      <c r="AF86" s="83">
        <f t="shared" si="273"/>
        <v>0</v>
      </c>
      <c r="AG86" s="147"/>
      <c r="AH86" s="148"/>
      <c r="AI86" s="157"/>
      <c r="AJ86" s="10">
        <f t="shared" si="274"/>
        <v>0</v>
      </c>
      <c r="AK86" s="140"/>
      <c r="AL86" s="83">
        <f t="shared" si="275"/>
        <v>0</v>
      </c>
      <c r="AM86" s="147"/>
      <c r="AN86" s="148"/>
      <c r="AO86" s="157"/>
      <c r="AP86" s="10">
        <f t="shared" si="276"/>
        <v>0</v>
      </c>
      <c r="AQ86" s="140"/>
      <c r="AR86" s="83">
        <f t="shared" si="277"/>
        <v>0</v>
      </c>
      <c r="AS86" s="147"/>
      <c r="AT86" s="148"/>
      <c r="AU86" s="157"/>
      <c r="AV86" s="10">
        <f t="shared" si="278"/>
        <v>0</v>
      </c>
      <c r="AW86" s="140"/>
      <c r="AX86" s="83">
        <f t="shared" si="279"/>
        <v>0</v>
      </c>
      <c r="AY86" s="147"/>
      <c r="AZ86" s="148"/>
      <c r="BA86" s="157"/>
      <c r="BB86" s="10">
        <f t="shared" si="280"/>
        <v>0</v>
      </c>
      <c r="BC86" s="140"/>
      <c r="BD86" s="83">
        <f t="shared" si="281"/>
        <v>0</v>
      </c>
      <c r="BE86" s="147"/>
      <c r="BF86" s="148"/>
      <c r="BG86" s="157"/>
      <c r="BH86" s="10">
        <f t="shared" si="282"/>
        <v>0</v>
      </c>
      <c r="BI86" s="140"/>
      <c r="BJ86" s="83">
        <f t="shared" si="283"/>
        <v>0</v>
      </c>
      <c r="BK86" s="147"/>
      <c r="BL86" s="148"/>
      <c r="BM86" s="157"/>
      <c r="BN86" s="10">
        <f t="shared" si="284"/>
        <v>0</v>
      </c>
      <c r="BO86" s="140"/>
      <c r="BP86" s="83">
        <f t="shared" si="285"/>
        <v>0</v>
      </c>
    </row>
    <row r="87" spans="1:68" ht="36" customHeight="1" outlineLevel="1" x14ac:dyDescent="0.2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81">
        <f>SUM(G88:G92)</f>
        <v>0</v>
      </c>
      <c r="H87" s="37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81">
        <f>SUM(M88:M92)</f>
        <v>0</v>
      </c>
      <c r="N87" s="37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SUM(Q88:Q91)</f>
        <v>0</v>
      </c>
      <c r="R87" s="74">
        <f>IFERROR(Q87/(O87+P87),0)</f>
        <v>0</v>
      </c>
      <c r="S87" s="81">
        <f>SUM(S88:S92)</f>
        <v>0</v>
      </c>
      <c r="T87" s="37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81">
        <f>SUM(Y88:Y92)</f>
        <v>0</v>
      </c>
      <c r="Z87" s="37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81">
        <f>SUM(AE88:AE92)</f>
        <v>0</v>
      </c>
      <c r="AF87" s="37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81">
        <f>SUM(AK88:AK92)</f>
        <v>0</v>
      </c>
      <c r="AL87" s="37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81">
        <f>SUM(AQ88:AQ92)</f>
        <v>0</v>
      </c>
      <c r="AR87" s="37">
        <f>IFERROR(AQ87/(AM87+AN87),0)</f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81">
        <f>SUM(AW88:AW92)</f>
        <v>0</v>
      </c>
      <c r="AX87" s="37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81">
        <f>SUM(BC88:BC92)</f>
        <v>0</v>
      </c>
      <c r="BD87" s="37">
        <f>IFERROR(BC87/(AY87+AZ87),0)</f>
        <v>0</v>
      </c>
      <c r="BE87" s="121">
        <f>SUM(BE88:BE92)</f>
        <v>0</v>
      </c>
      <c r="BF87" s="74">
        <f>SUM(BF88:BF92)</f>
        <v>0</v>
      </c>
      <c r="BG87" s="74">
        <f>SUM(BG88:BG91)</f>
        <v>0</v>
      </c>
      <c r="BH87" s="74">
        <f>IFERROR(BG87/(BE87+BF87),0)</f>
        <v>0</v>
      </c>
      <c r="BI87" s="81">
        <f>SUM(BI88:BI92)</f>
        <v>0</v>
      </c>
      <c r="BJ87" s="37">
        <f>IFERROR(BI87/(BE87+BF87),0)</f>
        <v>0</v>
      </c>
      <c r="BK87" s="121">
        <f>SUM(BK88:BK92)</f>
        <v>0</v>
      </c>
      <c r="BL87" s="74">
        <f>SUM(BL88:BL92)</f>
        <v>0</v>
      </c>
      <c r="BM87" s="74">
        <f>SUM(BM88:BM91)</f>
        <v>0</v>
      </c>
      <c r="BN87" s="74">
        <f>IFERROR(BM87/(BK87+BL87),0)</f>
        <v>0</v>
      </c>
      <c r="BO87" s="81">
        <f>SUM(BO88:BO92)</f>
        <v>0</v>
      </c>
      <c r="BP87" s="37">
        <f>IFERROR(BO87/(BK87+BL87),0)</f>
        <v>0</v>
      </c>
    </row>
    <row r="88" spans="1:68" ht="19.5" customHeight="1" outlineLevel="1" x14ac:dyDescent="0.2">
      <c r="A88" s="154"/>
      <c r="B88" s="139" t="str" cm="1">
        <f t="array" ref="B88:B92">$B$10:$B$14</f>
        <v>ΟΙΚΙΑΚΟΣ</v>
      </c>
      <c r="C88" s="39"/>
      <c r="D88" s="10"/>
      <c r="E88" s="10"/>
      <c r="F88" s="10">
        <f>IFERROR(E88/(C88+D88),0)</f>
        <v>0</v>
      </c>
      <c r="G88" s="30"/>
      <c r="H88" s="83">
        <f>IFERROR(G88/(C88+D88),0)</f>
        <v>0</v>
      </c>
      <c r="I88" s="39"/>
      <c r="J88" s="10"/>
      <c r="K88" s="10"/>
      <c r="L88" s="10">
        <f>IFERROR(K88/(I88+J88),0)</f>
        <v>0</v>
      </c>
      <c r="M88" s="30"/>
      <c r="N88" s="83">
        <f>IFERROR(M88/(I88+J88),0)</f>
        <v>0</v>
      </c>
      <c r="O88" s="39"/>
      <c r="P88" s="10"/>
      <c r="Q88" s="10"/>
      <c r="R88" s="10">
        <f>IFERROR(Q88/(O88+P88),0)</f>
        <v>0</v>
      </c>
      <c r="S88" s="30"/>
      <c r="T88" s="83">
        <f>IFERROR(S88/(O88+P88),0)</f>
        <v>0</v>
      </c>
      <c r="U88" s="39"/>
      <c r="V88" s="10"/>
      <c r="W88" s="10"/>
      <c r="X88" s="10">
        <f>IFERROR(W88/(U88+V88),0)</f>
        <v>0</v>
      </c>
      <c r="Y88" s="30"/>
      <c r="Z88" s="83">
        <f>IFERROR(Y88/(U88+V88),0)</f>
        <v>0</v>
      </c>
      <c r="AA88" s="39"/>
      <c r="AB88" s="10"/>
      <c r="AC88" s="10"/>
      <c r="AD88" s="10">
        <f>IFERROR(AC88/(AA88+AB88),0)</f>
        <v>0</v>
      </c>
      <c r="AE88" s="30"/>
      <c r="AF88" s="83">
        <f>IFERROR(AE88/(AA88+AB88),0)</f>
        <v>0</v>
      </c>
      <c r="AG88" s="39"/>
      <c r="AH88" s="10"/>
      <c r="AI88" s="10"/>
      <c r="AJ88" s="10">
        <f>IFERROR(AI88/(AG88+AH88),0)</f>
        <v>0</v>
      </c>
      <c r="AK88" s="30"/>
      <c r="AL88" s="83">
        <f>IFERROR(AK88/(AG88+AH88),0)</f>
        <v>0</v>
      </c>
      <c r="AM88" s="39"/>
      <c r="AN88" s="10"/>
      <c r="AO88" s="10"/>
      <c r="AP88" s="10">
        <f>IFERROR(AO88/(AM88+AN88),0)</f>
        <v>0</v>
      </c>
      <c r="AQ88" s="30"/>
      <c r="AR88" s="83">
        <f>IFERROR(AQ88/(AM88+AN88),0)</f>
        <v>0</v>
      </c>
      <c r="AS88" s="39"/>
      <c r="AT88" s="10"/>
      <c r="AU88" s="10"/>
      <c r="AV88" s="10">
        <f>IFERROR(AU88/(AS88+AT88),0)</f>
        <v>0</v>
      </c>
      <c r="AW88" s="30"/>
      <c r="AX88" s="83">
        <f>IFERROR(AW88/(AS88+AT88),0)</f>
        <v>0</v>
      </c>
      <c r="AY88" s="39"/>
      <c r="AZ88" s="10"/>
      <c r="BA88" s="10"/>
      <c r="BB88" s="10">
        <f>IFERROR(BA88/(AY88+AZ88),0)</f>
        <v>0</v>
      </c>
      <c r="BC88" s="30"/>
      <c r="BD88" s="83">
        <f>IFERROR(BC88/(AY88+AZ88),0)</f>
        <v>0</v>
      </c>
      <c r="BE88" s="39"/>
      <c r="BF88" s="10"/>
      <c r="BG88" s="10"/>
      <c r="BH88" s="10">
        <f>IFERROR(BG88/(BE88+BF88),0)</f>
        <v>0</v>
      </c>
      <c r="BI88" s="30"/>
      <c r="BJ88" s="83">
        <f>IFERROR(BI88/(BE88+BF88),0)</f>
        <v>0</v>
      </c>
      <c r="BK88" s="39"/>
      <c r="BL88" s="10"/>
      <c r="BM88" s="10"/>
      <c r="BN88" s="10">
        <f>IFERROR(BM88/(BK88+BL88),0)</f>
        <v>0</v>
      </c>
      <c r="BO88" s="30"/>
      <c r="BP88" s="83">
        <f>IFERROR(BO88/(BK88+BL88),0)</f>
        <v>0</v>
      </c>
    </row>
    <row r="89" spans="1:68" ht="19.5" customHeight="1" outlineLevel="1" x14ac:dyDescent="0.2">
      <c r="A89" s="154"/>
      <c r="B89" s="139" t="str">
        <v>ΕΜΠΟΡΙΚΟΣ</v>
      </c>
      <c r="C89" s="39"/>
      <c r="D89" s="10"/>
      <c r="E89" s="10"/>
      <c r="F89" s="10">
        <f t="shared" ref="F89:F92" si="286">IFERROR(E89/(C89+D89),0)</f>
        <v>0</v>
      </c>
      <c r="G89" s="30"/>
      <c r="H89" s="83">
        <f t="shared" ref="H89:H92" si="287">IFERROR(G89/(C89+D89),0)</f>
        <v>0</v>
      </c>
      <c r="I89" s="39"/>
      <c r="J89" s="10"/>
      <c r="K89" s="10"/>
      <c r="L89" s="10">
        <f t="shared" ref="L89:L92" si="288">IFERROR(K89/(I89+J89),0)</f>
        <v>0</v>
      </c>
      <c r="M89" s="30"/>
      <c r="N89" s="83">
        <f t="shared" ref="N89:N92" si="289">IFERROR(M89/(I89+J89),0)</f>
        <v>0</v>
      </c>
      <c r="O89" s="39"/>
      <c r="P89" s="10"/>
      <c r="Q89" s="10"/>
      <c r="R89" s="10">
        <f t="shared" ref="R89:R92" si="290">IFERROR(Q89/(O89+P89),0)</f>
        <v>0</v>
      </c>
      <c r="S89" s="30"/>
      <c r="T89" s="83">
        <f t="shared" ref="T89:T92" si="291">IFERROR(S89/(O89+P89),0)</f>
        <v>0</v>
      </c>
      <c r="U89" s="39"/>
      <c r="V89" s="10"/>
      <c r="W89" s="10"/>
      <c r="X89" s="10">
        <f t="shared" ref="X89:X92" si="292">IFERROR(W89/(U89+V89),0)</f>
        <v>0</v>
      </c>
      <c r="Y89" s="30"/>
      <c r="Z89" s="83">
        <f t="shared" ref="Z89:Z92" si="293">IFERROR(Y89/(U89+V89),0)</f>
        <v>0</v>
      </c>
      <c r="AA89" s="39"/>
      <c r="AB89" s="10"/>
      <c r="AC89" s="10"/>
      <c r="AD89" s="10">
        <f t="shared" ref="AD89:AD92" si="294">IFERROR(AC89/(AA89+AB89),0)</f>
        <v>0</v>
      </c>
      <c r="AE89" s="30"/>
      <c r="AF89" s="83">
        <f t="shared" ref="AF89:AF92" si="295">IFERROR(AE89/(AA89+AB89),0)</f>
        <v>0</v>
      </c>
      <c r="AG89" s="39"/>
      <c r="AH89" s="10"/>
      <c r="AI89" s="10"/>
      <c r="AJ89" s="10">
        <f t="shared" ref="AJ89:AJ92" si="296">IFERROR(AI89/(AG89+AH89),0)</f>
        <v>0</v>
      </c>
      <c r="AK89" s="30"/>
      <c r="AL89" s="83">
        <f t="shared" ref="AL89:AL92" si="297">IFERROR(AK89/(AG89+AH89),0)</f>
        <v>0</v>
      </c>
      <c r="AM89" s="39"/>
      <c r="AN89" s="10"/>
      <c r="AO89" s="10"/>
      <c r="AP89" s="10">
        <f t="shared" ref="AP89:AP92" si="298">IFERROR(AO89/(AM89+AN89),0)</f>
        <v>0</v>
      </c>
      <c r="AQ89" s="30"/>
      <c r="AR89" s="83">
        <f t="shared" ref="AR89:AR92" si="299">IFERROR(AQ89/(AM89+AN89),0)</f>
        <v>0</v>
      </c>
      <c r="AS89" s="39"/>
      <c r="AT89" s="10"/>
      <c r="AU89" s="10"/>
      <c r="AV89" s="10">
        <f t="shared" ref="AV89:AV92" si="300">IFERROR(AU89/(AS89+AT89),0)</f>
        <v>0</v>
      </c>
      <c r="AW89" s="30"/>
      <c r="AX89" s="83">
        <f t="shared" ref="AX89:AX92" si="301">IFERROR(AW89/(AS89+AT89),0)</f>
        <v>0</v>
      </c>
      <c r="AY89" s="39"/>
      <c r="AZ89" s="10"/>
      <c r="BA89" s="10"/>
      <c r="BB89" s="10">
        <f t="shared" ref="BB89:BB92" si="302">IFERROR(BA89/(AY89+AZ89),0)</f>
        <v>0</v>
      </c>
      <c r="BC89" s="30"/>
      <c r="BD89" s="83">
        <f t="shared" ref="BD89:BD92" si="303">IFERROR(BC89/(AY89+AZ89),0)</f>
        <v>0</v>
      </c>
      <c r="BE89" s="39"/>
      <c r="BF89" s="10"/>
      <c r="BG89" s="10"/>
      <c r="BH89" s="10">
        <f t="shared" ref="BH89:BH92" si="304">IFERROR(BG89/(BE89+BF89),0)</f>
        <v>0</v>
      </c>
      <c r="BI89" s="30"/>
      <c r="BJ89" s="83">
        <f t="shared" ref="BJ89:BJ92" si="305">IFERROR(BI89/(BE89+BF89),0)</f>
        <v>0</v>
      </c>
      <c r="BK89" s="39"/>
      <c r="BL89" s="10"/>
      <c r="BM89" s="10"/>
      <c r="BN89" s="10">
        <f t="shared" ref="BN89:BN92" si="306">IFERROR(BM89/(BK89+BL89),0)</f>
        <v>0</v>
      </c>
      <c r="BO89" s="30"/>
      <c r="BP89" s="83">
        <f t="shared" ref="BP89:BP92" si="307">IFERROR(BO89/(BK89+BL89),0)</f>
        <v>0</v>
      </c>
    </row>
    <row r="90" spans="1:68" ht="19.5" customHeight="1" outlineLevel="1" x14ac:dyDescent="0.2">
      <c r="A90" s="154"/>
      <c r="B90" s="139" t="str">
        <v>CNG</v>
      </c>
      <c r="C90" s="39"/>
      <c r="D90" s="10"/>
      <c r="E90" s="10"/>
      <c r="F90" s="10">
        <f t="shared" si="286"/>
        <v>0</v>
      </c>
      <c r="G90" s="30"/>
      <c r="H90" s="83">
        <f t="shared" si="287"/>
        <v>0</v>
      </c>
      <c r="I90" s="39"/>
      <c r="J90" s="10"/>
      <c r="K90" s="10"/>
      <c r="L90" s="10">
        <f t="shared" si="288"/>
        <v>0</v>
      </c>
      <c r="M90" s="30"/>
      <c r="N90" s="83">
        <f t="shared" si="289"/>
        <v>0</v>
      </c>
      <c r="O90" s="39"/>
      <c r="P90" s="10"/>
      <c r="Q90" s="10"/>
      <c r="R90" s="10">
        <f t="shared" si="290"/>
        <v>0</v>
      </c>
      <c r="S90" s="30"/>
      <c r="T90" s="83">
        <f t="shared" si="291"/>
        <v>0</v>
      </c>
      <c r="U90" s="39"/>
      <c r="V90" s="10"/>
      <c r="W90" s="10"/>
      <c r="X90" s="10">
        <f t="shared" si="292"/>
        <v>0</v>
      </c>
      <c r="Y90" s="30"/>
      <c r="Z90" s="83">
        <f t="shared" si="293"/>
        <v>0</v>
      </c>
      <c r="AA90" s="39"/>
      <c r="AB90" s="10"/>
      <c r="AC90" s="10"/>
      <c r="AD90" s="10">
        <f t="shared" si="294"/>
        <v>0</v>
      </c>
      <c r="AE90" s="30"/>
      <c r="AF90" s="83">
        <f t="shared" si="295"/>
        <v>0</v>
      </c>
      <c r="AG90" s="39"/>
      <c r="AH90" s="10"/>
      <c r="AI90" s="10"/>
      <c r="AJ90" s="10">
        <f t="shared" si="296"/>
        <v>0</v>
      </c>
      <c r="AK90" s="30"/>
      <c r="AL90" s="83">
        <f t="shared" si="297"/>
        <v>0</v>
      </c>
      <c r="AM90" s="39"/>
      <c r="AN90" s="10"/>
      <c r="AO90" s="10"/>
      <c r="AP90" s="10">
        <f t="shared" si="298"/>
        <v>0</v>
      </c>
      <c r="AQ90" s="30"/>
      <c r="AR90" s="83">
        <f t="shared" si="299"/>
        <v>0</v>
      </c>
      <c r="AS90" s="39"/>
      <c r="AT90" s="10"/>
      <c r="AU90" s="10"/>
      <c r="AV90" s="10">
        <f t="shared" si="300"/>
        <v>0</v>
      </c>
      <c r="AW90" s="30"/>
      <c r="AX90" s="83">
        <f t="shared" si="301"/>
        <v>0</v>
      </c>
      <c r="AY90" s="39"/>
      <c r="AZ90" s="10"/>
      <c r="BA90" s="10"/>
      <c r="BB90" s="10">
        <f t="shared" si="302"/>
        <v>0</v>
      </c>
      <c r="BC90" s="30"/>
      <c r="BD90" s="83">
        <f t="shared" si="303"/>
        <v>0</v>
      </c>
      <c r="BE90" s="39"/>
      <c r="BF90" s="10"/>
      <c r="BG90" s="10"/>
      <c r="BH90" s="10">
        <f t="shared" si="304"/>
        <v>0</v>
      </c>
      <c r="BI90" s="30"/>
      <c r="BJ90" s="83">
        <f t="shared" si="305"/>
        <v>0</v>
      </c>
      <c r="BK90" s="39"/>
      <c r="BL90" s="10"/>
      <c r="BM90" s="10"/>
      <c r="BN90" s="10">
        <f t="shared" si="306"/>
        <v>0</v>
      </c>
      <c r="BO90" s="30"/>
      <c r="BP90" s="83">
        <f t="shared" si="307"/>
        <v>0</v>
      </c>
    </row>
    <row r="91" spans="1:68" ht="19.5" customHeight="1" outlineLevel="1" x14ac:dyDescent="0.2">
      <c r="A91" s="154"/>
      <c r="B91" s="139" t="str">
        <v>ΒΙΟΜΗΧΑΝΙΚΟΣ</v>
      </c>
      <c r="C91" s="39"/>
      <c r="D91" s="10"/>
      <c r="E91" s="10"/>
      <c r="F91" s="10">
        <f t="shared" si="286"/>
        <v>0</v>
      </c>
      <c r="G91" s="30"/>
      <c r="H91" s="83">
        <f t="shared" si="287"/>
        <v>0</v>
      </c>
      <c r="I91" s="39"/>
      <c r="J91" s="10"/>
      <c r="K91" s="10"/>
      <c r="L91" s="10">
        <f t="shared" si="288"/>
        <v>0</v>
      </c>
      <c r="M91" s="30"/>
      <c r="N91" s="83">
        <f t="shared" si="289"/>
        <v>0</v>
      </c>
      <c r="O91" s="39"/>
      <c r="P91" s="10"/>
      <c r="Q91" s="10"/>
      <c r="R91" s="10">
        <f t="shared" si="290"/>
        <v>0</v>
      </c>
      <c r="S91" s="30"/>
      <c r="T91" s="83">
        <f t="shared" si="291"/>
        <v>0</v>
      </c>
      <c r="U91" s="39"/>
      <c r="V91" s="10"/>
      <c r="W91" s="10"/>
      <c r="X91" s="10">
        <f t="shared" si="292"/>
        <v>0</v>
      </c>
      <c r="Y91" s="30"/>
      <c r="Z91" s="83">
        <f t="shared" si="293"/>
        <v>0</v>
      </c>
      <c r="AA91" s="39"/>
      <c r="AB91" s="10"/>
      <c r="AC91" s="10"/>
      <c r="AD91" s="10">
        <f t="shared" si="294"/>
        <v>0</v>
      </c>
      <c r="AE91" s="30"/>
      <c r="AF91" s="83">
        <f t="shared" si="295"/>
        <v>0</v>
      </c>
      <c r="AG91" s="39"/>
      <c r="AH91" s="10"/>
      <c r="AI91" s="10"/>
      <c r="AJ91" s="10">
        <f t="shared" si="296"/>
        <v>0</v>
      </c>
      <c r="AK91" s="30"/>
      <c r="AL91" s="83">
        <f t="shared" si="297"/>
        <v>0</v>
      </c>
      <c r="AM91" s="39"/>
      <c r="AN91" s="10"/>
      <c r="AO91" s="10"/>
      <c r="AP91" s="10">
        <f t="shared" si="298"/>
        <v>0</v>
      </c>
      <c r="AQ91" s="30"/>
      <c r="AR91" s="83">
        <f t="shared" si="299"/>
        <v>0</v>
      </c>
      <c r="AS91" s="39"/>
      <c r="AT91" s="10"/>
      <c r="AU91" s="10"/>
      <c r="AV91" s="10">
        <f t="shared" si="300"/>
        <v>0</v>
      </c>
      <c r="AW91" s="30"/>
      <c r="AX91" s="83">
        <f t="shared" si="301"/>
        <v>0</v>
      </c>
      <c r="AY91" s="39"/>
      <c r="AZ91" s="10"/>
      <c r="BA91" s="10"/>
      <c r="BB91" s="10">
        <f t="shared" si="302"/>
        <v>0</v>
      </c>
      <c r="BC91" s="30"/>
      <c r="BD91" s="83">
        <f t="shared" si="303"/>
        <v>0</v>
      </c>
      <c r="BE91" s="39"/>
      <c r="BF91" s="10"/>
      <c r="BG91" s="10"/>
      <c r="BH91" s="10">
        <f t="shared" si="304"/>
        <v>0</v>
      </c>
      <c r="BI91" s="30"/>
      <c r="BJ91" s="83">
        <f t="shared" si="305"/>
        <v>0</v>
      </c>
      <c r="BK91" s="39"/>
      <c r="BL91" s="10"/>
      <c r="BM91" s="10"/>
      <c r="BN91" s="10">
        <f t="shared" si="306"/>
        <v>0</v>
      </c>
      <c r="BO91" s="30"/>
      <c r="BP91" s="83">
        <f t="shared" si="307"/>
        <v>0</v>
      </c>
    </row>
    <row r="92" spans="1:68" ht="19.5" customHeight="1" outlineLevel="1" thickBot="1" x14ac:dyDescent="0.25">
      <c r="A92" s="155"/>
      <c r="B92" s="139" t="str">
        <v>ΚΛΙΜΑΤΙΣΜΟΣ / ΣΥΜΠΑΡΑΓΩΓΗ</v>
      </c>
      <c r="C92" s="147"/>
      <c r="D92" s="148"/>
      <c r="E92" s="157"/>
      <c r="F92" s="10">
        <f t="shared" si="286"/>
        <v>0</v>
      </c>
      <c r="G92" s="140"/>
      <c r="H92" s="83">
        <f t="shared" si="287"/>
        <v>0</v>
      </c>
      <c r="I92" s="147"/>
      <c r="J92" s="148"/>
      <c r="K92" s="157"/>
      <c r="L92" s="10">
        <f t="shared" si="288"/>
        <v>0</v>
      </c>
      <c r="M92" s="140"/>
      <c r="N92" s="83">
        <f t="shared" si="289"/>
        <v>0</v>
      </c>
      <c r="O92" s="147"/>
      <c r="P92" s="148"/>
      <c r="Q92" s="157"/>
      <c r="R92" s="10">
        <f t="shared" si="290"/>
        <v>0</v>
      </c>
      <c r="S92" s="140"/>
      <c r="T92" s="83">
        <f t="shared" si="291"/>
        <v>0</v>
      </c>
      <c r="U92" s="147"/>
      <c r="V92" s="148"/>
      <c r="W92" s="157"/>
      <c r="X92" s="10">
        <f t="shared" si="292"/>
        <v>0</v>
      </c>
      <c r="Y92" s="140"/>
      <c r="Z92" s="83">
        <f t="shared" si="293"/>
        <v>0</v>
      </c>
      <c r="AA92" s="147"/>
      <c r="AB92" s="148"/>
      <c r="AC92" s="157"/>
      <c r="AD92" s="10">
        <f t="shared" si="294"/>
        <v>0</v>
      </c>
      <c r="AE92" s="140"/>
      <c r="AF92" s="83">
        <f t="shared" si="295"/>
        <v>0</v>
      </c>
      <c r="AG92" s="147"/>
      <c r="AH92" s="148"/>
      <c r="AI92" s="157"/>
      <c r="AJ92" s="10">
        <f t="shared" si="296"/>
        <v>0</v>
      </c>
      <c r="AK92" s="140"/>
      <c r="AL92" s="83">
        <f t="shared" si="297"/>
        <v>0</v>
      </c>
      <c r="AM92" s="147"/>
      <c r="AN92" s="148"/>
      <c r="AO92" s="157"/>
      <c r="AP92" s="10">
        <f t="shared" si="298"/>
        <v>0</v>
      </c>
      <c r="AQ92" s="140"/>
      <c r="AR92" s="83">
        <f t="shared" si="299"/>
        <v>0</v>
      </c>
      <c r="AS92" s="147"/>
      <c r="AT92" s="148"/>
      <c r="AU92" s="157"/>
      <c r="AV92" s="10">
        <f t="shared" si="300"/>
        <v>0</v>
      </c>
      <c r="AW92" s="140"/>
      <c r="AX92" s="83">
        <f t="shared" si="301"/>
        <v>0</v>
      </c>
      <c r="AY92" s="147"/>
      <c r="AZ92" s="148"/>
      <c r="BA92" s="157"/>
      <c r="BB92" s="10">
        <f t="shared" si="302"/>
        <v>0</v>
      </c>
      <c r="BC92" s="140"/>
      <c r="BD92" s="83">
        <f t="shared" si="303"/>
        <v>0</v>
      </c>
      <c r="BE92" s="147"/>
      <c r="BF92" s="148"/>
      <c r="BG92" s="157"/>
      <c r="BH92" s="10">
        <f t="shared" si="304"/>
        <v>0</v>
      </c>
      <c r="BI92" s="140"/>
      <c r="BJ92" s="83">
        <f t="shared" si="305"/>
        <v>0</v>
      </c>
      <c r="BK92" s="147"/>
      <c r="BL92" s="148"/>
      <c r="BM92" s="157"/>
      <c r="BN92" s="10">
        <f t="shared" si="306"/>
        <v>0</v>
      </c>
      <c r="BO92" s="140"/>
      <c r="BP92" s="83">
        <f t="shared" si="307"/>
        <v>0</v>
      </c>
    </row>
    <row r="93" spans="1:68" ht="36" customHeight="1" outlineLevel="1" x14ac:dyDescent="0.2">
      <c r="A93" s="153">
        <v>15</v>
      </c>
      <c r="B93" s="141" t="s">
        <v>45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81">
        <f>SUM(G94:G98)</f>
        <v>0</v>
      </c>
      <c r="H93" s="37">
        <f>IFERROR(G93/(C93+D93),0)</f>
        <v>0</v>
      </c>
      <c r="I93" s="121">
        <f>SUM(I94:I98)</f>
        <v>0</v>
      </c>
      <c r="J93" s="74">
        <f>SUM(J94:J98)</f>
        <v>0</v>
      </c>
      <c r="K93" s="74">
        <f>SUM(K94:K97)</f>
        <v>0</v>
      </c>
      <c r="L93" s="74">
        <f>IFERROR(K93/(I93+J93),0)</f>
        <v>0</v>
      </c>
      <c r="M93" s="81">
        <f>SUM(M94:M98)</f>
        <v>0</v>
      </c>
      <c r="N93" s="37">
        <f>IFERROR(M93/(I93+J93),0)</f>
        <v>0</v>
      </c>
      <c r="O93" s="121">
        <f>SUM(O94:O98)</f>
        <v>0</v>
      </c>
      <c r="P93" s="74">
        <f>SUM(P94:P98)</f>
        <v>0</v>
      </c>
      <c r="Q93" s="74">
        <f>SUM(Q94:Q97)</f>
        <v>0</v>
      </c>
      <c r="R93" s="74">
        <f>IFERROR(Q93/(O93+P93),0)</f>
        <v>0</v>
      </c>
      <c r="S93" s="81">
        <f>SUM(S94:S98)</f>
        <v>0</v>
      </c>
      <c r="T93" s="37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81">
        <f>SUM(Y94:Y98)</f>
        <v>0</v>
      </c>
      <c r="Z93" s="37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81">
        <f>SUM(AE94:AE98)</f>
        <v>0</v>
      </c>
      <c r="AF93" s="37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81">
        <f>SUM(AK94:AK98)</f>
        <v>0</v>
      </c>
      <c r="AL93" s="37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81">
        <f>SUM(AQ94:AQ98)</f>
        <v>0</v>
      </c>
      <c r="AR93" s="37">
        <f>IFERROR(AQ93/(AM93+AN93),0)</f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81">
        <f>SUM(AW94:AW98)</f>
        <v>0</v>
      </c>
      <c r="AX93" s="37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81">
        <f>SUM(BC94:BC98)</f>
        <v>0</v>
      </c>
      <c r="BD93" s="37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81">
        <f>SUM(BI94:BI98)</f>
        <v>0</v>
      </c>
      <c r="BJ93" s="37">
        <f>IFERROR(BI93/(BE93+BF93),0)</f>
        <v>0</v>
      </c>
      <c r="BK93" s="121">
        <f>SUM(BK94:BK98)</f>
        <v>0</v>
      </c>
      <c r="BL93" s="74">
        <f>SUM(BL94:BL98)</f>
        <v>0</v>
      </c>
      <c r="BM93" s="74">
        <f>SUM(BM94:BM97)</f>
        <v>0</v>
      </c>
      <c r="BN93" s="74">
        <f>IFERROR(BM93/(BK93+BL93),0)</f>
        <v>0</v>
      </c>
      <c r="BO93" s="81">
        <f>SUM(BO94:BO98)</f>
        <v>0</v>
      </c>
      <c r="BP93" s="37">
        <f>IFERROR(BO93/(BK93+BL93),0)</f>
        <v>0</v>
      </c>
    </row>
    <row r="94" spans="1:68" ht="19.5" customHeight="1" outlineLevel="1" x14ac:dyDescent="0.2">
      <c r="A94" s="154"/>
      <c r="B94" s="139" t="str" cm="1">
        <f t="array" ref="B94:B98">$B$10:$B$14</f>
        <v>ΟΙΚΙΑΚΟΣ</v>
      </c>
      <c r="C94" s="39"/>
      <c r="D94" s="10"/>
      <c r="E94" s="10"/>
      <c r="F94" s="10">
        <f>IFERROR(E94/(C94+D94),0)</f>
        <v>0</v>
      </c>
      <c r="G94" s="30"/>
      <c r="H94" s="83">
        <f>IFERROR(G94/(C94+D94),0)</f>
        <v>0</v>
      </c>
      <c r="I94" s="39"/>
      <c r="J94" s="10"/>
      <c r="K94" s="10"/>
      <c r="L94" s="10">
        <f>IFERROR(K94/(I94+J94),0)</f>
        <v>0</v>
      </c>
      <c r="M94" s="30"/>
      <c r="N94" s="83">
        <f>IFERROR(M94/(I94+J94),0)</f>
        <v>0</v>
      </c>
      <c r="O94" s="39"/>
      <c r="P94" s="10"/>
      <c r="Q94" s="10"/>
      <c r="R94" s="10">
        <f>IFERROR(Q94/(O94+P94),0)</f>
        <v>0</v>
      </c>
      <c r="S94" s="30"/>
      <c r="T94" s="83">
        <f>IFERROR(S94/(O94+P94),0)</f>
        <v>0</v>
      </c>
      <c r="U94" s="39"/>
      <c r="V94" s="10"/>
      <c r="W94" s="10"/>
      <c r="X94" s="10">
        <f>IFERROR(W94/(U94+V94),0)</f>
        <v>0</v>
      </c>
      <c r="Y94" s="30"/>
      <c r="Z94" s="83">
        <f>IFERROR(Y94/(U94+V94),0)</f>
        <v>0</v>
      </c>
      <c r="AA94" s="39"/>
      <c r="AB94" s="10"/>
      <c r="AC94" s="10"/>
      <c r="AD94" s="10">
        <f>IFERROR(AC94/(AA94+AB94),0)</f>
        <v>0</v>
      </c>
      <c r="AE94" s="30"/>
      <c r="AF94" s="83">
        <f>IFERROR(AE94/(AA94+AB94),0)</f>
        <v>0</v>
      </c>
      <c r="AG94" s="39"/>
      <c r="AH94" s="10"/>
      <c r="AI94" s="10"/>
      <c r="AJ94" s="10">
        <f>IFERROR(AI94/(AG94+AH94),0)</f>
        <v>0</v>
      </c>
      <c r="AK94" s="30"/>
      <c r="AL94" s="83">
        <f>IFERROR(AK94/(AG94+AH94),0)</f>
        <v>0</v>
      </c>
      <c r="AM94" s="39"/>
      <c r="AN94" s="10"/>
      <c r="AO94" s="10"/>
      <c r="AP94" s="10">
        <f>IFERROR(AO94/(AM94+AN94),0)</f>
        <v>0</v>
      </c>
      <c r="AQ94" s="30"/>
      <c r="AR94" s="83">
        <f>IFERROR(AQ94/(AM94+AN94),0)</f>
        <v>0</v>
      </c>
      <c r="AS94" s="39"/>
      <c r="AT94" s="10"/>
      <c r="AU94" s="10"/>
      <c r="AV94" s="10">
        <f>IFERROR(AU94/(AS94+AT94),0)</f>
        <v>0</v>
      </c>
      <c r="AW94" s="30"/>
      <c r="AX94" s="83">
        <f>IFERROR(AW94/(AS94+AT94),0)</f>
        <v>0</v>
      </c>
      <c r="AY94" s="39"/>
      <c r="AZ94" s="10"/>
      <c r="BA94" s="10"/>
      <c r="BB94" s="10">
        <f>IFERROR(BA94/(AY94+AZ94),0)</f>
        <v>0</v>
      </c>
      <c r="BC94" s="30"/>
      <c r="BD94" s="83">
        <f>IFERROR(BC94/(AY94+AZ94),0)</f>
        <v>0</v>
      </c>
      <c r="BE94" s="39"/>
      <c r="BF94" s="10"/>
      <c r="BG94" s="10"/>
      <c r="BH94" s="10">
        <f>IFERROR(BG94/(BE94+BF94),0)</f>
        <v>0</v>
      </c>
      <c r="BI94" s="30"/>
      <c r="BJ94" s="83">
        <f>IFERROR(BI94/(BE94+BF94),0)</f>
        <v>0</v>
      </c>
      <c r="BK94" s="39"/>
      <c r="BL94" s="10"/>
      <c r="BM94" s="10"/>
      <c r="BN94" s="10">
        <f>IFERROR(BM94/(BK94+BL94),0)</f>
        <v>0</v>
      </c>
      <c r="BO94" s="30"/>
      <c r="BP94" s="83">
        <f>IFERROR(BO94/(BK94+BL94),0)</f>
        <v>0</v>
      </c>
    </row>
    <row r="95" spans="1:68" ht="19.5" customHeight="1" outlineLevel="1" x14ac:dyDescent="0.2">
      <c r="A95" s="154"/>
      <c r="B95" s="139" t="str">
        <v>ΕΜΠΟΡΙΚΟΣ</v>
      </c>
      <c r="C95" s="39"/>
      <c r="D95" s="10"/>
      <c r="E95" s="10"/>
      <c r="F95" s="10">
        <f t="shared" ref="F95:F98" si="308">IFERROR(E95/(C95+D95),0)</f>
        <v>0</v>
      </c>
      <c r="G95" s="30"/>
      <c r="H95" s="83">
        <f t="shared" ref="H95:H98" si="309">IFERROR(G95/(C95+D95),0)</f>
        <v>0</v>
      </c>
      <c r="I95" s="39"/>
      <c r="J95" s="10"/>
      <c r="K95" s="10"/>
      <c r="L95" s="10">
        <f t="shared" ref="L95:L98" si="310">IFERROR(K95/(I95+J95),0)</f>
        <v>0</v>
      </c>
      <c r="M95" s="30"/>
      <c r="N95" s="83">
        <f t="shared" ref="N95:N98" si="311">IFERROR(M95/(I95+J95),0)</f>
        <v>0</v>
      </c>
      <c r="O95" s="39"/>
      <c r="P95" s="10"/>
      <c r="Q95" s="10"/>
      <c r="R95" s="10">
        <f t="shared" ref="R95:R98" si="312">IFERROR(Q95/(O95+P95),0)</f>
        <v>0</v>
      </c>
      <c r="S95" s="30"/>
      <c r="T95" s="83">
        <f t="shared" ref="T95:T98" si="313">IFERROR(S95/(O95+P95),0)</f>
        <v>0</v>
      </c>
      <c r="U95" s="39"/>
      <c r="V95" s="10"/>
      <c r="W95" s="10"/>
      <c r="X95" s="10">
        <f t="shared" ref="X95:X98" si="314">IFERROR(W95/(U95+V95),0)</f>
        <v>0</v>
      </c>
      <c r="Y95" s="30"/>
      <c r="Z95" s="83">
        <f t="shared" ref="Z95:Z98" si="315">IFERROR(Y95/(U95+V95),0)</f>
        <v>0</v>
      </c>
      <c r="AA95" s="39"/>
      <c r="AB95" s="10"/>
      <c r="AC95" s="10"/>
      <c r="AD95" s="10">
        <f t="shared" ref="AD95:AD98" si="316">IFERROR(AC95/(AA95+AB95),0)</f>
        <v>0</v>
      </c>
      <c r="AE95" s="30"/>
      <c r="AF95" s="83">
        <f t="shared" ref="AF95:AF98" si="317">IFERROR(AE95/(AA95+AB95),0)</f>
        <v>0</v>
      </c>
      <c r="AG95" s="39"/>
      <c r="AH95" s="10"/>
      <c r="AI95" s="10"/>
      <c r="AJ95" s="10">
        <f t="shared" ref="AJ95:AJ98" si="318">IFERROR(AI95/(AG95+AH95),0)</f>
        <v>0</v>
      </c>
      <c r="AK95" s="30"/>
      <c r="AL95" s="83">
        <f t="shared" ref="AL95:AL98" si="319">IFERROR(AK95/(AG95+AH95),0)</f>
        <v>0</v>
      </c>
      <c r="AM95" s="39"/>
      <c r="AN95" s="10"/>
      <c r="AO95" s="10"/>
      <c r="AP95" s="10">
        <f t="shared" ref="AP95:AP98" si="320">IFERROR(AO95/(AM95+AN95),0)</f>
        <v>0</v>
      </c>
      <c r="AQ95" s="30"/>
      <c r="AR95" s="83">
        <f t="shared" ref="AR95:AR98" si="321">IFERROR(AQ95/(AM95+AN95),0)</f>
        <v>0</v>
      </c>
      <c r="AS95" s="39"/>
      <c r="AT95" s="10"/>
      <c r="AU95" s="10"/>
      <c r="AV95" s="10">
        <f t="shared" ref="AV95:AV98" si="322">IFERROR(AU95/(AS95+AT95),0)</f>
        <v>0</v>
      </c>
      <c r="AW95" s="30"/>
      <c r="AX95" s="83">
        <f t="shared" ref="AX95:AX98" si="323">IFERROR(AW95/(AS95+AT95),0)</f>
        <v>0</v>
      </c>
      <c r="AY95" s="39"/>
      <c r="AZ95" s="10"/>
      <c r="BA95" s="10"/>
      <c r="BB95" s="10">
        <f t="shared" ref="BB95:BB98" si="324">IFERROR(BA95/(AY95+AZ95),0)</f>
        <v>0</v>
      </c>
      <c r="BC95" s="30"/>
      <c r="BD95" s="83">
        <f t="shared" ref="BD95:BD98" si="325">IFERROR(BC95/(AY95+AZ95),0)</f>
        <v>0</v>
      </c>
      <c r="BE95" s="39"/>
      <c r="BF95" s="10"/>
      <c r="BG95" s="10"/>
      <c r="BH95" s="10">
        <f t="shared" ref="BH95:BH98" si="326">IFERROR(BG95/(BE95+BF95),0)</f>
        <v>0</v>
      </c>
      <c r="BI95" s="30"/>
      <c r="BJ95" s="83">
        <f t="shared" ref="BJ95:BJ98" si="327">IFERROR(BI95/(BE95+BF95),0)</f>
        <v>0</v>
      </c>
      <c r="BK95" s="39"/>
      <c r="BL95" s="10"/>
      <c r="BM95" s="10"/>
      <c r="BN95" s="10">
        <f t="shared" ref="BN95:BN98" si="328">IFERROR(BM95/(BK95+BL95),0)</f>
        <v>0</v>
      </c>
      <c r="BO95" s="30"/>
      <c r="BP95" s="83">
        <f t="shared" ref="BP95:BP98" si="329">IFERROR(BO95/(BK95+BL95),0)</f>
        <v>0</v>
      </c>
    </row>
    <row r="96" spans="1:68" ht="19.5" customHeight="1" outlineLevel="1" x14ac:dyDescent="0.2">
      <c r="A96" s="154"/>
      <c r="B96" s="139" t="str">
        <v>CNG</v>
      </c>
      <c r="C96" s="39"/>
      <c r="D96" s="10"/>
      <c r="E96" s="10"/>
      <c r="F96" s="10">
        <f t="shared" si="308"/>
        <v>0</v>
      </c>
      <c r="G96" s="30"/>
      <c r="H96" s="83">
        <f t="shared" si="309"/>
        <v>0</v>
      </c>
      <c r="I96" s="39"/>
      <c r="J96" s="10"/>
      <c r="K96" s="10"/>
      <c r="L96" s="10">
        <f t="shared" si="310"/>
        <v>0</v>
      </c>
      <c r="M96" s="30"/>
      <c r="N96" s="83">
        <f t="shared" si="311"/>
        <v>0</v>
      </c>
      <c r="O96" s="39"/>
      <c r="P96" s="10"/>
      <c r="Q96" s="10"/>
      <c r="R96" s="10">
        <f t="shared" si="312"/>
        <v>0</v>
      </c>
      <c r="S96" s="30"/>
      <c r="T96" s="83">
        <f t="shared" si="313"/>
        <v>0</v>
      </c>
      <c r="U96" s="39"/>
      <c r="V96" s="10"/>
      <c r="W96" s="10"/>
      <c r="X96" s="10">
        <f t="shared" si="314"/>
        <v>0</v>
      </c>
      <c r="Y96" s="30"/>
      <c r="Z96" s="83">
        <f t="shared" si="315"/>
        <v>0</v>
      </c>
      <c r="AA96" s="39"/>
      <c r="AB96" s="10"/>
      <c r="AC96" s="10"/>
      <c r="AD96" s="10">
        <f t="shared" si="316"/>
        <v>0</v>
      </c>
      <c r="AE96" s="30"/>
      <c r="AF96" s="83">
        <f t="shared" si="317"/>
        <v>0</v>
      </c>
      <c r="AG96" s="39"/>
      <c r="AH96" s="10"/>
      <c r="AI96" s="10"/>
      <c r="AJ96" s="10">
        <f t="shared" si="318"/>
        <v>0</v>
      </c>
      <c r="AK96" s="30"/>
      <c r="AL96" s="83">
        <f t="shared" si="319"/>
        <v>0</v>
      </c>
      <c r="AM96" s="39"/>
      <c r="AN96" s="10"/>
      <c r="AO96" s="10"/>
      <c r="AP96" s="10">
        <f t="shared" si="320"/>
        <v>0</v>
      </c>
      <c r="AQ96" s="30"/>
      <c r="AR96" s="83">
        <f t="shared" si="321"/>
        <v>0</v>
      </c>
      <c r="AS96" s="39"/>
      <c r="AT96" s="10"/>
      <c r="AU96" s="10"/>
      <c r="AV96" s="10">
        <f t="shared" si="322"/>
        <v>0</v>
      </c>
      <c r="AW96" s="30"/>
      <c r="AX96" s="83">
        <f t="shared" si="323"/>
        <v>0</v>
      </c>
      <c r="AY96" s="39"/>
      <c r="AZ96" s="10"/>
      <c r="BA96" s="10"/>
      <c r="BB96" s="10">
        <f t="shared" si="324"/>
        <v>0</v>
      </c>
      <c r="BC96" s="30"/>
      <c r="BD96" s="83">
        <f t="shared" si="325"/>
        <v>0</v>
      </c>
      <c r="BE96" s="39"/>
      <c r="BF96" s="10"/>
      <c r="BG96" s="10"/>
      <c r="BH96" s="10">
        <f t="shared" si="326"/>
        <v>0</v>
      </c>
      <c r="BI96" s="30"/>
      <c r="BJ96" s="83">
        <f t="shared" si="327"/>
        <v>0</v>
      </c>
      <c r="BK96" s="39"/>
      <c r="BL96" s="10"/>
      <c r="BM96" s="10"/>
      <c r="BN96" s="10">
        <f t="shared" si="328"/>
        <v>0</v>
      </c>
      <c r="BO96" s="30"/>
      <c r="BP96" s="83">
        <f t="shared" si="329"/>
        <v>0</v>
      </c>
    </row>
    <row r="97" spans="1:68" ht="19.5" customHeight="1" outlineLevel="1" x14ac:dyDescent="0.2">
      <c r="A97" s="154"/>
      <c r="B97" s="139" t="str">
        <v>ΒΙΟΜΗΧΑΝΙΚΟΣ</v>
      </c>
      <c r="C97" s="39"/>
      <c r="D97" s="10"/>
      <c r="E97" s="10"/>
      <c r="F97" s="10">
        <f t="shared" si="308"/>
        <v>0</v>
      </c>
      <c r="G97" s="30"/>
      <c r="H97" s="83">
        <f t="shared" si="309"/>
        <v>0</v>
      </c>
      <c r="I97" s="39"/>
      <c r="J97" s="10"/>
      <c r="K97" s="10"/>
      <c r="L97" s="10">
        <f t="shared" si="310"/>
        <v>0</v>
      </c>
      <c r="M97" s="30"/>
      <c r="N97" s="83">
        <f t="shared" si="311"/>
        <v>0</v>
      </c>
      <c r="O97" s="39"/>
      <c r="P97" s="10"/>
      <c r="Q97" s="10"/>
      <c r="R97" s="10">
        <f t="shared" si="312"/>
        <v>0</v>
      </c>
      <c r="S97" s="30"/>
      <c r="T97" s="83">
        <f t="shared" si="313"/>
        <v>0</v>
      </c>
      <c r="U97" s="39"/>
      <c r="V97" s="10"/>
      <c r="W97" s="10"/>
      <c r="X97" s="10">
        <f t="shared" si="314"/>
        <v>0</v>
      </c>
      <c r="Y97" s="30"/>
      <c r="Z97" s="83">
        <f t="shared" si="315"/>
        <v>0</v>
      </c>
      <c r="AA97" s="39"/>
      <c r="AB97" s="10"/>
      <c r="AC97" s="10"/>
      <c r="AD97" s="10">
        <f t="shared" si="316"/>
        <v>0</v>
      </c>
      <c r="AE97" s="30"/>
      <c r="AF97" s="83">
        <f t="shared" si="317"/>
        <v>0</v>
      </c>
      <c r="AG97" s="39"/>
      <c r="AH97" s="10"/>
      <c r="AI97" s="10"/>
      <c r="AJ97" s="10">
        <f t="shared" si="318"/>
        <v>0</v>
      </c>
      <c r="AK97" s="30"/>
      <c r="AL97" s="83">
        <f t="shared" si="319"/>
        <v>0</v>
      </c>
      <c r="AM97" s="39"/>
      <c r="AN97" s="10"/>
      <c r="AO97" s="10"/>
      <c r="AP97" s="10">
        <f t="shared" si="320"/>
        <v>0</v>
      </c>
      <c r="AQ97" s="30"/>
      <c r="AR97" s="83">
        <f t="shared" si="321"/>
        <v>0</v>
      </c>
      <c r="AS97" s="39"/>
      <c r="AT97" s="10"/>
      <c r="AU97" s="10"/>
      <c r="AV97" s="10">
        <f t="shared" si="322"/>
        <v>0</v>
      </c>
      <c r="AW97" s="30"/>
      <c r="AX97" s="83">
        <f t="shared" si="323"/>
        <v>0</v>
      </c>
      <c r="AY97" s="39"/>
      <c r="AZ97" s="10"/>
      <c r="BA97" s="10"/>
      <c r="BB97" s="10">
        <f t="shared" si="324"/>
        <v>0</v>
      </c>
      <c r="BC97" s="30"/>
      <c r="BD97" s="83">
        <f t="shared" si="325"/>
        <v>0</v>
      </c>
      <c r="BE97" s="39"/>
      <c r="BF97" s="10"/>
      <c r="BG97" s="10"/>
      <c r="BH97" s="10">
        <f t="shared" si="326"/>
        <v>0</v>
      </c>
      <c r="BI97" s="30"/>
      <c r="BJ97" s="83">
        <f t="shared" si="327"/>
        <v>0</v>
      </c>
      <c r="BK97" s="39"/>
      <c r="BL97" s="10"/>
      <c r="BM97" s="10"/>
      <c r="BN97" s="10">
        <f t="shared" si="328"/>
        <v>0</v>
      </c>
      <c r="BO97" s="30"/>
      <c r="BP97" s="83">
        <f t="shared" si="329"/>
        <v>0</v>
      </c>
    </row>
    <row r="98" spans="1:68" ht="19.5" customHeight="1" outlineLevel="1" thickBot="1" x14ac:dyDescent="0.25">
      <c r="A98" s="155"/>
      <c r="B98" s="139" t="str">
        <v>ΚΛΙΜΑΤΙΣΜΟΣ / ΣΥΜΠΑΡΑΓΩΓΗ</v>
      </c>
      <c r="C98" s="147"/>
      <c r="D98" s="148"/>
      <c r="E98" s="157"/>
      <c r="F98" s="10">
        <f t="shared" si="308"/>
        <v>0</v>
      </c>
      <c r="G98" s="140"/>
      <c r="H98" s="83">
        <f t="shared" si="309"/>
        <v>0</v>
      </c>
      <c r="I98" s="147"/>
      <c r="J98" s="148"/>
      <c r="K98" s="157"/>
      <c r="L98" s="10">
        <f t="shared" si="310"/>
        <v>0</v>
      </c>
      <c r="M98" s="140"/>
      <c r="N98" s="83">
        <f t="shared" si="311"/>
        <v>0</v>
      </c>
      <c r="O98" s="147"/>
      <c r="P98" s="148"/>
      <c r="Q98" s="157"/>
      <c r="R98" s="10">
        <f t="shared" si="312"/>
        <v>0</v>
      </c>
      <c r="S98" s="140"/>
      <c r="T98" s="83">
        <f t="shared" si="313"/>
        <v>0</v>
      </c>
      <c r="U98" s="147"/>
      <c r="V98" s="148"/>
      <c r="W98" s="157"/>
      <c r="X98" s="10">
        <f t="shared" si="314"/>
        <v>0</v>
      </c>
      <c r="Y98" s="140"/>
      <c r="Z98" s="83">
        <f t="shared" si="315"/>
        <v>0</v>
      </c>
      <c r="AA98" s="147"/>
      <c r="AB98" s="148"/>
      <c r="AC98" s="157"/>
      <c r="AD98" s="10">
        <f t="shared" si="316"/>
        <v>0</v>
      </c>
      <c r="AE98" s="140"/>
      <c r="AF98" s="83">
        <f t="shared" si="317"/>
        <v>0</v>
      </c>
      <c r="AG98" s="147"/>
      <c r="AH98" s="148"/>
      <c r="AI98" s="157"/>
      <c r="AJ98" s="10">
        <f t="shared" si="318"/>
        <v>0</v>
      </c>
      <c r="AK98" s="140"/>
      <c r="AL98" s="83">
        <f t="shared" si="319"/>
        <v>0</v>
      </c>
      <c r="AM98" s="147"/>
      <c r="AN98" s="148"/>
      <c r="AO98" s="157"/>
      <c r="AP98" s="10">
        <f t="shared" si="320"/>
        <v>0</v>
      </c>
      <c r="AQ98" s="140"/>
      <c r="AR98" s="83">
        <f t="shared" si="321"/>
        <v>0</v>
      </c>
      <c r="AS98" s="147"/>
      <c r="AT98" s="148"/>
      <c r="AU98" s="157"/>
      <c r="AV98" s="10">
        <f t="shared" si="322"/>
        <v>0</v>
      </c>
      <c r="AW98" s="140"/>
      <c r="AX98" s="83">
        <f t="shared" si="323"/>
        <v>0</v>
      </c>
      <c r="AY98" s="147"/>
      <c r="AZ98" s="148"/>
      <c r="BA98" s="157"/>
      <c r="BB98" s="10">
        <f t="shared" si="324"/>
        <v>0</v>
      </c>
      <c r="BC98" s="140"/>
      <c r="BD98" s="83">
        <f t="shared" si="325"/>
        <v>0</v>
      </c>
      <c r="BE98" s="147"/>
      <c r="BF98" s="148"/>
      <c r="BG98" s="157"/>
      <c r="BH98" s="10">
        <f t="shared" si="326"/>
        <v>0</v>
      </c>
      <c r="BI98" s="140"/>
      <c r="BJ98" s="83">
        <f t="shared" si="327"/>
        <v>0</v>
      </c>
      <c r="BK98" s="147"/>
      <c r="BL98" s="148"/>
      <c r="BM98" s="157"/>
      <c r="BN98" s="10">
        <f t="shared" si="328"/>
        <v>0</v>
      </c>
      <c r="BO98" s="140"/>
      <c r="BP98" s="83">
        <f t="shared" si="329"/>
        <v>0</v>
      </c>
    </row>
    <row r="99" spans="1:68" ht="20" outlineLevel="1" x14ac:dyDescent="0.2">
      <c r="A99" s="153">
        <v>16</v>
      </c>
      <c r="B99" s="141" t="s">
        <v>46</v>
      </c>
      <c r="C99" s="121">
        <f>SUM(C100:C104)</f>
        <v>0</v>
      </c>
      <c r="D99" s="74">
        <f>SUM(D100:D104)</f>
        <v>0</v>
      </c>
      <c r="E99" s="74">
        <f>SUM(E100:E103)</f>
        <v>0</v>
      </c>
      <c r="F99" s="74">
        <f>IFERROR(E99/(C99+D99),0)</f>
        <v>0</v>
      </c>
      <c r="G99" s="81">
        <f>SUM(G100:G104)</f>
        <v>0</v>
      </c>
      <c r="H99" s="37">
        <f>IFERROR(G99/(C99+D99),0)</f>
        <v>0</v>
      </c>
      <c r="I99" s="121">
        <f>SUM(I100:I104)</f>
        <v>0</v>
      </c>
      <c r="J99" s="74">
        <f>SUM(J100:J104)</f>
        <v>0</v>
      </c>
      <c r="K99" s="74">
        <f>SUM(K100:K103)</f>
        <v>0</v>
      </c>
      <c r="L99" s="74">
        <f>IFERROR(K99/(I99+J99),0)</f>
        <v>0</v>
      </c>
      <c r="M99" s="81">
        <f>SUM(M100:M104)</f>
        <v>0</v>
      </c>
      <c r="N99" s="37">
        <f>IFERROR(M99/(I99+J99),0)</f>
        <v>0</v>
      </c>
      <c r="O99" s="121">
        <f>SUM(O100:O104)</f>
        <v>0</v>
      </c>
      <c r="P99" s="74">
        <f>SUM(P100:P104)</f>
        <v>0</v>
      </c>
      <c r="Q99" s="74">
        <f>SUM(Q100:Q103)</f>
        <v>0</v>
      </c>
      <c r="R99" s="74">
        <f>IFERROR(Q99/(O99+P99),0)</f>
        <v>0</v>
      </c>
      <c r="S99" s="81">
        <f>SUM(S100:S104)</f>
        <v>0</v>
      </c>
      <c r="T99" s="37">
        <f>IFERROR(S99/(O99+P99),0)</f>
        <v>0</v>
      </c>
      <c r="U99" s="121">
        <f>SUM(U100:U104)</f>
        <v>0</v>
      </c>
      <c r="V99" s="74">
        <f>SUM(V100:V104)</f>
        <v>0</v>
      </c>
      <c r="W99" s="74">
        <f>SUM(W100:W103)</f>
        <v>0</v>
      </c>
      <c r="X99" s="74">
        <f>IFERROR(W99/(U99+V99),0)</f>
        <v>0</v>
      </c>
      <c r="Y99" s="81">
        <f>SUM(Y100:Y104)</f>
        <v>0</v>
      </c>
      <c r="Z99" s="37">
        <f>IFERROR(Y99/(U99+V99),0)</f>
        <v>0</v>
      </c>
      <c r="AA99" s="121">
        <f>SUM(AA100:AA104)</f>
        <v>0</v>
      </c>
      <c r="AB99" s="74">
        <f>SUM(AB100:AB104)</f>
        <v>0</v>
      </c>
      <c r="AC99" s="74">
        <f>SUM(AC100:AC103)</f>
        <v>0</v>
      </c>
      <c r="AD99" s="74">
        <f>IFERROR(AC99/(AA99+AB99),0)</f>
        <v>0</v>
      </c>
      <c r="AE99" s="81">
        <f>SUM(AE100:AE104)</f>
        <v>0</v>
      </c>
      <c r="AF99" s="37">
        <f>IFERROR(AE99/(AA99+AB99),0)</f>
        <v>0</v>
      </c>
      <c r="AG99" s="121">
        <f>SUM(AG100:AG104)</f>
        <v>0</v>
      </c>
      <c r="AH99" s="74">
        <f>SUM(AH100:AH104)</f>
        <v>0</v>
      </c>
      <c r="AI99" s="74">
        <f>SUM(AI100:AI103)</f>
        <v>0</v>
      </c>
      <c r="AJ99" s="74">
        <f>IFERROR(AI99/(AG99+AH99),0)</f>
        <v>0</v>
      </c>
      <c r="AK99" s="81">
        <f>SUM(AK100:AK104)</f>
        <v>0</v>
      </c>
      <c r="AL99" s="37">
        <f>IFERROR(AK99/(AG99+AH99),0)</f>
        <v>0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81">
        <f>SUM(AQ100:AQ104)</f>
        <v>0</v>
      </c>
      <c r="AR99" s="37">
        <f>IFERROR(AQ99/(AM99+AN99),0)</f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81">
        <f>SUM(AW100:AW104)</f>
        <v>0</v>
      </c>
      <c r="AX99" s="37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81">
        <f>SUM(BC100:BC104)</f>
        <v>0</v>
      </c>
      <c r="BD99" s="37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81">
        <f>SUM(BI100:BI104)</f>
        <v>0</v>
      </c>
      <c r="BJ99" s="37">
        <f>IFERROR(BI99/(BE99+BF99),0)</f>
        <v>0</v>
      </c>
      <c r="BK99" s="121">
        <f>SUM(BK100:BK104)</f>
        <v>0</v>
      </c>
      <c r="BL99" s="74">
        <f>SUM(BL100:BL104)</f>
        <v>0</v>
      </c>
      <c r="BM99" s="74">
        <f>SUM(BM100:BM103)</f>
        <v>0</v>
      </c>
      <c r="BN99" s="74">
        <f>IFERROR(BM99/(BK99+BL99),0)</f>
        <v>0</v>
      </c>
      <c r="BO99" s="81">
        <f>SUM(BO100:BO104)</f>
        <v>0</v>
      </c>
      <c r="BP99" s="37">
        <f>IFERROR(BO99/(BK99+BL99),0)</f>
        <v>0</v>
      </c>
    </row>
    <row r="100" spans="1:68" ht="19.5" customHeight="1" outlineLevel="1" x14ac:dyDescent="0.2">
      <c r="A100" s="154"/>
      <c r="B100" s="139" t="e" cm="1" vm="1">
        <f t="array" aca="1" ref="B100" ca="1">$B$10:$B$14</f>
        <v>#VALUE!</v>
      </c>
      <c r="C100" s="39"/>
      <c r="D100" s="10"/>
      <c r="E100" s="10"/>
      <c r="F100" s="10">
        <f>IFERROR(E100/(C100+D100),0)</f>
        <v>0</v>
      </c>
      <c r="G100" s="30"/>
      <c r="H100" s="83">
        <f>IFERROR(G100/(C100+D100),0)</f>
        <v>0</v>
      </c>
      <c r="I100" s="39"/>
      <c r="J100" s="10"/>
      <c r="K100" s="10"/>
      <c r="L100" s="10">
        <f>IFERROR(K100/(I100+J100),0)</f>
        <v>0</v>
      </c>
      <c r="M100" s="30"/>
      <c r="N100" s="83">
        <f>IFERROR(M100/(I100+J100),0)</f>
        <v>0</v>
      </c>
      <c r="O100" s="39"/>
      <c r="P100" s="10"/>
      <c r="Q100" s="10"/>
      <c r="R100" s="10">
        <f>IFERROR(Q100/(O100+P100),0)</f>
        <v>0</v>
      </c>
      <c r="S100" s="30"/>
      <c r="T100" s="83">
        <f>IFERROR(S100/(O100+P100),0)</f>
        <v>0</v>
      </c>
      <c r="U100" s="39"/>
      <c r="V100" s="10"/>
      <c r="W100" s="10"/>
      <c r="X100" s="10">
        <f>IFERROR(W100/(U100+V100),0)</f>
        <v>0</v>
      </c>
      <c r="Y100" s="30"/>
      <c r="Z100" s="83">
        <f>IFERROR(Y100/(U100+V100),0)</f>
        <v>0</v>
      </c>
      <c r="AA100" s="39"/>
      <c r="AB100" s="10"/>
      <c r="AC100" s="10"/>
      <c r="AD100" s="10">
        <f>IFERROR(AC100/(AA100+AB100),0)</f>
        <v>0</v>
      </c>
      <c r="AE100" s="30"/>
      <c r="AF100" s="83">
        <f>IFERROR(AE100/(AA100+AB100),0)</f>
        <v>0</v>
      </c>
      <c r="AG100" s="39"/>
      <c r="AH100" s="10"/>
      <c r="AI100" s="10"/>
      <c r="AJ100" s="10">
        <f>IFERROR(AI100/(AG100+AH100),0)</f>
        <v>0</v>
      </c>
      <c r="AK100" s="30"/>
      <c r="AL100" s="83">
        <f>IFERROR(AK100/(AG100+AH100),0)</f>
        <v>0</v>
      </c>
      <c r="AM100" s="39"/>
      <c r="AN100" s="10"/>
      <c r="AO100" s="10"/>
      <c r="AP100" s="10">
        <f>IFERROR(AO100/(AM100+AN100),0)</f>
        <v>0</v>
      </c>
      <c r="AQ100" s="30"/>
      <c r="AR100" s="83">
        <f>IFERROR(AQ100/(AM100+AN100),0)</f>
        <v>0</v>
      </c>
      <c r="AS100" s="39"/>
      <c r="AT100" s="10"/>
      <c r="AU100" s="10"/>
      <c r="AV100" s="10">
        <f>IFERROR(AU100/(AS100+AT100),0)</f>
        <v>0</v>
      </c>
      <c r="AW100" s="30"/>
      <c r="AX100" s="83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30"/>
      <c r="BD100" s="83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30"/>
      <c r="BJ100" s="83">
        <f>IFERROR(BI100/(BE100+BF100),0)</f>
        <v>0</v>
      </c>
      <c r="BK100" s="39"/>
      <c r="BL100" s="10"/>
      <c r="BM100" s="10"/>
      <c r="BN100" s="10">
        <f>IFERROR(BM100/(BK100+BL100),0)</f>
        <v>0</v>
      </c>
      <c r="BO100" s="30"/>
      <c r="BP100" s="83">
        <f>IFERROR(BO100/(BK100+BL100),0)</f>
        <v>0</v>
      </c>
    </row>
    <row r="101" spans="1:68" ht="19.5" customHeight="1" outlineLevel="1" x14ac:dyDescent="0.2">
      <c r="A101" s="154"/>
      <c r="B101" s="139"/>
      <c r="C101" s="39"/>
      <c r="D101" s="10"/>
      <c r="E101" s="10"/>
      <c r="F101" s="10">
        <f t="shared" ref="F101:F104" si="330">IFERROR(E101/(C101+D101),0)</f>
        <v>0</v>
      </c>
      <c r="G101" s="30"/>
      <c r="H101" s="83">
        <f t="shared" ref="H101:H104" si="331">IFERROR(G101/(C101+D101),0)</f>
        <v>0</v>
      </c>
      <c r="I101" s="39"/>
      <c r="J101" s="10"/>
      <c r="K101" s="10"/>
      <c r="L101" s="10">
        <f t="shared" ref="L101:L104" si="332">IFERROR(K101/(I101+J101),0)</f>
        <v>0</v>
      </c>
      <c r="M101" s="30"/>
      <c r="N101" s="83">
        <f t="shared" ref="N101:N104" si="333">IFERROR(M101/(I101+J101),0)</f>
        <v>0</v>
      </c>
      <c r="O101" s="39"/>
      <c r="P101" s="10"/>
      <c r="Q101" s="10"/>
      <c r="R101" s="10">
        <f t="shared" ref="R101:R104" si="334">IFERROR(Q101/(O101+P101),0)</f>
        <v>0</v>
      </c>
      <c r="S101" s="30"/>
      <c r="T101" s="83">
        <f t="shared" ref="T101:T104" si="335">IFERROR(S101/(O101+P101),0)</f>
        <v>0</v>
      </c>
      <c r="U101" s="39"/>
      <c r="V101" s="10"/>
      <c r="W101" s="10"/>
      <c r="X101" s="10">
        <f t="shared" ref="X101:X104" si="336">IFERROR(W101/(U101+V101),0)</f>
        <v>0</v>
      </c>
      <c r="Y101" s="30"/>
      <c r="Z101" s="83">
        <f t="shared" ref="Z101:Z104" si="337">IFERROR(Y101/(U101+V101),0)</f>
        <v>0</v>
      </c>
      <c r="AA101" s="39"/>
      <c r="AB101" s="10"/>
      <c r="AC101" s="10"/>
      <c r="AD101" s="10">
        <f t="shared" ref="AD101:AD104" si="338">IFERROR(AC101/(AA101+AB101),0)</f>
        <v>0</v>
      </c>
      <c r="AE101" s="30"/>
      <c r="AF101" s="83">
        <f t="shared" ref="AF101:AF104" si="339">IFERROR(AE101/(AA101+AB101),0)</f>
        <v>0</v>
      </c>
      <c r="AG101" s="39"/>
      <c r="AH101" s="10"/>
      <c r="AI101" s="10"/>
      <c r="AJ101" s="10">
        <f t="shared" ref="AJ101:AJ104" si="340">IFERROR(AI101/(AG101+AH101),0)</f>
        <v>0</v>
      </c>
      <c r="AK101" s="30"/>
      <c r="AL101" s="83">
        <f t="shared" ref="AL101:AL104" si="341">IFERROR(AK101/(AG101+AH101),0)</f>
        <v>0</v>
      </c>
      <c r="AM101" s="39"/>
      <c r="AN101" s="10"/>
      <c r="AO101" s="10"/>
      <c r="AP101" s="10">
        <f t="shared" ref="AP101:AP104" si="342">IFERROR(AO101/(AM101+AN101),0)</f>
        <v>0</v>
      </c>
      <c r="AQ101" s="30"/>
      <c r="AR101" s="83">
        <f t="shared" ref="AR101:AR104" si="343">IFERROR(AQ101/(AM101+AN101),0)</f>
        <v>0</v>
      </c>
      <c r="AS101" s="39"/>
      <c r="AT101" s="10"/>
      <c r="AU101" s="10"/>
      <c r="AV101" s="10">
        <f t="shared" ref="AV101:AV104" si="344">IFERROR(AU101/(AS101+AT101),0)</f>
        <v>0</v>
      </c>
      <c r="AW101" s="30"/>
      <c r="AX101" s="83">
        <f t="shared" ref="AX101:AX104" si="345">IFERROR(AW101/(AS101+AT101),0)</f>
        <v>0</v>
      </c>
      <c r="AY101" s="39"/>
      <c r="AZ101" s="10"/>
      <c r="BA101" s="10"/>
      <c r="BB101" s="10">
        <f t="shared" ref="BB101:BB104" si="346">IFERROR(BA101/(AY101+AZ101),0)</f>
        <v>0</v>
      </c>
      <c r="BC101" s="30"/>
      <c r="BD101" s="83">
        <f t="shared" ref="BD101:BD104" si="347">IFERROR(BC101/(AY101+AZ101),0)</f>
        <v>0</v>
      </c>
      <c r="BE101" s="39"/>
      <c r="BF101" s="10"/>
      <c r="BG101" s="10"/>
      <c r="BH101" s="10">
        <f t="shared" ref="BH101:BH104" si="348">IFERROR(BG101/(BE101+BF101),0)</f>
        <v>0</v>
      </c>
      <c r="BI101" s="30"/>
      <c r="BJ101" s="83">
        <f t="shared" ref="BJ101:BJ104" si="349">IFERROR(BI101/(BE101+BF101),0)</f>
        <v>0</v>
      </c>
      <c r="BK101" s="39"/>
      <c r="BL101" s="10"/>
      <c r="BM101" s="10"/>
      <c r="BN101" s="10">
        <f t="shared" ref="BN101:BN104" si="350">IFERROR(BM101/(BK101+BL101),0)</f>
        <v>0</v>
      </c>
      <c r="BO101" s="30"/>
      <c r="BP101" s="83">
        <f t="shared" ref="BP101:BP104" si="351">IFERROR(BO101/(BK101+BL101),0)</f>
        <v>0</v>
      </c>
    </row>
    <row r="102" spans="1:68" ht="19.5" customHeight="1" outlineLevel="1" x14ac:dyDescent="0.2">
      <c r="A102" s="154"/>
      <c r="B102" s="139"/>
      <c r="C102" s="39"/>
      <c r="D102" s="10"/>
      <c r="E102" s="10"/>
      <c r="F102" s="10">
        <f t="shared" si="330"/>
        <v>0</v>
      </c>
      <c r="G102" s="30"/>
      <c r="H102" s="83">
        <f t="shared" si="331"/>
        <v>0</v>
      </c>
      <c r="I102" s="39"/>
      <c r="J102" s="10"/>
      <c r="K102" s="10"/>
      <c r="L102" s="10">
        <f t="shared" si="332"/>
        <v>0</v>
      </c>
      <c r="M102" s="30"/>
      <c r="N102" s="83">
        <f t="shared" si="333"/>
        <v>0</v>
      </c>
      <c r="O102" s="39"/>
      <c r="P102" s="10"/>
      <c r="Q102" s="10"/>
      <c r="R102" s="10">
        <f t="shared" si="334"/>
        <v>0</v>
      </c>
      <c r="S102" s="30"/>
      <c r="T102" s="83">
        <f t="shared" si="335"/>
        <v>0</v>
      </c>
      <c r="U102" s="39"/>
      <c r="V102" s="10"/>
      <c r="W102" s="10"/>
      <c r="X102" s="10">
        <f t="shared" si="336"/>
        <v>0</v>
      </c>
      <c r="Y102" s="30"/>
      <c r="Z102" s="83">
        <f t="shared" si="337"/>
        <v>0</v>
      </c>
      <c r="AA102" s="39"/>
      <c r="AB102" s="10"/>
      <c r="AC102" s="10"/>
      <c r="AD102" s="10">
        <f t="shared" si="338"/>
        <v>0</v>
      </c>
      <c r="AE102" s="30"/>
      <c r="AF102" s="83">
        <f t="shared" si="339"/>
        <v>0</v>
      </c>
      <c r="AG102" s="39"/>
      <c r="AH102" s="10"/>
      <c r="AI102" s="10"/>
      <c r="AJ102" s="10">
        <f t="shared" si="340"/>
        <v>0</v>
      </c>
      <c r="AK102" s="30"/>
      <c r="AL102" s="83">
        <f t="shared" si="341"/>
        <v>0</v>
      </c>
      <c r="AM102" s="39"/>
      <c r="AN102" s="10"/>
      <c r="AO102" s="10"/>
      <c r="AP102" s="10">
        <f t="shared" si="342"/>
        <v>0</v>
      </c>
      <c r="AQ102" s="30"/>
      <c r="AR102" s="83">
        <f t="shared" si="343"/>
        <v>0</v>
      </c>
      <c r="AS102" s="39"/>
      <c r="AT102" s="10"/>
      <c r="AU102" s="10"/>
      <c r="AV102" s="10">
        <f t="shared" si="344"/>
        <v>0</v>
      </c>
      <c r="AW102" s="30"/>
      <c r="AX102" s="83">
        <f t="shared" si="345"/>
        <v>0</v>
      </c>
      <c r="AY102" s="39"/>
      <c r="AZ102" s="10"/>
      <c r="BA102" s="10"/>
      <c r="BB102" s="10">
        <f t="shared" si="346"/>
        <v>0</v>
      </c>
      <c r="BC102" s="30"/>
      <c r="BD102" s="83">
        <f t="shared" si="347"/>
        <v>0</v>
      </c>
      <c r="BE102" s="39"/>
      <c r="BF102" s="10"/>
      <c r="BG102" s="10"/>
      <c r="BH102" s="10">
        <f t="shared" si="348"/>
        <v>0</v>
      </c>
      <c r="BI102" s="30"/>
      <c r="BJ102" s="83">
        <f t="shared" si="349"/>
        <v>0</v>
      </c>
      <c r="BK102" s="39"/>
      <c r="BL102" s="10"/>
      <c r="BM102" s="10"/>
      <c r="BN102" s="10">
        <f t="shared" si="350"/>
        <v>0</v>
      </c>
      <c r="BO102" s="30"/>
      <c r="BP102" s="83">
        <f t="shared" si="351"/>
        <v>0</v>
      </c>
    </row>
    <row r="103" spans="1:68" ht="19.5" customHeight="1" outlineLevel="1" x14ac:dyDescent="0.2">
      <c r="A103" s="154"/>
      <c r="B103" s="139" t="s">
        <v>47</v>
      </c>
      <c r="C103" s="39"/>
      <c r="D103" s="10"/>
      <c r="E103" s="10"/>
      <c r="F103" s="10">
        <f t="shared" si="330"/>
        <v>0</v>
      </c>
      <c r="G103" s="30"/>
      <c r="H103" s="83">
        <f t="shared" si="331"/>
        <v>0</v>
      </c>
      <c r="I103" s="39"/>
      <c r="J103" s="10"/>
      <c r="K103" s="10"/>
      <c r="L103" s="10">
        <f t="shared" si="332"/>
        <v>0</v>
      </c>
      <c r="M103" s="30"/>
      <c r="N103" s="83">
        <f t="shared" si="333"/>
        <v>0</v>
      </c>
      <c r="O103" s="39"/>
      <c r="P103" s="10"/>
      <c r="Q103" s="10"/>
      <c r="R103" s="10">
        <f t="shared" si="334"/>
        <v>0</v>
      </c>
      <c r="S103" s="30"/>
      <c r="T103" s="83">
        <f t="shared" si="335"/>
        <v>0</v>
      </c>
      <c r="U103" s="39"/>
      <c r="V103" s="10"/>
      <c r="W103" s="10"/>
      <c r="X103" s="10">
        <f t="shared" si="336"/>
        <v>0</v>
      </c>
      <c r="Y103" s="30"/>
      <c r="Z103" s="83">
        <f t="shared" si="337"/>
        <v>0</v>
      </c>
      <c r="AA103" s="39"/>
      <c r="AB103" s="10"/>
      <c r="AC103" s="10"/>
      <c r="AD103" s="10">
        <f t="shared" si="338"/>
        <v>0</v>
      </c>
      <c r="AE103" s="30"/>
      <c r="AF103" s="83">
        <f t="shared" si="339"/>
        <v>0</v>
      </c>
      <c r="AG103" s="39"/>
      <c r="AH103" s="10"/>
      <c r="AI103" s="10"/>
      <c r="AJ103" s="10">
        <f t="shared" si="340"/>
        <v>0</v>
      </c>
      <c r="AK103" s="30"/>
      <c r="AL103" s="83">
        <f t="shared" si="341"/>
        <v>0</v>
      </c>
      <c r="AM103" s="39"/>
      <c r="AN103" s="10"/>
      <c r="AO103" s="10"/>
      <c r="AP103" s="10">
        <f t="shared" si="342"/>
        <v>0</v>
      </c>
      <c r="AQ103" s="30"/>
      <c r="AR103" s="83">
        <f t="shared" si="343"/>
        <v>0</v>
      </c>
      <c r="AS103" s="39"/>
      <c r="AT103" s="10"/>
      <c r="AU103" s="10"/>
      <c r="AV103" s="10">
        <f t="shared" si="344"/>
        <v>0</v>
      </c>
      <c r="AW103" s="30"/>
      <c r="AX103" s="83">
        <f t="shared" si="345"/>
        <v>0</v>
      </c>
      <c r="AY103" s="39"/>
      <c r="AZ103" s="10"/>
      <c r="BA103" s="10"/>
      <c r="BB103" s="10">
        <f t="shared" si="346"/>
        <v>0</v>
      </c>
      <c r="BC103" s="30"/>
      <c r="BD103" s="83">
        <f t="shared" si="347"/>
        <v>0</v>
      </c>
      <c r="BE103" s="39"/>
      <c r="BF103" s="10"/>
      <c r="BG103" s="10"/>
      <c r="BH103" s="10">
        <f t="shared" si="348"/>
        <v>0</v>
      </c>
      <c r="BI103" s="30"/>
      <c r="BJ103" s="83">
        <f t="shared" si="349"/>
        <v>0</v>
      </c>
      <c r="BK103" s="39"/>
      <c r="BL103" s="10"/>
      <c r="BM103" s="10"/>
      <c r="BN103" s="10">
        <f t="shared" si="350"/>
        <v>0</v>
      </c>
      <c r="BO103" s="30"/>
      <c r="BP103" s="83">
        <f t="shared" si="351"/>
        <v>0</v>
      </c>
    </row>
    <row r="104" spans="1:68" ht="19.5" customHeight="1" outlineLevel="1" thickBot="1" x14ac:dyDescent="0.25">
      <c r="A104" s="155"/>
      <c r="B104" s="139"/>
      <c r="C104" s="147"/>
      <c r="D104" s="148"/>
      <c r="E104" s="157"/>
      <c r="F104" s="10">
        <f t="shared" si="330"/>
        <v>0</v>
      </c>
      <c r="G104" s="140"/>
      <c r="H104" s="83">
        <f t="shared" si="331"/>
        <v>0</v>
      </c>
      <c r="I104" s="147"/>
      <c r="J104" s="148"/>
      <c r="K104" s="157"/>
      <c r="L104" s="10">
        <f t="shared" si="332"/>
        <v>0</v>
      </c>
      <c r="M104" s="140"/>
      <c r="N104" s="83">
        <f t="shared" si="333"/>
        <v>0</v>
      </c>
      <c r="O104" s="147"/>
      <c r="P104" s="148"/>
      <c r="Q104" s="157"/>
      <c r="R104" s="10">
        <f t="shared" si="334"/>
        <v>0</v>
      </c>
      <c r="S104" s="140"/>
      <c r="T104" s="83">
        <f t="shared" si="335"/>
        <v>0</v>
      </c>
      <c r="U104" s="147"/>
      <c r="V104" s="148"/>
      <c r="W104" s="157"/>
      <c r="X104" s="10">
        <f t="shared" si="336"/>
        <v>0</v>
      </c>
      <c r="Y104" s="140"/>
      <c r="Z104" s="83">
        <f t="shared" si="337"/>
        <v>0</v>
      </c>
      <c r="AA104" s="147"/>
      <c r="AB104" s="148"/>
      <c r="AC104" s="157"/>
      <c r="AD104" s="10">
        <f t="shared" si="338"/>
        <v>0</v>
      </c>
      <c r="AE104" s="140"/>
      <c r="AF104" s="83">
        <f t="shared" si="339"/>
        <v>0</v>
      </c>
      <c r="AG104" s="147"/>
      <c r="AH104" s="148"/>
      <c r="AI104" s="157"/>
      <c r="AJ104" s="10">
        <f t="shared" si="340"/>
        <v>0</v>
      </c>
      <c r="AK104" s="140"/>
      <c r="AL104" s="83">
        <f t="shared" si="341"/>
        <v>0</v>
      </c>
      <c r="AM104" s="147"/>
      <c r="AN104" s="148"/>
      <c r="AO104" s="157"/>
      <c r="AP104" s="10">
        <f t="shared" si="342"/>
        <v>0</v>
      </c>
      <c r="AQ104" s="140"/>
      <c r="AR104" s="83">
        <f t="shared" si="343"/>
        <v>0</v>
      </c>
      <c r="AS104" s="147"/>
      <c r="AT104" s="148"/>
      <c r="AU104" s="157"/>
      <c r="AV104" s="10">
        <f t="shared" si="344"/>
        <v>0</v>
      </c>
      <c r="AW104" s="140"/>
      <c r="AX104" s="83">
        <f t="shared" si="345"/>
        <v>0</v>
      </c>
      <c r="AY104" s="147"/>
      <c r="AZ104" s="148"/>
      <c r="BA104" s="157"/>
      <c r="BB104" s="10">
        <f t="shared" si="346"/>
        <v>0</v>
      </c>
      <c r="BC104" s="140"/>
      <c r="BD104" s="83">
        <f t="shared" si="347"/>
        <v>0</v>
      </c>
      <c r="BE104" s="147"/>
      <c r="BF104" s="148"/>
      <c r="BG104" s="157"/>
      <c r="BH104" s="10">
        <f t="shared" si="348"/>
        <v>0</v>
      </c>
      <c r="BI104" s="140"/>
      <c r="BJ104" s="83">
        <f t="shared" si="349"/>
        <v>0</v>
      </c>
      <c r="BK104" s="147"/>
      <c r="BL104" s="148"/>
      <c r="BM104" s="157"/>
      <c r="BN104" s="10">
        <f t="shared" si="350"/>
        <v>0</v>
      </c>
      <c r="BO104" s="140"/>
      <c r="BP104" s="83">
        <f t="shared" si="351"/>
        <v>0</v>
      </c>
    </row>
    <row r="105" spans="1:68" ht="36" customHeight="1" outlineLevel="1" x14ac:dyDescent="0.2">
      <c r="A105" s="153">
        <v>17</v>
      </c>
      <c r="B105" s="141" t="s">
        <v>48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81">
        <f>SUM(G106:G110)</f>
        <v>0</v>
      </c>
      <c r="H105" s="37">
        <f>IFERROR(G105/(C105+D105),0)</f>
        <v>0</v>
      </c>
      <c r="I105" s="121">
        <f>SUM(I106:I110)</f>
        <v>0</v>
      </c>
      <c r="J105" s="74">
        <f>SUM(J106:J110)</f>
        <v>0</v>
      </c>
      <c r="K105" s="74">
        <f>SUM(K106:K109)</f>
        <v>0</v>
      </c>
      <c r="L105" s="74">
        <f>IFERROR(K105/(I105+J105),0)</f>
        <v>0</v>
      </c>
      <c r="M105" s="81">
        <f>SUM(M106:M110)</f>
        <v>0</v>
      </c>
      <c r="N105" s="37">
        <f>IFERROR(M105/(I105+J105),0)</f>
        <v>0</v>
      </c>
      <c r="O105" s="121">
        <f>SUM(O106:O110)</f>
        <v>0</v>
      </c>
      <c r="P105" s="74">
        <f>SUM(P106:P110)</f>
        <v>0</v>
      </c>
      <c r="Q105" s="74">
        <f>SUM(Q106:Q109)</f>
        <v>0</v>
      </c>
      <c r="R105" s="74">
        <f>IFERROR(Q105/(O105+P105),0)</f>
        <v>0</v>
      </c>
      <c r="S105" s="81">
        <f>SUM(S106:S110)</f>
        <v>0</v>
      </c>
      <c r="T105" s="37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81">
        <f>SUM(Y106:Y110)</f>
        <v>0</v>
      </c>
      <c r="Z105" s="37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81">
        <f>SUM(AE106:AE110)</f>
        <v>0</v>
      </c>
      <c r="AF105" s="37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81">
        <f>SUM(AK106:AK110)</f>
        <v>0</v>
      </c>
      <c r="AL105" s="37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81">
        <f>SUM(AQ106:AQ110)</f>
        <v>0</v>
      </c>
      <c r="AR105" s="37">
        <f>IFERROR(AQ105/(AM105+AN105),0)</f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81">
        <f>SUM(AW106:AW110)</f>
        <v>0</v>
      </c>
      <c r="AX105" s="37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81">
        <f>SUM(BC106:BC110)</f>
        <v>0</v>
      </c>
      <c r="BD105" s="37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81">
        <f>SUM(BI106:BI110)</f>
        <v>0</v>
      </c>
      <c r="BJ105" s="37">
        <f>IFERROR(BI105/(BE105+BF105),0)</f>
        <v>0</v>
      </c>
      <c r="BK105" s="121">
        <f>SUM(BK106:BK110)</f>
        <v>0</v>
      </c>
      <c r="BL105" s="74">
        <f>SUM(BL106:BL110)</f>
        <v>0</v>
      </c>
      <c r="BM105" s="74">
        <f>SUM(BM106:BM109)</f>
        <v>0</v>
      </c>
      <c r="BN105" s="74">
        <f>IFERROR(BM105/(BK105+BL105),0)</f>
        <v>0</v>
      </c>
      <c r="BO105" s="81">
        <f>SUM(BO106:BO110)</f>
        <v>0</v>
      </c>
      <c r="BP105" s="37">
        <f>IFERROR(BO105/(BK105+BL105),0)</f>
        <v>0</v>
      </c>
    </row>
    <row r="106" spans="1:68" ht="19.5" customHeight="1" outlineLevel="1" x14ac:dyDescent="0.2">
      <c r="A106" s="154"/>
      <c r="B106" s="139" t="str" cm="1">
        <f t="array" ref="B106:B110">$B$10:$B$14</f>
        <v>ΟΙΚΙΑΚΟΣ</v>
      </c>
      <c r="C106" s="39"/>
      <c r="D106" s="10"/>
      <c r="E106" s="10"/>
      <c r="F106" s="10">
        <f>IFERROR(E106/(C106+D106),0)</f>
        <v>0</v>
      </c>
      <c r="G106" s="30"/>
      <c r="H106" s="83">
        <f>IFERROR(G106/(C106+D106),0)</f>
        <v>0</v>
      </c>
      <c r="I106" s="39"/>
      <c r="J106" s="10"/>
      <c r="K106" s="10"/>
      <c r="L106" s="10">
        <f>IFERROR(K106/(I106+J106),0)</f>
        <v>0</v>
      </c>
      <c r="M106" s="30"/>
      <c r="N106" s="83">
        <f>IFERROR(M106/(I106+J106),0)</f>
        <v>0</v>
      </c>
      <c r="O106" s="39"/>
      <c r="P106" s="10"/>
      <c r="Q106" s="10"/>
      <c r="R106" s="10">
        <f>IFERROR(Q106/(O106+P106),0)</f>
        <v>0</v>
      </c>
      <c r="S106" s="30"/>
      <c r="T106" s="83">
        <f>IFERROR(S106/(O106+P106),0)</f>
        <v>0</v>
      </c>
      <c r="U106" s="39"/>
      <c r="V106" s="10"/>
      <c r="W106" s="10"/>
      <c r="X106" s="10">
        <f>IFERROR(W106/(U106+V106),0)</f>
        <v>0</v>
      </c>
      <c r="Y106" s="30"/>
      <c r="Z106" s="83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30"/>
      <c r="AF106" s="83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30"/>
      <c r="AL106" s="83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30"/>
      <c r="AR106" s="83">
        <f>IFERROR(AQ106/(AM106+AN106),0)</f>
        <v>0</v>
      </c>
      <c r="AS106" s="39"/>
      <c r="AT106" s="10"/>
      <c r="AU106" s="10"/>
      <c r="AV106" s="10">
        <f>IFERROR(AU106/(AS106+AT106),0)</f>
        <v>0</v>
      </c>
      <c r="AW106" s="30"/>
      <c r="AX106" s="83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30"/>
      <c r="BD106" s="83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30"/>
      <c r="BJ106" s="83">
        <f>IFERROR(BI106/(BE106+BF106),0)</f>
        <v>0</v>
      </c>
      <c r="BK106" s="39"/>
      <c r="BL106" s="10"/>
      <c r="BM106" s="10"/>
      <c r="BN106" s="10">
        <f>IFERROR(BM106/(BK106+BL106),0)</f>
        <v>0</v>
      </c>
      <c r="BO106" s="30"/>
      <c r="BP106" s="83">
        <f>IFERROR(BO106/(BK106+BL106),0)</f>
        <v>0</v>
      </c>
    </row>
    <row r="107" spans="1:68" ht="19.5" customHeight="1" outlineLevel="1" x14ac:dyDescent="0.2">
      <c r="A107" s="154"/>
      <c r="B107" s="139" t="str">
        <v>ΕΜΠΟΡΙΚΟΣ</v>
      </c>
      <c r="C107" s="39"/>
      <c r="D107" s="10"/>
      <c r="E107" s="10"/>
      <c r="F107" s="10">
        <f t="shared" ref="F107:F110" si="352">IFERROR(E107/(C107+D107),0)</f>
        <v>0</v>
      </c>
      <c r="G107" s="30"/>
      <c r="H107" s="83">
        <f t="shared" ref="H107:H110" si="353">IFERROR(G107/(C107+D107),0)</f>
        <v>0</v>
      </c>
      <c r="I107" s="39"/>
      <c r="J107" s="10"/>
      <c r="K107" s="10"/>
      <c r="L107" s="10">
        <f t="shared" ref="L107:L110" si="354">IFERROR(K107/(I107+J107),0)</f>
        <v>0</v>
      </c>
      <c r="M107" s="30"/>
      <c r="N107" s="83">
        <f t="shared" ref="N107:N110" si="355">IFERROR(M107/(I107+J107),0)</f>
        <v>0</v>
      </c>
      <c r="O107" s="39"/>
      <c r="P107" s="10"/>
      <c r="Q107" s="10"/>
      <c r="R107" s="10">
        <f t="shared" ref="R107:R110" si="356">IFERROR(Q107/(O107+P107),0)</f>
        <v>0</v>
      </c>
      <c r="S107" s="30"/>
      <c r="T107" s="83">
        <f t="shared" ref="T107:T110" si="357">IFERROR(S107/(O107+P107),0)</f>
        <v>0</v>
      </c>
      <c r="U107" s="39"/>
      <c r="V107" s="10"/>
      <c r="W107" s="10"/>
      <c r="X107" s="10">
        <f t="shared" ref="X107:X110" si="358">IFERROR(W107/(U107+V107),0)</f>
        <v>0</v>
      </c>
      <c r="Y107" s="30"/>
      <c r="Z107" s="83">
        <f t="shared" ref="Z107:Z110" si="359">IFERROR(Y107/(U107+V107),0)</f>
        <v>0</v>
      </c>
      <c r="AA107" s="39"/>
      <c r="AB107" s="10"/>
      <c r="AC107" s="10"/>
      <c r="AD107" s="10">
        <f t="shared" ref="AD107:AD110" si="360">IFERROR(AC107/(AA107+AB107),0)</f>
        <v>0</v>
      </c>
      <c r="AE107" s="30"/>
      <c r="AF107" s="83">
        <f t="shared" ref="AF107:AF110" si="361">IFERROR(AE107/(AA107+AB107),0)</f>
        <v>0</v>
      </c>
      <c r="AG107" s="39"/>
      <c r="AH107" s="10"/>
      <c r="AI107" s="10"/>
      <c r="AJ107" s="10">
        <f t="shared" ref="AJ107:AJ110" si="362">IFERROR(AI107/(AG107+AH107),0)</f>
        <v>0</v>
      </c>
      <c r="AK107" s="30"/>
      <c r="AL107" s="83">
        <f t="shared" ref="AL107:AL110" si="363">IFERROR(AK107/(AG107+AH107),0)</f>
        <v>0</v>
      </c>
      <c r="AM107" s="39"/>
      <c r="AN107" s="10"/>
      <c r="AO107" s="10"/>
      <c r="AP107" s="10">
        <f t="shared" ref="AP107:AP110" si="364">IFERROR(AO107/(AM107+AN107),0)</f>
        <v>0</v>
      </c>
      <c r="AQ107" s="30"/>
      <c r="AR107" s="83">
        <f t="shared" ref="AR107:AR110" si="365">IFERROR(AQ107/(AM107+AN107),0)</f>
        <v>0</v>
      </c>
      <c r="AS107" s="39"/>
      <c r="AT107" s="10"/>
      <c r="AU107" s="10"/>
      <c r="AV107" s="10">
        <f t="shared" ref="AV107:AV110" si="366">IFERROR(AU107/(AS107+AT107),0)</f>
        <v>0</v>
      </c>
      <c r="AW107" s="30"/>
      <c r="AX107" s="83">
        <f t="shared" ref="AX107:AX110" si="367">IFERROR(AW107/(AS107+AT107),0)</f>
        <v>0</v>
      </c>
      <c r="AY107" s="39"/>
      <c r="AZ107" s="10"/>
      <c r="BA107" s="10"/>
      <c r="BB107" s="10">
        <f t="shared" ref="BB107:BB110" si="368">IFERROR(BA107/(AY107+AZ107),0)</f>
        <v>0</v>
      </c>
      <c r="BC107" s="30"/>
      <c r="BD107" s="83">
        <f t="shared" ref="BD107:BD110" si="369">IFERROR(BC107/(AY107+AZ107),0)</f>
        <v>0</v>
      </c>
      <c r="BE107" s="39"/>
      <c r="BF107" s="10"/>
      <c r="BG107" s="10"/>
      <c r="BH107" s="10">
        <f t="shared" ref="BH107:BH110" si="370">IFERROR(BG107/(BE107+BF107),0)</f>
        <v>0</v>
      </c>
      <c r="BI107" s="30"/>
      <c r="BJ107" s="83">
        <f t="shared" ref="BJ107:BJ110" si="371">IFERROR(BI107/(BE107+BF107),0)</f>
        <v>0</v>
      </c>
      <c r="BK107" s="39"/>
      <c r="BL107" s="10"/>
      <c r="BM107" s="10"/>
      <c r="BN107" s="10">
        <f t="shared" ref="BN107:BN110" si="372">IFERROR(BM107/(BK107+BL107),0)</f>
        <v>0</v>
      </c>
      <c r="BO107" s="30"/>
      <c r="BP107" s="83">
        <f t="shared" ref="BP107:BP110" si="373">IFERROR(BO107/(BK107+BL107),0)</f>
        <v>0</v>
      </c>
    </row>
    <row r="108" spans="1:68" ht="19.5" customHeight="1" outlineLevel="1" x14ac:dyDescent="0.2">
      <c r="A108" s="154"/>
      <c r="B108" s="139" t="str">
        <v>CNG</v>
      </c>
      <c r="C108" s="39"/>
      <c r="D108" s="10"/>
      <c r="E108" s="10"/>
      <c r="F108" s="10">
        <f t="shared" si="352"/>
        <v>0</v>
      </c>
      <c r="G108" s="30"/>
      <c r="H108" s="83">
        <f t="shared" si="353"/>
        <v>0</v>
      </c>
      <c r="I108" s="39"/>
      <c r="J108" s="10"/>
      <c r="K108" s="10"/>
      <c r="L108" s="10">
        <f t="shared" si="354"/>
        <v>0</v>
      </c>
      <c r="M108" s="30"/>
      <c r="N108" s="83">
        <f t="shared" si="355"/>
        <v>0</v>
      </c>
      <c r="O108" s="39"/>
      <c r="P108" s="10"/>
      <c r="Q108" s="10"/>
      <c r="R108" s="10">
        <f t="shared" si="356"/>
        <v>0</v>
      </c>
      <c r="S108" s="30"/>
      <c r="T108" s="83">
        <f t="shared" si="357"/>
        <v>0</v>
      </c>
      <c r="U108" s="39"/>
      <c r="V108" s="10"/>
      <c r="W108" s="10"/>
      <c r="X108" s="10">
        <f t="shared" si="358"/>
        <v>0</v>
      </c>
      <c r="Y108" s="30"/>
      <c r="Z108" s="83">
        <f t="shared" si="359"/>
        <v>0</v>
      </c>
      <c r="AA108" s="39"/>
      <c r="AB108" s="10"/>
      <c r="AC108" s="10"/>
      <c r="AD108" s="10">
        <f t="shared" si="360"/>
        <v>0</v>
      </c>
      <c r="AE108" s="30"/>
      <c r="AF108" s="83">
        <f t="shared" si="361"/>
        <v>0</v>
      </c>
      <c r="AG108" s="39"/>
      <c r="AH108" s="10"/>
      <c r="AI108" s="10"/>
      <c r="AJ108" s="10">
        <f t="shared" si="362"/>
        <v>0</v>
      </c>
      <c r="AK108" s="30"/>
      <c r="AL108" s="83">
        <f t="shared" si="363"/>
        <v>0</v>
      </c>
      <c r="AM108" s="39"/>
      <c r="AN108" s="10"/>
      <c r="AO108" s="10"/>
      <c r="AP108" s="10">
        <f t="shared" si="364"/>
        <v>0</v>
      </c>
      <c r="AQ108" s="30"/>
      <c r="AR108" s="83">
        <f t="shared" si="365"/>
        <v>0</v>
      </c>
      <c r="AS108" s="39"/>
      <c r="AT108" s="10"/>
      <c r="AU108" s="10"/>
      <c r="AV108" s="10">
        <f t="shared" si="366"/>
        <v>0</v>
      </c>
      <c r="AW108" s="30"/>
      <c r="AX108" s="83">
        <f t="shared" si="367"/>
        <v>0</v>
      </c>
      <c r="AY108" s="39"/>
      <c r="AZ108" s="10"/>
      <c r="BA108" s="10"/>
      <c r="BB108" s="10">
        <f t="shared" si="368"/>
        <v>0</v>
      </c>
      <c r="BC108" s="30"/>
      <c r="BD108" s="83">
        <f t="shared" si="369"/>
        <v>0</v>
      </c>
      <c r="BE108" s="39"/>
      <c r="BF108" s="10"/>
      <c r="BG108" s="10"/>
      <c r="BH108" s="10">
        <f t="shared" si="370"/>
        <v>0</v>
      </c>
      <c r="BI108" s="30"/>
      <c r="BJ108" s="83">
        <f t="shared" si="371"/>
        <v>0</v>
      </c>
      <c r="BK108" s="39"/>
      <c r="BL108" s="10"/>
      <c r="BM108" s="10"/>
      <c r="BN108" s="10">
        <f t="shared" si="372"/>
        <v>0</v>
      </c>
      <c r="BO108" s="30"/>
      <c r="BP108" s="83">
        <f t="shared" si="373"/>
        <v>0</v>
      </c>
    </row>
    <row r="109" spans="1:68" ht="19.5" customHeight="1" outlineLevel="1" x14ac:dyDescent="0.2">
      <c r="A109" s="154"/>
      <c r="B109" s="139" t="str">
        <v>ΒΙΟΜΗΧΑΝΙΚΟΣ</v>
      </c>
      <c r="C109" s="39"/>
      <c r="D109" s="10"/>
      <c r="E109" s="10"/>
      <c r="F109" s="10">
        <f t="shared" si="352"/>
        <v>0</v>
      </c>
      <c r="G109" s="30"/>
      <c r="H109" s="83">
        <f t="shared" si="353"/>
        <v>0</v>
      </c>
      <c r="I109" s="39"/>
      <c r="J109" s="10"/>
      <c r="K109" s="10"/>
      <c r="L109" s="10">
        <f t="shared" si="354"/>
        <v>0</v>
      </c>
      <c r="M109" s="30"/>
      <c r="N109" s="83">
        <f t="shared" si="355"/>
        <v>0</v>
      </c>
      <c r="O109" s="39"/>
      <c r="P109" s="10"/>
      <c r="Q109" s="10"/>
      <c r="R109" s="10">
        <f t="shared" si="356"/>
        <v>0</v>
      </c>
      <c r="S109" s="30"/>
      <c r="T109" s="83">
        <f t="shared" si="357"/>
        <v>0</v>
      </c>
      <c r="U109" s="39"/>
      <c r="V109" s="10"/>
      <c r="W109" s="10"/>
      <c r="X109" s="10">
        <f t="shared" si="358"/>
        <v>0</v>
      </c>
      <c r="Y109" s="30"/>
      <c r="Z109" s="83">
        <f t="shared" si="359"/>
        <v>0</v>
      </c>
      <c r="AA109" s="39"/>
      <c r="AB109" s="10"/>
      <c r="AC109" s="10"/>
      <c r="AD109" s="10">
        <f t="shared" si="360"/>
        <v>0</v>
      </c>
      <c r="AE109" s="30"/>
      <c r="AF109" s="83">
        <f t="shared" si="361"/>
        <v>0</v>
      </c>
      <c r="AG109" s="39"/>
      <c r="AH109" s="10"/>
      <c r="AI109" s="10"/>
      <c r="AJ109" s="10">
        <f t="shared" si="362"/>
        <v>0</v>
      </c>
      <c r="AK109" s="30"/>
      <c r="AL109" s="83">
        <f t="shared" si="363"/>
        <v>0</v>
      </c>
      <c r="AM109" s="39"/>
      <c r="AN109" s="10"/>
      <c r="AO109" s="10"/>
      <c r="AP109" s="10">
        <f t="shared" si="364"/>
        <v>0</v>
      </c>
      <c r="AQ109" s="30"/>
      <c r="AR109" s="83">
        <f t="shared" si="365"/>
        <v>0</v>
      </c>
      <c r="AS109" s="39"/>
      <c r="AT109" s="10"/>
      <c r="AU109" s="10"/>
      <c r="AV109" s="10">
        <f t="shared" si="366"/>
        <v>0</v>
      </c>
      <c r="AW109" s="30"/>
      <c r="AX109" s="83">
        <f t="shared" si="367"/>
        <v>0</v>
      </c>
      <c r="AY109" s="39"/>
      <c r="AZ109" s="10"/>
      <c r="BA109" s="10"/>
      <c r="BB109" s="10">
        <f t="shared" si="368"/>
        <v>0</v>
      </c>
      <c r="BC109" s="30"/>
      <c r="BD109" s="83">
        <f t="shared" si="369"/>
        <v>0</v>
      </c>
      <c r="BE109" s="39"/>
      <c r="BF109" s="10"/>
      <c r="BG109" s="10"/>
      <c r="BH109" s="10">
        <f t="shared" si="370"/>
        <v>0</v>
      </c>
      <c r="BI109" s="30"/>
      <c r="BJ109" s="83">
        <f t="shared" si="371"/>
        <v>0</v>
      </c>
      <c r="BK109" s="39"/>
      <c r="BL109" s="10"/>
      <c r="BM109" s="10"/>
      <c r="BN109" s="10">
        <f t="shared" si="372"/>
        <v>0</v>
      </c>
      <c r="BO109" s="30"/>
      <c r="BP109" s="83">
        <f t="shared" si="373"/>
        <v>0</v>
      </c>
    </row>
    <row r="110" spans="1:68" ht="19.5" customHeight="1" outlineLevel="1" thickBot="1" x14ac:dyDescent="0.25">
      <c r="A110" s="155"/>
      <c r="B110" s="139" t="str">
        <v>ΚΛΙΜΑΤΙΣΜΟΣ / ΣΥΜΠΑΡΑΓΩΓΗ</v>
      </c>
      <c r="C110" s="147"/>
      <c r="D110" s="148"/>
      <c r="E110" s="157"/>
      <c r="F110" s="10">
        <f t="shared" si="352"/>
        <v>0</v>
      </c>
      <c r="G110" s="140"/>
      <c r="H110" s="83">
        <f t="shared" si="353"/>
        <v>0</v>
      </c>
      <c r="I110" s="147"/>
      <c r="J110" s="148"/>
      <c r="K110" s="157"/>
      <c r="L110" s="10">
        <f t="shared" si="354"/>
        <v>0</v>
      </c>
      <c r="M110" s="140"/>
      <c r="N110" s="83">
        <f t="shared" si="355"/>
        <v>0</v>
      </c>
      <c r="O110" s="147"/>
      <c r="P110" s="148"/>
      <c r="Q110" s="157"/>
      <c r="R110" s="10">
        <f t="shared" si="356"/>
        <v>0</v>
      </c>
      <c r="S110" s="140"/>
      <c r="T110" s="83">
        <f t="shared" si="357"/>
        <v>0</v>
      </c>
      <c r="U110" s="147"/>
      <c r="V110" s="148"/>
      <c r="W110" s="157"/>
      <c r="X110" s="10">
        <f t="shared" si="358"/>
        <v>0</v>
      </c>
      <c r="Y110" s="140"/>
      <c r="Z110" s="83">
        <f t="shared" si="359"/>
        <v>0</v>
      </c>
      <c r="AA110" s="147"/>
      <c r="AB110" s="148"/>
      <c r="AC110" s="157"/>
      <c r="AD110" s="10">
        <f t="shared" si="360"/>
        <v>0</v>
      </c>
      <c r="AE110" s="140"/>
      <c r="AF110" s="83">
        <f t="shared" si="361"/>
        <v>0</v>
      </c>
      <c r="AG110" s="147"/>
      <c r="AH110" s="148"/>
      <c r="AI110" s="157"/>
      <c r="AJ110" s="10">
        <f t="shared" si="362"/>
        <v>0</v>
      </c>
      <c r="AK110" s="140"/>
      <c r="AL110" s="83">
        <f t="shared" si="363"/>
        <v>0</v>
      </c>
      <c r="AM110" s="147"/>
      <c r="AN110" s="148"/>
      <c r="AO110" s="157"/>
      <c r="AP110" s="10">
        <f t="shared" si="364"/>
        <v>0</v>
      </c>
      <c r="AQ110" s="140"/>
      <c r="AR110" s="83">
        <f t="shared" si="365"/>
        <v>0</v>
      </c>
      <c r="AS110" s="147"/>
      <c r="AT110" s="148"/>
      <c r="AU110" s="157"/>
      <c r="AV110" s="10">
        <f t="shared" si="366"/>
        <v>0</v>
      </c>
      <c r="AW110" s="140"/>
      <c r="AX110" s="83">
        <f t="shared" si="367"/>
        <v>0</v>
      </c>
      <c r="AY110" s="147"/>
      <c r="AZ110" s="148"/>
      <c r="BA110" s="157"/>
      <c r="BB110" s="10">
        <f t="shared" si="368"/>
        <v>0</v>
      </c>
      <c r="BC110" s="140"/>
      <c r="BD110" s="83">
        <f t="shared" si="369"/>
        <v>0</v>
      </c>
      <c r="BE110" s="147"/>
      <c r="BF110" s="148"/>
      <c r="BG110" s="157"/>
      <c r="BH110" s="10">
        <f t="shared" si="370"/>
        <v>0</v>
      </c>
      <c r="BI110" s="140"/>
      <c r="BJ110" s="83">
        <f t="shared" si="371"/>
        <v>0</v>
      </c>
      <c r="BK110" s="147"/>
      <c r="BL110" s="148"/>
      <c r="BM110" s="157"/>
      <c r="BN110" s="10">
        <f t="shared" si="372"/>
        <v>0</v>
      </c>
      <c r="BO110" s="140"/>
      <c r="BP110" s="83">
        <f t="shared" si="373"/>
        <v>0</v>
      </c>
    </row>
    <row r="111" spans="1:68" ht="36" customHeight="1" outlineLevel="1" x14ac:dyDescent="0.2">
      <c r="A111" s="153">
        <v>18</v>
      </c>
      <c r="B111" s="141" t="s">
        <v>49</v>
      </c>
      <c r="C111" s="121">
        <f>SUM(C112:C116)</f>
        <v>0</v>
      </c>
      <c r="D111" s="74">
        <f>SUM(D112:D116)</f>
        <v>0</v>
      </c>
      <c r="E111" s="74">
        <f>SUM(E112:E115)</f>
        <v>0</v>
      </c>
      <c r="F111" s="74">
        <f>IFERROR(E111/(C111+D111),0)</f>
        <v>0</v>
      </c>
      <c r="G111" s="81">
        <f>SUM(G112:G116)</f>
        <v>0</v>
      </c>
      <c r="H111" s="37">
        <f>IFERROR(G111/(C111+D111),0)</f>
        <v>0</v>
      </c>
      <c r="I111" s="121">
        <f>SUM(I112:I116)</f>
        <v>0</v>
      </c>
      <c r="J111" s="74">
        <f>SUM(J112:J116)</f>
        <v>0</v>
      </c>
      <c r="K111" s="74">
        <f>SUM(K112:K115)</f>
        <v>0</v>
      </c>
      <c r="L111" s="74">
        <f>IFERROR(K111/(I111+J111),0)</f>
        <v>0</v>
      </c>
      <c r="M111" s="81">
        <f>SUM(M112:M116)</f>
        <v>0</v>
      </c>
      <c r="N111" s="37">
        <f>IFERROR(M111/(I111+J111),0)</f>
        <v>0</v>
      </c>
      <c r="O111" s="121">
        <f>SUM(O112:O116)</f>
        <v>0</v>
      </c>
      <c r="P111" s="74">
        <f>SUM(P112:P116)</f>
        <v>0</v>
      </c>
      <c r="Q111" s="74">
        <f>SUM(Q112:Q115)</f>
        <v>0</v>
      </c>
      <c r="R111" s="74">
        <f>IFERROR(Q111/(O111+P111),0)</f>
        <v>0</v>
      </c>
      <c r="S111" s="81">
        <f>SUM(S112:S116)</f>
        <v>0</v>
      </c>
      <c r="T111" s="37">
        <f>IFERROR(S111/(O111+P111),0)</f>
        <v>0</v>
      </c>
      <c r="U111" s="121">
        <f>SUM(U112:U116)</f>
        <v>0</v>
      </c>
      <c r="V111" s="74">
        <f>SUM(V112:V116)</f>
        <v>0</v>
      </c>
      <c r="W111" s="74">
        <f>SUM(W112:W115)</f>
        <v>0</v>
      </c>
      <c r="X111" s="74">
        <f>IFERROR(W111/(U111+V111),0)</f>
        <v>0</v>
      </c>
      <c r="Y111" s="81">
        <f>SUM(Y112:Y116)</f>
        <v>0</v>
      </c>
      <c r="Z111" s="37">
        <f>IFERROR(Y111/(U111+V111),0)</f>
        <v>0</v>
      </c>
      <c r="AA111" s="121">
        <f>SUM(AA112:AA116)</f>
        <v>0</v>
      </c>
      <c r="AB111" s="74">
        <f>SUM(AB112:AB116)</f>
        <v>0</v>
      </c>
      <c r="AC111" s="74">
        <f>SUM(AC112:AC115)</f>
        <v>0</v>
      </c>
      <c r="AD111" s="74">
        <f>IFERROR(AC111/(AA111+AB111),0)</f>
        <v>0</v>
      </c>
      <c r="AE111" s="81">
        <f>SUM(AE112:AE116)</f>
        <v>0</v>
      </c>
      <c r="AF111" s="37">
        <f>IFERROR(AE111/(AA111+AB111),0)</f>
        <v>0</v>
      </c>
      <c r="AG111" s="121">
        <f>SUM(AG112:AG116)</f>
        <v>0</v>
      </c>
      <c r="AH111" s="74">
        <f>SUM(AH112:AH116)</f>
        <v>0</v>
      </c>
      <c r="AI111" s="74">
        <f>SUM(AI112:AI115)</f>
        <v>0</v>
      </c>
      <c r="AJ111" s="74">
        <f>IFERROR(AI111/(AG111+AH111),0)</f>
        <v>0</v>
      </c>
      <c r="AK111" s="81">
        <f>SUM(AK112:AK116)</f>
        <v>0</v>
      </c>
      <c r="AL111" s="37">
        <f>IFERROR(AK111/(AG111+AH111),0)</f>
        <v>0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81">
        <f>SUM(AQ112:AQ116)</f>
        <v>0</v>
      </c>
      <c r="AR111" s="37">
        <f>IFERROR(AQ111/(AM111+AN111),0)</f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81">
        <f>SUM(AW112:AW116)</f>
        <v>0</v>
      </c>
      <c r="AX111" s="37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81">
        <f>SUM(BC112:BC116)</f>
        <v>0</v>
      </c>
      <c r="BD111" s="37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81">
        <f>SUM(BI112:BI116)</f>
        <v>0</v>
      </c>
      <c r="BJ111" s="37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81">
        <f>SUM(BO112:BO116)</f>
        <v>0</v>
      </c>
      <c r="BP111" s="37">
        <f>IFERROR(BO111/(BK111+BL111),0)</f>
        <v>0</v>
      </c>
    </row>
    <row r="112" spans="1:68" ht="19.5" customHeight="1" outlineLevel="1" x14ac:dyDescent="0.2">
      <c r="A112" s="154"/>
      <c r="B112" s="139" t="str" cm="1">
        <f t="array" ref="B112:B116">$B$10:$B$14</f>
        <v>ΟΙΚΙΑΚΟΣ</v>
      </c>
      <c r="C112" s="39"/>
      <c r="D112" s="10"/>
      <c r="E112" s="10"/>
      <c r="F112" s="10">
        <f>IFERROR(E112/(C112+D112),0)</f>
        <v>0</v>
      </c>
      <c r="G112" s="30"/>
      <c r="H112" s="83">
        <f>IFERROR(G112/(C112+D112),0)</f>
        <v>0</v>
      </c>
      <c r="I112" s="39"/>
      <c r="J112" s="10"/>
      <c r="K112" s="10"/>
      <c r="L112" s="10">
        <f>IFERROR(K112/(I112+J112),0)</f>
        <v>0</v>
      </c>
      <c r="M112" s="30"/>
      <c r="N112" s="83">
        <f>IFERROR(M112/(I112+J112),0)</f>
        <v>0</v>
      </c>
      <c r="O112" s="39"/>
      <c r="P112" s="10"/>
      <c r="Q112" s="10"/>
      <c r="R112" s="10">
        <f>IFERROR(Q112/(O112+P112),0)</f>
        <v>0</v>
      </c>
      <c r="S112" s="30"/>
      <c r="T112" s="83">
        <f>IFERROR(S112/(O112+P112),0)</f>
        <v>0</v>
      </c>
      <c r="U112" s="39"/>
      <c r="V112" s="10"/>
      <c r="W112" s="10"/>
      <c r="X112" s="10">
        <f>IFERROR(W112/(U112+V112),0)</f>
        <v>0</v>
      </c>
      <c r="Y112" s="30"/>
      <c r="Z112" s="83">
        <f>IFERROR(Y112/(U112+V112),0)</f>
        <v>0</v>
      </c>
      <c r="AA112" s="39"/>
      <c r="AB112" s="10"/>
      <c r="AC112" s="10"/>
      <c r="AD112" s="10">
        <f>IFERROR(AC112/(AA112+AB112),0)</f>
        <v>0</v>
      </c>
      <c r="AE112" s="30"/>
      <c r="AF112" s="83">
        <f>IFERROR(AE112/(AA112+AB112),0)</f>
        <v>0</v>
      </c>
      <c r="AG112" s="39"/>
      <c r="AH112" s="10"/>
      <c r="AI112" s="10"/>
      <c r="AJ112" s="10">
        <f>IFERROR(AI112/(AG112+AH112),0)</f>
        <v>0</v>
      </c>
      <c r="AK112" s="30"/>
      <c r="AL112" s="83">
        <f>IFERROR(AK112/(AG112+AH112),0)</f>
        <v>0</v>
      </c>
      <c r="AM112" s="39"/>
      <c r="AN112" s="10"/>
      <c r="AO112" s="10"/>
      <c r="AP112" s="10">
        <f>IFERROR(AO112/(AM112+AN112),0)</f>
        <v>0</v>
      </c>
      <c r="AQ112" s="30"/>
      <c r="AR112" s="83">
        <f>IFERROR(AQ112/(AM112+AN112),0)</f>
        <v>0</v>
      </c>
      <c r="AS112" s="39"/>
      <c r="AT112" s="10"/>
      <c r="AU112" s="10"/>
      <c r="AV112" s="10">
        <f>IFERROR(AU112/(AS112+AT112),0)</f>
        <v>0</v>
      </c>
      <c r="AW112" s="30"/>
      <c r="AX112" s="83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30"/>
      <c r="BD112" s="83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30"/>
      <c r="BJ112" s="83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30"/>
      <c r="BP112" s="83">
        <f>IFERROR(BO112/(BK112+BL112),0)</f>
        <v>0</v>
      </c>
    </row>
    <row r="113" spans="1:68" ht="19.5" customHeight="1" outlineLevel="1" x14ac:dyDescent="0.2">
      <c r="A113" s="154"/>
      <c r="B113" s="139" t="str">
        <v>ΕΜΠΟΡΙΚΟΣ</v>
      </c>
      <c r="C113" s="39"/>
      <c r="D113" s="10"/>
      <c r="E113" s="10"/>
      <c r="F113" s="10">
        <f t="shared" ref="F113:F116" si="374">IFERROR(E113/(C113+D113),0)</f>
        <v>0</v>
      </c>
      <c r="G113" s="30"/>
      <c r="H113" s="83">
        <f t="shared" ref="H113:H116" si="375">IFERROR(G113/(C113+D113),0)</f>
        <v>0</v>
      </c>
      <c r="I113" s="39"/>
      <c r="J113" s="10"/>
      <c r="K113" s="10"/>
      <c r="L113" s="10">
        <f t="shared" ref="L113:L116" si="376">IFERROR(K113/(I113+J113),0)</f>
        <v>0</v>
      </c>
      <c r="M113" s="30"/>
      <c r="N113" s="83">
        <f t="shared" ref="N113:N116" si="377">IFERROR(M113/(I113+J113),0)</f>
        <v>0</v>
      </c>
      <c r="O113" s="39"/>
      <c r="P113" s="10"/>
      <c r="Q113" s="10"/>
      <c r="R113" s="10">
        <f t="shared" ref="R113:R116" si="378">IFERROR(Q113/(O113+P113),0)</f>
        <v>0</v>
      </c>
      <c r="S113" s="30"/>
      <c r="T113" s="83">
        <f t="shared" ref="T113:T116" si="379">IFERROR(S113/(O113+P113),0)</f>
        <v>0</v>
      </c>
      <c r="U113" s="39"/>
      <c r="V113" s="10"/>
      <c r="W113" s="10"/>
      <c r="X113" s="10">
        <f t="shared" ref="X113:X116" si="380">IFERROR(W113/(U113+V113),0)</f>
        <v>0</v>
      </c>
      <c r="Y113" s="30"/>
      <c r="Z113" s="83">
        <f t="shared" ref="Z113:Z116" si="381">IFERROR(Y113/(U113+V113),0)</f>
        <v>0</v>
      </c>
      <c r="AA113" s="39"/>
      <c r="AB113" s="10"/>
      <c r="AC113" s="10"/>
      <c r="AD113" s="10">
        <f t="shared" ref="AD113:AD116" si="382">IFERROR(AC113/(AA113+AB113),0)</f>
        <v>0</v>
      </c>
      <c r="AE113" s="30"/>
      <c r="AF113" s="83">
        <f t="shared" ref="AF113:AF116" si="383">IFERROR(AE113/(AA113+AB113),0)</f>
        <v>0</v>
      </c>
      <c r="AG113" s="39"/>
      <c r="AH113" s="10"/>
      <c r="AI113" s="10"/>
      <c r="AJ113" s="10">
        <f t="shared" ref="AJ113:AJ116" si="384">IFERROR(AI113/(AG113+AH113),0)</f>
        <v>0</v>
      </c>
      <c r="AK113" s="30"/>
      <c r="AL113" s="83">
        <f t="shared" ref="AL113:AL116" si="385">IFERROR(AK113/(AG113+AH113),0)</f>
        <v>0</v>
      </c>
      <c r="AM113" s="39"/>
      <c r="AN113" s="10"/>
      <c r="AO113" s="10"/>
      <c r="AP113" s="10">
        <f t="shared" ref="AP113:AP116" si="386">IFERROR(AO113/(AM113+AN113),0)</f>
        <v>0</v>
      </c>
      <c r="AQ113" s="30"/>
      <c r="AR113" s="83">
        <f t="shared" ref="AR113:AR116" si="387">IFERROR(AQ113/(AM113+AN113),0)</f>
        <v>0</v>
      </c>
      <c r="AS113" s="39"/>
      <c r="AT113" s="10"/>
      <c r="AU113" s="10"/>
      <c r="AV113" s="10">
        <f t="shared" ref="AV113:AV116" si="388">IFERROR(AU113/(AS113+AT113),0)</f>
        <v>0</v>
      </c>
      <c r="AW113" s="30"/>
      <c r="AX113" s="83">
        <f t="shared" ref="AX113:AX116" si="389">IFERROR(AW113/(AS113+AT113),0)</f>
        <v>0</v>
      </c>
      <c r="AY113" s="39"/>
      <c r="AZ113" s="10"/>
      <c r="BA113" s="10"/>
      <c r="BB113" s="10">
        <f t="shared" ref="BB113:BB116" si="390">IFERROR(BA113/(AY113+AZ113),0)</f>
        <v>0</v>
      </c>
      <c r="BC113" s="30"/>
      <c r="BD113" s="83">
        <f t="shared" ref="BD113:BD116" si="391">IFERROR(BC113/(AY113+AZ113),0)</f>
        <v>0</v>
      </c>
      <c r="BE113" s="39"/>
      <c r="BF113" s="10"/>
      <c r="BG113" s="10"/>
      <c r="BH113" s="10">
        <f t="shared" ref="BH113:BH116" si="392">IFERROR(BG113/(BE113+BF113),0)</f>
        <v>0</v>
      </c>
      <c r="BI113" s="30"/>
      <c r="BJ113" s="83">
        <f t="shared" ref="BJ113:BJ116" si="393">IFERROR(BI113/(BE113+BF113),0)</f>
        <v>0</v>
      </c>
      <c r="BK113" s="39"/>
      <c r="BL113" s="10"/>
      <c r="BM113" s="10"/>
      <c r="BN113" s="10">
        <f t="shared" ref="BN113:BN116" si="394">IFERROR(BM113/(BK113+BL113),0)</f>
        <v>0</v>
      </c>
      <c r="BO113" s="30"/>
      <c r="BP113" s="83">
        <f t="shared" ref="BP113:BP116" si="395">IFERROR(BO113/(BK113+BL113),0)</f>
        <v>0</v>
      </c>
    </row>
    <row r="114" spans="1:68" ht="19.5" customHeight="1" outlineLevel="1" x14ac:dyDescent="0.2">
      <c r="A114" s="154"/>
      <c r="B114" s="139" t="str">
        <v>CNG</v>
      </c>
      <c r="C114" s="39"/>
      <c r="D114" s="10"/>
      <c r="E114" s="10"/>
      <c r="F114" s="10">
        <f t="shared" si="374"/>
        <v>0</v>
      </c>
      <c r="G114" s="30"/>
      <c r="H114" s="83">
        <f t="shared" si="375"/>
        <v>0</v>
      </c>
      <c r="I114" s="39"/>
      <c r="J114" s="10"/>
      <c r="K114" s="10"/>
      <c r="L114" s="10">
        <f t="shared" si="376"/>
        <v>0</v>
      </c>
      <c r="M114" s="30"/>
      <c r="N114" s="83">
        <f t="shared" si="377"/>
        <v>0</v>
      </c>
      <c r="O114" s="39"/>
      <c r="P114" s="10"/>
      <c r="Q114" s="10"/>
      <c r="R114" s="10">
        <f t="shared" si="378"/>
        <v>0</v>
      </c>
      <c r="S114" s="30"/>
      <c r="T114" s="83">
        <f t="shared" si="379"/>
        <v>0</v>
      </c>
      <c r="U114" s="39"/>
      <c r="V114" s="10"/>
      <c r="W114" s="10"/>
      <c r="X114" s="10">
        <f t="shared" si="380"/>
        <v>0</v>
      </c>
      <c r="Y114" s="30"/>
      <c r="Z114" s="83">
        <f t="shared" si="381"/>
        <v>0</v>
      </c>
      <c r="AA114" s="39"/>
      <c r="AB114" s="10"/>
      <c r="AC114" s="10"/>
      <c r="AD114" s="10">
        <f t="shared" si="382"/>
        <v>0</v>
      </c>
      <c r="AE114" s="30"/>
      <c r="AF114" s="83">
        <f t="shared" si="383"/>
        <v>0</v>
      </c>
      <c r="AG114" s="39"/>
      <c r="AH114" s="10"/>
      <c r="AI114" s="10"/>
      <c r="AJ114" s="10">
        <f t="shared" si="384"/>
        <v>0</v>
      </c>
      <c r="AK114" s="30"/>
      <c r="AL114" s="83">
        <f t="shared" si="385"/>
        <v>0</v>
      </c>
      <c r="AM114" s="39"/>
      <c r="AN114" s="10"/>
      <c r="AO114" s="10"/>
      <c r="AP114" s="10">
        <f t="shared" si="386"/>
        <v>0</v>
      </c>
      <c r="AQ114" s="30"/>
      <c r="AR114" s="83">
        <f t="shared" si="387"/>
        <v>0</v>
      </c>
      <c r="AS114" s="39"/>
      <c r="AT114" s="10"/>
      <c r="AU114" s="10"/>
      <c r="AV114" s="10">
        <f t="shared" si="388"/>
        <v>0</v>
      </c>
      <c r="AW114" s="30"/>
      <c r="AX114" s="83">
        <f t="shared" si="389"/>
        <v>0</v>
      </c>
      <c r="AY114" s="39"/>
      <c r="AZ114" s="10"/>
      <c r="BA114" s="10"/>
      <c r="BB114" s="10">
        <f t="shared" si="390"/>
        <v>0</v>
      </c>
      <c r="BC114" s="30"/>
      <c r="BD114" s="83">
        <f t="shared" si="391"/>
        <v>0</v>
      </c>
      <c r="BE114" s="39"/>
      <c r="BF114" s="10"/>
      <c r="BG114" s="10"/>
      <c r="BH114" s="10">
        <f t="shared" si="392"/>
        <v>0</v>
      </c>
      <c r="BI114" s="30"/>
      <c r="BJ114" s="83">
        <f t="shared" si="393"/>
        <v>0</v>
      </c>
      <c r="BK114" s="39"/>
      <c r="BL114" s="10"/>
      <c r="BM114" s="10"/>
      <c r="BN114" s="10">
        <f t="shared" si="394"/>
        <v>0</v>
      </c>
      <c r="BO114" s="30"/>
      <c r="BP114" s="83">
        <f t="shared" si="395"/>
        <v>0</v>
      </c>
    </row>
    <row r="115" spans="1:68" ht="19.5" customHeight="1" outlineLevel="1" x14ac:dyDescent="0.2">
      <c r="A115" s="154"/>
      <c r="B115" s="139" t="str">
        <v>ΒΙΟΜΗΧΑΝΙΚΟΣ</v>
      </c>
      <c r="C115" s="39"/>
      <c r="D115" s="10"/>
      <c r="E115" s="10"/>
      <c r="F115" s="10">
        <f t="shared" si="374"/>
        <v>0</v>
      </c>
      <c r="G115" s="30"/>
      <c r="H115" s="83">
        <f t="shared" si="375"/>
        <v>0</v>
      </c>
      <c r="I115" s="39"/>
      <c r="J115" s="10"/>
      <c r="K115" s="10"/>
      <c r="L115" s="10">
        <f t="shared" si="376"/>
        <v>0</v>
      </c>
      <c r="M115" s="30"/>
      <c r="N115" s="83">
        <f t="shared" si="377"/>
        <v>0</v>
      </c>
      <c r="O115" s="39"/>
      <c r="P115" s="10"/>
      <c r="Q115" s="10"/>
      <c r="R115" s="10">
        <f t="shared" si="378"/>
        <v>0</v>
      </c>
      <c r="S115" s="30"/>
      <c r="T115" s="83">
        <f t="shared" si="379"/>
        <v>0</v>
      </c>
      <c r="U115" s="39"/>
      <c r="V115" s="10"/>
      <c r="W115" s="10"/>
      <c r="X115" s="10">
        <f t="shared" si="380"/>
        <v>0</v>
      </c>
      <c r="Y115" s="30"/>
      <c r="Z115" s="83">
        <f t="shared" si="381"/>
        <v>0</v>
      </c>
      <c r="AA115" s="39"/>
      <c r="AB115" s="10"/>
      <c r="AC115" s="10"/>
      <c r="AD115" s="10">
        <f t="shared" si="382"/>
        <v>0</v>
      </c>
      <c r="AE115" s="30"/>
      <c r="AF115" s="83">
        <f t="shared" si="383"/>
        <v>0</v>
      </c>
      <c r="AG115" s="39"/>
      <c r="AH115" s="10"/>
      <c r="AI115" s="10"/>
      <c r="AJ115" s="10">
        <f t="shared" si="384"/>
        <v>0</v>
      </c>
      <c r="AK115" s="30"/>
      <c r="AL115" s="83">
        <f t="shared" si="385"/>
        <v>0</v>
      </c>
      <c r="AM115" s="39"/>
      <c r="AN115" s="10"/>
      <c r="AO115" s="10"/>
      <c r="AP115" s="10">
        <f t="shared" si="386"/>
        <v>0</v>
      </c>
      <c r="AQ115" s="30"/>
      <c r="AR115" s="83">
        <f t="shared" si="387"/>
        <v>0</v>
      </c>
      <c r="AS115" s="39"/>
      <c r="AT115" s="10"/>
      <c r="AU115" s="10"/>
      <c r="AV115" s="10">
        <f t="shared" si="388"/>
        <v>0</v>
      </c>
      <c r="AW115" s="30"/>
      <c r="AX115" s="83">
        <f t="shared" si="389"/>
        <v>0</v>
      </c>
      <c r="AY115" s="39"/>
      <c r="AZ115" s="10"/>
      <c r="BA115" s="10"/>
      <c r="BB115" s="10">
        <f t="shared" si="390"/>
        <v>0</v>
      </c>
      <c r="BC115" s="30"/>
      <c r="BD115" s="83">
        <f t="shared" si="391"/>
        <v>0</v>
      </c>
      <c r="BE115" s="39"/>
      <c r="BF115" s="10"/>
      <c r="BG115" s="10"/>
      <c r="BH115" s="10">
        <f t="shared" si="392"/>
        <v>0</v>
      </c>
      <c r="BI115" s="30"/>
      <c r="BJ115" s="83">
        <f t="shared" si="393"/>
        <v>0</v>
      </c>
      <c r="BK115" s="39"/>
      <c r="BL115" s="10"/>
      <c r="BM115" s="10"/>
      <c r="BN115" s="10">
        <f t="shared" si="394"/>
        <v>0</v>
      </c>
      <c r="BO115" s="30"/>
      <c r="BP115" s="83">
        <f t="shared" si="395"/>
        <v>0</v>
      </c>
    </row>
    <row r="116" spans="1:68" ht="19.5" customHeight="1" outlineLevel="1" thickBot="1" x14ac:dyDescent="0.25">
      <c r="A116" s="155"/>
      <c r="B116" s="139" t="str">
        <v>ΚΛΙΜΑΤΙΣΜΟΣ / ΣΥΜΠΑΡΑΓΩΓΗ</v>
      </c>
      <c r="C116" s="147"/>
      <c r="D116" s="148"/>
      <c r="E116" s="157"/>
      <c r="F116" s="10">
        <f t="shared" si="374"/>
        <v>0</v>
      </c>
      <c r="G116" s="140"/>
      <c r="H116" s="83">
        <f t="shared" si="375"/>
        <v>0</v>
      </c>
      <c r="I116" s="147"/>
      <c r="J116" s="148"/>
      <c r="K116" s="157"/>
      <c r="L116" s="10">
        <f t="shared" si="376"/>
        <v>0</v>
      </c>
      <c r="M116" s="140"/>
      <c r="N116" s="83">
        <f t="shared" si="377"/>
        <v>0</v>
      </c>
      <c r="O116" s="147"/>
      <c r="P116" s="148"/>
      <c r="Q116" s="157"/>
      <c r="R116" s="10">
        <f t="shared" si="378"/>
        <v>0</v>
      </c>
      <c r="S116" s="140"/>
      <c r="T116" s="83">
        <f t="shared" si="379"/>
        <v>0</v>
      </c>
      <c r="U116" s="147"/>
      <c r="V116" s="148"/>
      <c r="W116" s="157"/>
      <c r="X116" s="10">
        <f t="shared" si="380"/>
        <v>0</v>
      </c>
      <c r="Y116" s="140"/>
      <c r="Z116" s="83">
        <f t="shared" si="381"/>
        <v>0</v>
      </c>
      <c r="AA116" s="147"/>
      <c r="AB116" s="148"/>
      <c r="AC116" s="157"/>
      <c r="AD116" s="10">
        <f t="shared" si="382"/>
        <v>0</v>
      </c>
      <c r="AE116" s="140"/>
      <c r="AF116" s="83">
        <f t="shared" si="383"/>
        <v>0</v>
      </c>
      <c r="AG116" s="147"/>
      <c r="AH116" s="148"/>
      <c r="AI116" s="157"/>
      <c r="AJ116" s="10">
        <f t="shared" si="384"/>
        <v>0</v>
      </c>
      <c r="AK116" s="140"/>
      <c r="AL116" s="83">
        <f t="shared" si="385"/>
        <v>0</v>
      </c>
      <c r="AM116" s="147"/>
      <c r="AN116" s="148"/>
      <c r="AO116" s="157"/>
      <c r="AP116" s="10">
        <f t="shared" si="386"/>
        <v>0</v>
      </c>
      <c r="AQ116" s="140"/>
      <c r="AR116" s="83">
        <f t="shared" si="387"/>
        <v>0</v>
      </c>
      <c r="AS116" s="147"/>
      <c r="AT116" s="148"/>
      <c r="AU116" s="157"/>
      <c r="AV116" s="10">
        <f t="shared" si="388"/>
        <v>0</v>
      </c>
      <c r="AW116" s="140"/>
      <c r="AX116" s="83">
        <f t="shared" si="389"/>
        <v>0</v>
      </c>
      <c r="AY116" s="147"/>
      <c r="AZ116" s="148"/>
      <c r="BA116" s="157"/>
      <c r="BB116" s="10">
        <f t="shared" si="390"/>
        <v>0</v>
      </c>
      <c r="BC116" s="140"/>
      <c r="BD116" s="83">
        <f t="shared" si="391"/>
        <v>0</v>
      </c>
      <c r="BE116" s="147"/>
      <c r="BF116" s="148"/>
      <c r="BG116" s="157"/>
      <c r="BH116" s="10">
        <f t="shared" si="392"/>
        <v>0</v>
      </c>
      <c r="BI116" s="140"/>
      <c r="BJ116" s="83">
        <f t="shared" si="393"/>
        <v>0</v>
      </c>
      <c r="BK116" s="147"/>
      <c r="BL116" s="148"/>
      <c r="BM116" s="157"/>
      <c r="BN116" s="10">
        <f t="shared" si="394"/>
        <v>0</v>
      </c>
      <c r="BO116" s="140"/>
      <c r="BP116" s="83">
        <f t="shared" si="395"/>
        <v>0</v>
      </c>
    </row>
    <row r="117" spans="1:68" ht="42" customHeight="1" outlineLevel="1" x14ac:dyDescent="0.2">
      <c r="A117" s="153">
        <v>19</v>
      </c>
      <c r="B117" s="141" t="s">
        <v>50</v>
      </c>
      <c r="C117" s="121">
        <f>SUM(C118:C122)</f>
        <v>0</v>
      </c>
      <c r="D117" s="74">
        <f>SUM(D118:D122)</f>
        <v>0</v>
      </c>
      <c r="E117" s="74">
        <f>SUM(E118:E121)</f>
        <v>0</v>
      </c>
      <c r="F117" s="74">
        <f>IFERROR(E117/(C117+D117),0)</f>
        <v>0</v>
      </c>
      <c r="G117" s="81">
        <f>SUM(G118:G122)</f>
        <v>0</v>
      </c>
      <c r="H117" s="37">
        <f>IFERROR(G117/(C117+D117),0)</f>
        <v>0</v>
      </c>
      <c r="I117" s="121">
        <f>SUM(I118:I122)</f>
        <v>0</v>
      </c>
      <c r="J117" s="74">
        <f>SUM(J118:J122)</f>
        <v>0</v>
      </c>
      <c r="K117" s="74">
        <f>SUM(K118:K121)</f>
        <v>0</v>
      </c>
      <c r="L117" s="74">
        <f>IFERROR(K117/(I117+J117),0)</f>
        <v>0</v>
      </c>
      <c r="M117" s="81">
        <f>SUM(M118:M122)</f>
        <v>0</v>
      </c>
      <c r="N117" s="37">
        <f>IFERROR(M117/(I117+J117),0)</f>
        <v>0</v>
      </c>
      <c r="O117" s="121">
        <f>SUM(O118:O122)</f>
        <v>0</v>
      </c>
      <c r="P117" s="74">
        <f>SUM(P118:P122)</f>
        <v>0</v>
      </c>
      <c r="Q117" s="74">
        <f>SUM(Q118:Q121)</f>
        <v>0</v>
      </c>
      <c r="R117" s="74">
        <f>IFERROR(Q117/(O117+P117),0)</f>
        <v>0</v>
      </c>
      <c r="S117" s="81">
        <f>SUM(S118:S122)</f>
        <v>0</v>
      </c>
      <c r="T117" s="37">
        <f>IFERROR(S117/(O117+P117),0)</f>
        <v>0</v>
      </c>
      <c r="U117" s="121">
        <f>SUM(U118:U122)</f>
        <v>0</v>
      </c>
      <c r="V117" s="74">
        <f>SUM(V118:V122)</f>
        <v>0</v>
      </c>
      <c r="W117" s="74">
        <f>SUM(W118:W121)</f>
        <v>0</v>
      </c>
      <c r="X117" s="74">
        <f>IFERROR(W117/(U117+V117),0)</f>
        <v>0</v>
      </c>
      <c r="Y117" s="81">
        <f>SUM(Y118:Y122)</f>
        <v>0</v>
      </c>
      <c r="Z117" s="37">
        <f>IFERROR(Y117/(U117+V117),0)</f>
        <v>0</v>
      </c>
      <c r="AA117" s="121">
        <f>SUM(AA118:AA122)</f>
        <v>0</v>
      </c>
      <c r="AB117" s="74">
        <f>SUM(AB118:AB122)</f>
        <v>0</v>
      </c>
      <c r="AC117" s="74">
        <f>SUM(AC118:AC121)</f>
        <v>0</v>
      </c>
      <c r="AD117" s="74">
        <f>IFERROR(AC117/(AA117+AB117),0)</f>
        <v>0</v>
      </c>
      <c r="AE117" s="81">
        <f>SUM(AE118:AE122)</f>
        <v>0</v>
      </c>
      <c r="AF117" s="37">
        <f>IFERROR(AE117/(AA117+AB117),0)</f>
        <v>0</v>
      </c>
      <c r="AG117" s="121">
        <f>SUM(AG118:AG122)</f>
        <v>0</v>
      </c>
      <c r="AH117" s="74">
        <f>SUM(AH118:AH122)</f>
        <v>0</v>
      </c>
      <c r="AI117" s="74">
        <f>SUM(AI118:AI121)</f>
        <v>0</v>
      </c>
      <c r="AJ117" s="74">
        <f>IFERROR(AI117/(AG117+AH117),0)</f>
        <v>0</v>
      </c>
      <c r="AK117" s="81">
        <f>SUM(AK118:AK122)</f>
        <v>0</v>
      </c>
      <c r="AL117" s="37">
        <f>IFERROR(AK117/(AG117+AH117),0)</f>
        <v>0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81">
        <f>SUM(AQ118:AQ122)</f>
        <v>0</v>
      </c>
      <c r="AR117" s="37">
        <f>IFERROR(AQ117/(AM117+AN117),0)</f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81">
        <f>SUM(AW118:AW122)</f>
        <v>0</v>
      </c>
      <c r="AX117" s="37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81">
        <f>SUM(BC118:BC122)</f>
        <v>0</v>
      </c>
      <c r="BD117" s="37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81">
        <f>SUM(BI118:BI122)</f>
        <v>0</v>
      </c>
      <c r="BJ117" s="37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81">
        <f>SUM(BO118:BO122)</f>
        <v>0</v>
      </c>
      <c r="BP117" s="37">
        <f>IFERROR(BO117/(BK117+BL117),0)</f>
        <v>0</v>
      </c>
    </row>
    <row r="118" spans="1:68" ht="19.5" customHeight="1" outlineLevel="1" x14ac:dyDescent="0.2">
      <c r="A118" s="154"/>
      <c r="B118" s="139" t="str" cm="1">
        <f t="array" ref="B118:B122">$B$10:$B$14</f>
        <v>ΟΙΚΙΑΚΟΣ</v>
      </c>
      <c r="C118" s="39"/>
      <c r="D118" s="10"/>
      <c r="E118" s="10"/>
      <c r="F118" s="10">
        <f>IFERROR(E118/(C118+D118),0)</f>
        <v>0</v>
      </c>
      <c r="G118" s="30"/>
      <c r="H118" s="83">
        <f>IFERROR(G118/(C118+D118),0)</f>
        <v>0</v>
      </c>
      <c r="I118" s="39"/>
      <c r="J118" s="10"/>
      <c r="K118" s="10"/>
      <c r="L118" s="10">
        <f>IFERROR(K118/(I118+J118),0)</f>
        <v>0</v>
      </c>
      <c r="M118" s="30"/>
      <c r="N118" s="83">
        <f>IFERROR(M118/(I118+J118),0)</f>
        <v>0</v>
      </c>
      <c r="O118" s="39"/>
      <c r="P118" s="10"/>
      <c r="Q118" s="10"/>
      <c r="R118" s="10">
        <f>IFERROR(Q118/(O118+P118),0)</f>
        <v>0</v>
      </c>
      <c r="S118" s="30"/>
      <c r="T118" s="83">
        <f>IFERROR(S118/(O118+P118),0)</f>
        <v>0</v>
      </c>
      <c r="U118" s="39"/>
      <c r="V118" s="10"/>
      <c r="W118" s="10"/>
      <c r="X118" s="10">
        <f>IFERROR(W118/(U118+V118),0)</f>
        <v>0</v>
      </c>
      <c r="Y118" s="30"/>
      <c r="Z118" s="83">
        <f>IFERROR(Y118/(U118+V118),0)</f>
        <v>0</v>
      </c>
      <c r="AA118" s="39"/>
      <c r="AB118" s="10"/>
      <c r="AC118" s="10"/>
      <c r="AD118" s="10">
        <f>IFERROR(AC118/(AA118+AB118),0)</f>
        <v>0</v>
      </c>
      <c r="AE118" s="30"/>
      <c r="AF118" s="83">
        <f>IFERROR(AE118/(AA118+AB118),0)</f>
        <v>0</v>
      </c>
      <c r="AG118" s="39"/>
      <c r="AH118" s="10"/>
      <c r="AI118" s="10"/>
      <c r="AJ118" s="10">
        <f>IFERROR(AI118/(AG118+AH118),0)</f>
        <v>0</v>
      </c>
      <c r="AK118" s="30"/>
      <c r="AL118" s="83">
        <f>IFERROR(AK118/(AG118+AH118),0)</f>
        <v>0</v>
      </c>
      <c r="AM118" s="39"/>
      <c r="AN118" s="10"/>
      <c r="AO118" s="10"/>
      <c r="AP118" s="10">
        <f>IFERROR(AO118/(AM118+AN118),0)</f>
        <v>0</v>
      </c>
      <c r="AQ118" s="30"/>
      <c r="AR118" s="83">
        <f>IFERROR(AQ118/(AM118+AN118),0)</f>
        <v>0</v>
      </c>
      <c r="AS118" s="39"/>
      <c r="AT118" s="10"/>
      <c r="AU118" s="10"/>
      <c r="AV118" s="10">
        <f>IFERROR(AU118/(AS118+AT118),0)</f>
        <v>0</v>
      </c>
      <c r="AW118" s="30"/>
      <c r="AX118" s="83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30"/>
      <c r="BD118" s="83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30"/>
      <c r="BJ118" s="83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30"/>
      <c r="BP118" s="83">
        <f>IFERROR(BO118/(BK118+BL118),0)</f>
        <v>0</v>
      </c>
    </row>
    <row r="119" spans="1:68" ht="19.5" customHeight="1" outlineLevel="1" x14ac:dyDescent="0.2">
      <c r="A119" s="154"/>
      <c r="B119" s="139" t="str">
        <v>ΕΜΠΟΡΙΚΟΣ</v>
      </c>
      <c r="C119" s="39"/>
      <c r="D119" s="10"/>
      <c r="E119" s="10"/>
      <c r="F119" s="10">
        <f t="shared" ref="F119:F122" si="396">IFERROR(E119/(C119+D119),0)</f>
        <v>0</v>
      </c>
      <c r="G119" s="30"/>
      <c r="H119" s="83">
        <f t="shared" ref="H119:H122" si="397">IFERROR(G119/(C119+D119),0)</f>
        <v>0</v>
      </c>
      <c r="I119" s="39"/>
      <c r="J119" s="10"/>
      <c r="K119" s="10"/>
      <c r="L119" s="10">
        <f t="shared" ref="L119:L122" si="398">IFERROR(K119/(I119+J119),0)</f>
        <v>0</v>
      </c>
      <c r="M119" s="30"/>
      <c r="N119" s="83">
        <f t="shared" ref="N119:N122" si="399">IFERROR(M119/(I119+J119),0)</f>
        <v>0</v>
      </c>
      <c r="O119" s="39"/>
      <c r="P119" s="10"/>
      <c r="Q119" s="10"/>
      <c r="R119" s="10">
        <f t="shared" ref="R119:R122" si="400">IFERROR(Q119/(O119+P119),0)</f>
        <v>0</v>
      </c>
      <c r="S119" s="30"/>
      <c r="T119" s="83">
        <f t="shared" ref="T119:T122" si="401">IFERROR(S119/(O119+P119),0)</f>
        <v>0</v>
      </c>
      <c r="U119" s="39"/>
      <c r="V119" s="10"/>
      <c r="W119" s="10"/>
      <c r="X119" s="10">
        <f t="shared" ref="X119:X122" si="402">IFERROR(W119/(U119+V119),0)</f>
        <v>0</v>
      </c>
      <c r="Y119" s="30"/>
      <c r="Z119" s="83">
        <f t="shared" ref="Z119:Z122" si="403">IFERROR(Y119/(U119+V119),0)</f>
        <v>0</v>
      </c>
      <c r="AA119" s="39"/>
      <c r="AB119" s="10"/>
      <c r="AC119" s="10"/>
      <c r="AD119" s="10">
        <f t="shared" ref="AD119:AD122" si="404">IFERROR(AC119/(AA119+AB119),0)</f>
        <v>0</v>
      </c>
      <c r="AE119" s="30"/>
      <c r="AF119" s="83">
        <f t="shared" ref="AF119:AF122" si="405">IFERROR(AE119/(AA119+AB119),0)</f>
        <v>0</v>
      </c>
      <c r="AG119" s="39"/>
      <c r="AH119" s="10"/>
      <c r="AI119" s="10"/>
      <c r="AJ119" s="10">
        <f t="shared" ref="AJ119:AJ122" si="406">IFERROR(AI119/(AG119+AH119),0)</f>
        <v>0</v>
      </c>
      <c r="AK119" s="30"/>
      <c r="AL119" s="83">
        <f t="shared" ref="AL119:AL122" si="407">IFERROR(AK119/(AG119+AH119),0)</f>
        <v>0</v>
      </c>
      <c r="AM119" s="39"/>
      <c r="AN119" s="10"/>
      <c r="AO119" s="10"/>
      <c r="AP119" s="10">
        <f t="shared" ref="AP119:AP122" si="408">IFERROR(AO119/(AM119+AN119),0)</f>
        <v>0</v>
      </c>
      <c r="AQ119" s="30"/>
      <c r="AR119" s="83">
        <f t="shared" ref="AR119:AR122" si="409">IFERROR(AQ119/(AM119+AN119),0)</f>
        <v>0</v>
      </c>
      <c r="AS119" s="39"/>
      <c r="AT119" s="10"/>
      <c r="AU119" s="10"/>
      <c r="AV119" s="10">
        <f t="shared" ref="AV119:AV122" si="410">IFERROR(AU119/(AS119+AT119),0)</f>
        <v>0</v>
      </c>
      <c r="AW119" s="30"/>
      <c r="AX119" s="83">
        <f t="shared" ref="AX119:AX122" si="411">IFERROR(AW119/(AS119+AT119),0)</f>
        <v>0</v>
      </c>
      <c r="AY119" s="39"/>
      <c r="AZ119" s="10"/>
      <c r="BA119" s="10"/>
      <c r="BB119" s="10">
        <f t="shared" ref="BB119:BB122" si="412">IFERROR(BA119/(AY119+AZ119),0)</f>
        <v>0</v>
      </c>
      <c r="BC119" s="30"/>
      <c r="BD119" s="83">
        <f t="shared" ref="BD119:BD122" si="413">IFERROR(BC119/(AY119+AZ119),0)</f>
        <v>0</v>
      </c>
      <c r="BE119" s="39"/>
      <c r="BF119" s="10"/>
      <c r="BG119" s="10"/>
      <c r="BH119" s="10">
        <f t="shared" ref="BH119:BH122" si="414">IFERROR(BG119/(BE119+BF119),0)</f>
        <v>0</v>
      </c>
      <c r="BI119" s="30"/>
      <c r="BJ119" s="83">
        <f t="shared" ref="BJ119:BJ122" si="415">IFERROR(BI119/(BE119+BF119),0)</f>
        <v>0</v>
      </c>
      <c r="BK119" s="39"/>
      <c r="BL119" s="10"/>
      <c r="BM119" s="10"/>
      <c r="BN119" s="10">
        <f t="shared" ref="BN119:BN122" si="416">IFERROR(BM119/(BK119+BL119),0)</f>
        <v>0</v>
      </c>
      <c r="BO119" s="30"/>
      <c r="BP119" s="83">
        <f t="shared" ref="BP119:BP122" si="417">IFERROR(BO119/(BK119+BL119),0)</f>
        <v>0</v>
      </c>
    </row>
    <row r="120" spans="1:68" ht="19.5" customHeight="1" outlineLevel="1" x14ac:dyDescent="0.2">
      <c r="A120" s="154"/>
      <c r="B120" s="139" t="str">
        <v>CNG</v>
      </c>
      <c r="C120" s="39"/>
      <c r="D120" s="10"/>
      <c r="E120" s="10"/>
      <c r="F120" s="10">
        <f t="shared" si="396"/>
        <v>0</v>
      </c>
      <c r="G120" s="30"/>
      <c r="H120" s="83">
        <f t="shared" si="397"/>
        <v>0</v>
      </c>
      <c r="I120" s="39"/>
      <c r="J120" s="10"/>
      <c r="K120" s="10"/>
      <c r="L120" s="10">
        <f t="shared" si="398"/>
        <v>0</v>
      </c>
      <c r="M120" s="30"/>
      <c r="N120" s="83">
        <f t="shared" si="399"/>
        <v>0</v>
      </c>
      <c r="O120" s="39"/>
      <c r="P120" s="10"/>
      <c r="Q120" s="10"/>
      <c r="R120" s="10">
        <f t="shared" si="400"/>
        <v>0</v>
      </c>
      <c r="S120" s="30"/>
      <c r="T120" s="83">
        <f t="shared" si="401"/>
        <v>0</v>
      </c>
      <c r="U120" s="39"/>
      <c r="V120" s="10"/>
      <c r="W120" s="10"/>
      <c r="X120" s="10">
        <f t="shared" si="402"/>
        <v>0</v>
      </c>
      <c r="Y120" s="30"/>
      <c r="Z120" s="83">
        <f t="shared" si="403"/>
        <v>0</v>
      </c>
      <c r="AA120" s="39"/>
      <c r="AB120" s="10"/>
      <c r="AC120" s="10"/>
      <c r="AD120" s="10">
        <f t="shared" si="404"/>
        <v>0</v>
      </c>
      <c r="AE120" s="30"/>
      <c r="AF120" s="83">
        <f t="shared" si="405"/>
        <v>0</v>
      </c>
      <c r="AG120" s="39"/>
      <c r="AH120" s="10"/>
      <c r="AI120" s="10"/>
      <c r="AJ120" s="10">
        <f t="shared" si="406"/>
        <v>0</v>
      </c>
      <c r="AK120" s="30"/>
      <c r="AL120" s="83">
        <f t="shared" si="407"/>
        <v>0</v>
      </c>
      <c r="AM120" s="39"/>
      <c r="AN120" s="10"/>
      <c r="AO120" s="10"/>
      <c r="AP120" s="10">
        <f t="shared" si="408"/>
        <v>0</v>
      </c>
      <c r="AQ120" s="30"/>
      <c r="AR120" s="83">
        <f t="shared" si="409"/>
        <v>0</v>
      </c>
      <c r="AS120" s="39"/>
      <c r="AT120" s="10"/>
      <c r="AU120" s="10"/>
      <c r="AV120" s="10">
        <f t="shared" si="410"/>
        <v>0</v>
      </c>
      <c r="AW120" s="30"/>
      <c r="AX120" s="83">
        <f t="shared" si="411"/>
        <v>0</v>
      </c>
      <c r="AY120" s="39"/>
      <c r="AZ120" s="10"/>
      <c r="BA120" s="10"/>
      <c r="BB120" s="10">
        <f t="shared" si="412"/>
        <v>0</v>
      </c>
      <c r="BC120" s="30"/>
      <c r="BD120" s="83">
        <f t="shared" si="413"/>
        <v>0</v>
      </c>
      <c r="BE120" s="39"/>
      <c r="BF120" s="10"/>
      <c r="BG120" s="10"/>
      <c r="BH120" s="10">
        <f t="shared" si="414"/>
        <v>0</v>
      </c>
      <c r="BI120" s="30"/>
      <c r="BJ120" s="83">
        <f t="shared" si="415"/>
        <v>0</v>
      </c>
      <c r="BK120" s="39"/>
      <c r="BL120" s="10"/>
      <c r="BM120" s="10"/>
      <c r="BN120" s="10">
        <f t="shared" si="416"/>
        <v>0</v>
      </c>
      <c r="BO120" s="30"/>
      <c r="BP120" s="83">
        <f t="shared" si="417"/>
        <v>0</v>
      </c>
    </row>
    <row r="121" spans="1:68" ht="19.25" customHeight="1" outlineLevel="1" x14ac:dyDescent="0.2">
      <c r="A121" s="154"/>
      <c r="B121" s="139" t="str">
        <v>ΒΙΟΜΗΧΑΝΙΚΟΣ</v>
      </c>
      <c r="C121" s="39"/>
      <c r="D121" s="10"/>
      <c r="E121" s="10"/>
      <c r="F121" s="10">
        <f t="shared" si="396"/>
        <v>0</v>
      </c>
      <c r="G121" s="30"/>
      <c r="H121" s="83">
        <f t="shared" si="397"/>
        <v>0</v>
      </c>
      <c r="I121" s="39"/>
      <c r="J121" s="10"/>
      <c r="K121" s="10"/>
      <c r="L121" s="10">
        <f t="shared" si="398"/>
        <v>0</v>
      </c>
      <c r="M121" s="30"/>
      <c r="N121" s="83">
        <f t="shared" si="399"/>
        <v>0</v>
      </c>
      <c r="O121" s="39"/>
      <c r="P121" s="10"/>
      <c r="Q121" s="10"/>
      <c r="R121" s="10">
        <f t="shared" si="400"/>
        <v>0</v>
      </c>
      <c r="S121" s="30"/>
      <c r="T121" s="83">
        <f t="shared" si="401"/>
        <v>0</v>
      </c>
      <c r="U121" s="39"/>
      <c r="V121" s="10"/>
      <c r="W121" s="10"/>
      <c r="X121" s="10">
        <f t="shared" si="402"/>
        <v>0</v>
      </c>
      <c r="Y121" s="30"/>
      <c r="Z121" s="83">
        <f t="shared" si="403"/>
        <v>0</v>
      </c>
      <c r="AA121" s="39"/>
      <c r="AB121" s="10"/>
      <c r="AC121" s="10"/>
      <c r="AD121" s="10">
        <f t="shared" si="404"/>
        <v>0</v>
      </c>
      <c r="AE121" s="30"/>
      <c r="AF121" s="83">
        <f t="shared" si="405"/>
        <v>0</v>
      </c>
      <c r="AG121" s="39"/>
      <c r="AH121" s="10"/>
      <c r="AI121" s="10"/>
      <c r="AJ121" s="10">
        <f t="shared" si="406"/>
        <v>0</v>
      </c>
      <c r="AK121" s="30"/>
      <c r="AL121" s="83">
        <f t="shared" si="407"/>
        <v>0</v>
      </c>
      <c r="AM121" s="39"/>
      <c r="AN121" s="10"/>
      <c r="AO121" s="10"/>
      <c r="AP121" s="10">
        <f t="shared" si="408"/>
        <v>0</v>
      </c>
      <c r="AQ121" s="30"/>
      <c r="AR121" s="83">
        <f t="shared" si="409"/>
        <v>0</v>
      </c>
      <c r="AS121" s="39"/>
      <c r="AT121" s="10"/>
      <c r="AU121" s="10"/>
      <c r="AV121" s="10">
        <f t="shared" si="410"/>
        <v>0</v>
      </c>
      <c r="AW121" s="30"/>
      <c r="AX121" s="83">
        <f t="shared" si="411"/>
        <v>0</v>
      </c>
      <c r="AY121" s="39"/>
      <c r="AZ121" s="10"/>
      <c r="BA121" s="10"/>
      <c r="BB121" s="10">
        <f t="shared" si="412"/>
        <v>0</v>
      </c>
      <c r="BC121" s="30"/>
      <c r="BD121" s="83">
        <f t="shared" si="413"/>
        <v>0</v>
      </c>
      <c r="BE121" s="39"/>
      <c r="BF121" s="10"/>
      <c r="BG121" s="10"/>
      <c r="BH121" s="10">
        <f t="shared" si="414"/>
        <v>0</v>
      </c>
      <c r="BI121" s="30"/>
      <c r="BJ121" s="83">
        <f t="shared" si="415"/>
        <v>0</v>
      </c>
      <c r="BK121" s="39"/>
      <c r="BL121" s="10"/>
      <c r="BM121" s="10"/>
      <c r="BN121" s="10">
        <f t="shared" si="416"/>
        <v>0</v>
      </c>
      <c r="BO121" s="30"/>
      <c r="BP121" s="83">
        <f t="shared" si="417"/>
        <v>0</v>
      </c>
    </row>
    <row r="122" spans="1:68" ht="19.25" customHeight="1" outlineLevel="1" thickBot="1" x14ac:dyDescent="0.25">
      <c r="A122" s="155"/>
      <c r="B122" s="139" t="str">
        <v>ΚΛΙΜΑΤΙΣΜΟΣ / ΣΥΜΠΑΡΑΓΩΓΗ</v>
      </c>
      <c r="C122" s="147"/>
      <c r="D122" s="148"/>
      <c r="E122" s="157"/>
      <c r="F122" s="10">
        <f t="shared" si="396"/>
        <v>0</v>
      </c>
      <c r="G122" s="140"/>
      <c r="H122" s="83">
        <f t="shared" si="397"/>
        <v>0</v>
      </c>
      <c r="I122" s="147"/>
      <c r="J122" s="148"/>
      <c r="K122" s="157"/>
      <c r="L122" s="10">
        <f t="shared" si="398"/>
        <v>0</v>
      </c>
      <c r="M122" s="140"/>
      <c r="N122" s="83">
        <f t="shared" si="399"/>
        <v>0</v>
      </c>
      <c r="O122" s="147"/>
      <c r="P122" s="148"/>
      <c r="Q122" s="157"/>
      <c r="R122" s="10">
        <f t="shared" si="400"/>
        <v>0</v>
      </c>
      <c r="S122" s="140"/>
      <c r="T122" s="83">
        <f t="shared" si="401"/>
        <v>0</v>
      </c>
      <c r="U122" s="147"/>
      <c r="V122" s="148"/>
      <c r="W122" s="157"/>
      <c r="X122" s="10">
        <f t="shared" si="402"/>
        <v>0</v>
      </c>
      <c r="Y122" s="140"/>
      <c r="Z122" s="83">
        <f t="shared" si="403"/>
        <v>0</v>
      </c>
      <c r="AA122" s="147"/>
      <c r="AB122" s="148"/>
      <c r="AC122" s="157"/>
      <c r="AD122" s="10">
        <f t="shared" si="404"/>
        <v>0</v>
      </c>
      <c r="AE122" s="140"/>
      <c r="AF122" s="83">
        <f t="shared" si="405"/>
        <v>0</v>
      </c>
      <c r="AG122" s="147"/>
      <c r="AH122" s="148"/>
      <c r="AI122" s="157"/>
      <c r="AJ122" s="10">
        <f t="shared" si="406"/>
        <v>0</v>
      </c>
      <c r="AK122" s="140"/>
      <c r="AL122" s="83">
        <f t="shared" si="407"/>
        <v>0</v>
      </c>
      <c r="AM122" s="147"/>
      <c r="AN122" s="148"/>
      <c r="AO122" s="157"/>
      <c r="AP122" s="10">
        <f t="shared" si="408"/>
        <v>0</v>
      </c>
      <c r="AQ122" s="140"/>
      <c r="AR122" s="83">
        <f t="shared" si="409"/>
        <v>0</v>
      </c>
      <c r="AS122" s="147"/>
      <c r="AT122" s="148"/>
      <c r="AU122" s="157"/>
      <c r="AV122" s="10">
        <f t="shared" si="410"/>
        <v>0</v>
      </c>
      <c r="AW122" s="140"/>
      <c r="AX122" s="83">
        <f t="shared" si="411"/>
        <v>0</v>
      </c>
      <c r="AY122" s="147"/>
      <c r="AZ122" s="148"/>
      <c r="BA122" s="157"/>
      <c r="BB122" s="10">
        <f t="shared" si="412"/>
        <v>0</v>
      </c>
      <c r="BC122" s="140"/>
      <c r="BD122" s="83">
        <f t="shared" si="413"/>
        <v>0</v>
      </c>
      <c r="BE122" s="147"/>
      <c r="BF122" s="148"/>
      <c r="BG122" s="157"/>
      <c r="BH122" s="10">
        <f t="shared" si="414"/>
        <v>0</v>
      </c>
      <c r="BI122" s="140"/>
      <c r="BJ122" s="83">
        <f t="shared" si="415"/>
        <v>0</v>
      </c>
      <c r="BK122" s="147"/>
      <c r="BL122" s="148"/>
      <c r="BM122" s="157"/>
      <c r="BN122" s="10">
        <f t="shared" si="416"/>
        <v>0</v>
      </c>
      <c r="BO122" s="140"/>
      <c r="BP122" s="83">
        <f t="shared" si="417"/>
        <v>0</v>
      </c>
    </row>
    <row r="123" spans="1:68" ht="20" customHeight="1" outlineLevel="1" x14ac:dyDescent="0.2">
      <c r="A123" s="153">
        <v>20</v>
      </c>
      <c r="B123" s="141" t="s">
        <v>51</v>
      </c>
      <c r="C123" s="121">
        <f>SUM(C124:C128)</f>
        <v>0</v>
      </c>
      <c r="D123" s="74">
        <f>SUM(D124:D128)</f>
        <v>0</v>
      </c>
      <c r="E123" s="74">
        <f>SUM(E124:E127)</f>
        <v>0</v>
      </c>
      <c r="F123" s="74">
        <f>IFERROR(E123/(C123+D123),0)</f>
        <v>0</v>
      </c>
      <c r="G123" s="81">
        <f>SUM(G124:G128)</f>
        <v>0</v>
      </c>
      <c r="H123" s="37">
        <f>IFERROR(G123/(C123+D123),0)</f>
        <v>0</v>
      </c>
      <c r="I123" s="121">
        <f>SUM(I124:I128)</f>
        <v>0</v>
      </c>
      <c r="J123" s="74">
        <f>SUM(J124:J128)</f>
        <v>0</v>
      </c>
      <c r="K123" s="74">
        <f>SUM(K124:K127)</f>
        <v>0</v>
      </c>
      <c r="L123" s="74">
        <f>IFERROR(K123/(I123+J123),0)</f>
        <v>0</v>
      </c>
      <c r="M123" s="81">
        <f>SUM(M124:M128)</f>
        <v>0</v>
      </c>
      <c r="N123" s="37">
        <f>IFERROR(M123/(I123+J123),0)</f>
        <v>0</v>
      </c>
      <c r="O123" s="121">
        <f>SUM(O124:O128)</f>
        <v>0</v>
      </c>
      <c r="P123" s="74">
        <f>SUM(P124:P128)</f>
        <v>0</v>
      </c>
      <c r="Q123" s="74">
        <f>SUM(Q124:Q127)</f>
        <v>0</v>
      </c>
      <c r="R123" s="74">
        <f>IFERROR(Q123/(O123+P123),0)</f>
        <v>0</v>
      </c>
      <c r="S123" s="81">
        <f>SUM(S124:S128)</f>
        <v>0</v>
      </c>
      <c r="T123" s="37">
        <f>IFERROR(S123/(O123+P123),0)</f>
        <v>0</v>
      </c>
      <c r="U123" s="121">
        <f>SUM(U124:U128)</f>
        <v>0</v>
      </c>
      <c r="V123" s="74">
        <f>SUM(V124:V128)</f>
        <v>0</v>
      </c>
      <c r="W123" s="74">
        <f>SUM(W124:W127)</f>
        <v>0</v>
      </c>
      <c r="X123" s="74">
        <f>IFERROR(W123/(U123+V123),0)</f>
        <v>0</v>
      </c>
      <c r="Y123" s="81">
        <f>SUM(Y124:Y128)</f>
        <v>0</v>
      </c>
      <c r="Z123" s="37">
        <f>IFERROR(Y123/(U123+V123),0)</f>
        <v>0</v>
      </c>
      <c r="AA123" s="121">
        <f>SUM(AA124:AA128)</f>
        <v>0</v>
      </c>
      <c r="AB123" s="74">
        <f>SUM(AB124:AB128)</f>
        <v>0</v>
      </c>
      <c r="AC123" s="74">
        <f>SUM(AC124:AC127)</f>
        <v>0</v>
      </c>
      <c r="AD123" s="74">
        <f>IFERROR(AC123/(AA123+AB123),0)</f>
        <v>0</v>
      </c>
      <c r="AE123" s="81">
        <f>SUM(AE124:AE128)</f>
        <v>0</v>
      </c>
      <c r="AF123" s="37">
        <f>IFERROR(AE123/(AA123+AB123),0)</f>
        <v>0</v>
      </c>
      <c r="AG123" s="121">
        <f>SUM(AG124:AG128)</f>
        <v>0</v>
      </c>
      <c r="AH123" s="74">
        <f>SUM(AH124:AH128)</f>
        <v>0</v>
      </c>
      <c r="AI123" s="74">
        <f>SUM(AI124:AI127)</f>
        <v>0</v>
      </c>
      <c r="AJ123" s="74">
        <f>IFERROR(AI123/(AG123+AH123),0)</f>
        <v>0</v>
      </c>
      <c r="AK123" s="81">
        <f>SUM(AK124:AK128)</f>
        <v>0</v>
      </c>
      <c r="AL123" s="37">
        <f>IFERROR(AK123/(AG123+AH123),0)</f>
        <v>0</v>
      </c>
      <c r="AM123" s="121">
        <f>SUM(AM124:AM128)</f>
        <v>0</v>
      </c>
      <c r="AN123" s="74">
        <f>SUM(AN124:AN128)</f>
        <v>0</v>
      </c>
      <c r="AO123" s="74">
        <f>SUM(AO124:AO127)</f>
        <v>0</v>
      </c>
      <c r="AP123" s="74">
        <f>IFERROR(AO123/(AM123+AN123),0)</f>
        <v>0</v>
      </c>
      <c r="AQ123" s="81">
        <f>SUM(AQ124:AQ128)</f>
        <v>0</v>
      </c>
      <c r="AR123" s="37">
        <f>IFERROR(AQ123/(AM123+AN123),0)</f>
        <v>0</v>
      </c>
      <c r="AS123" s="121">
        <f>SUM(AS124:AS128)</f>
        <v>0</v>
      </c>
      <c r="AT123" s="74">
        <f>SUM(AT124:AT128)</f>
        <v>0</v>
      </c>
      <c r="AU123" s="74">
        <f>SUM(AU124:AU127)</f>
        <v>0</v>
      </c>
      <c r="AV123" s="74">
        <f>IFERROR(AU123/(AS123+AT123),0)</f>
        <v>0</v>
      </c>
      <c r="AW123" s="81">
        <f>SUM(AW124:AW128)</f>
        <v>0</v>
      </c>
      <c r="AX123" s="37">
        <f>IFERROR(AW123/(AS123+AT123),0)</f>
        <v>0</v>
      </c>
      <c r="AY123" s="121">
        <f>SUM(AY124:AY128)</f>
        <v>0</v>
      </c>
      <c r="AZ123" s="74">
        <f>SUM(AZ124:AZ128)</f>
        <v>0</v>
      </c>
      <c r="BA123" s="74">
        <f>SUM(BA124:BA127)</f>
        <v>0</v>
      </c>
      <c r="BB123" s="74">
        <f>IFERROR(BA123/(AY123+AZ123),0)</f>
        <v>0</v>
      </c>
      <c r="BC123" s="81">
        <f>SUM(BC124:BC128)</f>
        <v>0</v>
      </c>
      <c r="BD123" s="37">
        <f>IFERROR(BC123/(AY123+AZ123),0)</f>
        <v>0</v>
      </c>
      <c r="BE123" s="121">
        <f>SUM(BE124:BE128)</f>
        <v>0</v>
      </c>
      <c r="BF123" s="74">
        <f>SUM(BF124:BF128)</f>
        <v>0</v>
      </c>
      <c r="BG123" s="74">
        <f>SUM(BG124:BG127)</f>
        <v>0</v>
      </c>
      <c r="BH123" s="74">
        <f>IFERROR(BG123/(BE123+BF123),0)</f>
        <v>0</v>
      </c>
      <c r="BI123" s="81">
        <f>SUM(BI124:BI128)</f>
        <v>0</v>
      </c>
      <c r="BJ123" s="37">
        <f>IFERROR(BI123/(BE123+BF123),0)</f>
        <v>0</v>
      </c>
      <c r="BK123" s="121">
        <f>SUM(BK124:BK128)</f>
        <v>0</v>
      </c>
      <c r="BL123" s="74">
        <f>SUM(BL124:BL128)</f>
        <v>0</v>
      </c>
      <c r="BM123" s="74">
        <f>SUM(BM124:BM127)</f>
        <v>0</v>
      </c>
      <c r="BN123" s="74">
        <f>IFERROR(BM123/(BK123+BL123),0)</f>
        <v>0</v>
      </c>
      <c r="BO123" s="81">
        <f>SUM(BO124:BO128)</f>
        <v>0</v>
      </c>
      <c r="BP123" s="37">
        <f>IFERROR(BO123/(BK123+BL123),0)</f>
        <v>0</v>
      </c>
    </row>
    <row r="124" spans="1:68" ht="19.5" customHeight="1" outlineLevel="1" x14ac:dyDescent="0.2">
      <c r="A124" s="154"/>
      <c r="B124" s="139" t="str" cm="1">
        <f t="array" ref="B124:B128">$B$10:$B$14</f>
        <v>ΟΙΚΙΑΚΟΣ</v>
      </c>
      <c r="C124" s="39"/>
      <c r="D124" s="10"/>
      <c r="E124" s="10"/>
      <c r="F124" s="10">
        <f>IFERROR(E124/(C124+D124),0)</f>
        <v>0</v>
      </c>
      <c r="G124" s="30"/>
      <c r="H124" s="83">
        <f>IFERROR(G124/(C124+D124),0)</f>
        <v>0</v>
      </c>
      <c r="I124" s="39"/>
      <c r="J124" s="10"/>
      <c r="K124" s="10"/>
      <c r="L124" s="10">
        <f>IFERROR(K124/(I124+J124),0)</f>
        <v>0</v>
      </c>
      <c r="M124" s="30"/>
      <c r="N124" s="83">
        <f>IFERROR(M124/(I124+J124),0)</f>
        <v>0</v>
      </c>
      <c r="O124" s="39"/>
      <c r="P124" s="10"/>
      <c r="Q124" s="10"/>
      <c r="R124" s="10">
        <f>IFERROR(Q124/(O124+P124),0)</f>
        <v>0</v>
      </c>
      <c r="S124" s="30"/>
      <c r="T124" s="83">
        <f>IFERROR(S124/(O124+P124),0)</f>
        <v>0</v>
      </c>
      <c r="U124" s="39"/>
      <c r="V124" s="10"/>
      <c r="W124" s="10"/>
      <c r="X124" s="10">
        <f>IFERROR(W124/(U124+V124),0)</f>
        <v>0</v>
      </c>
      <c r="Y124" s="30"/>
      <c r="Z124" s="83">
        <f>IFERROR(Y124/(U124+V124),0)</f>
        <v>0</v>
      </c>
      <c r="AA124" s="39"/>
      <c r="AB124" s="10"/>
      <c r="AC124" s="10"/>
      <c r="AD124" s="10">
        <f>IFERROR(AC124/(AA124+AB124),0)</f>
        <v>0</v>
      </c>
      <c r="AE124" s="30"/>
      <c r="AF124" s="83">
        <f>IFERROR(AE124/(AA124+AB124),0)</f>
        <v>0</v>
      </c>
      <c r="AG124" s="39"/>
      <c r="AH124" s="10"/>
      <c r="AI124" s="10"/>
      <c r="AJ124" s="10">
        <f>IFERROR(AI124/(AG124+AH124),0)</f>
        <v>0</v>
      </c>
      <c r="AK124" s="30"/>
      <c r="AL124" s="83">
        <f>IFERROR(AK124/(AG124+AH124),0)</f>
        <v>0</v>
      </c>
      <c r="AM124" s="39"/>
      <c r="AN124" s="10"/>
      <c r="AO124" s="10"/>
      <c r="AP124" s="10">
        <f>IFERROR(AO124/(AM124+AN124),0)</f>
        <v>0</v>
      </c>
      <c r="AQ124" s="30"/>
      <c r="AR124" s="83">
        <f>IFERROR(AQ124/(AM124+AN124),0)</f>
        <v>0</v>
      </c>
      <c r="AS124" s="39"/>
      <c r="AT124" s="10"/>
      <c r="AU124" s="10"/>
      <c r="AV124" s="10">
        <f>IFERROR(AU124/(AS124+AT124),0)</f>
        <v>0</v>
      </c>
      <c r="AW124" s="30"/>
      <c r="AX124" s="83">
        <f>IFERROR(AW124/(AS124+AT124),0)</f>
        <v>0</v>
      </c>
      <c r="AY124" s="39"/>
      <c r="AZ124" s="10"/>
      <c r="BA124" s="10"/>
      <c r="BB124" s="10">
        <f>IFERROR(BA124/(AY124+AZ124),0)</f>
        <v>0</v>
      </c>
      <c r="BC124" s="30"/>
      <c r="BD124" s="83">
        <f>IFERROR(BC124/(AY124+AZ124),0)</f>
        <v>0</v>
      </c>
      <c r="BE124" s="39"/>
      <c r="BF124" s="10"/>
      <c r="BG124" s="10"/>
      <c r="BH124" s="10">
        <f>IFERROR(BG124/(BE124+BF124),0)</f>
        <v>0</v>
      </c>
      <c r="BI124" s="30"/>
      <c r="BJ124" s="83">
        <f>IFERROR(BI124/(BE124+BF124),0)</f>
        <v>0</v>
      </c>
      <c r="BK124" s="39"/>
      <c r="BL124" s="10"/>
      <c r="BM124" s="10"/>
      <c r="BN124" s="10">
        <f>IFERROR(BM124/(BK124+BL124),0)</f>
        <v>0</v>
      </c>
      <c r="BO124" s="30"/>
      <c r="BP124" s="83">
        <f>IFERROR(BO124/(BK124+BL124),0)</f>
        <v>0</v>
      </c>
    </row>
    <row r="125" spans="1:68" ht="19.5" customHeight="1" outlineLevel="1" x14ac:dyDescent="0.2">
      <c r="A125" s="154"/>
      <c r="B125" s="139" t="str">
        <v>ΕΜΠΟΡΙΚΟΣ</v>
      </c>
      <c r="C125" s="39"/>
      <c r="D125" s="10"/>
      <c r="E125" s="10"/>
      <c r="F125" s="10">
        <f t="shared" ref="F125:F128" si="418">IFERROR(E125/(C125+D125),0)</f>
        <v>0</v>
      </c>
      <c r="G125" s="30"/>
      <c r="H125" s="83">
        <f t="shared" ref="H125:H128" si="419">IFERROR(G125/(C125+D125),0)</f>
        <v>0</v>
      </c>
      <c r="I125" s="39"/>
      <c r="J125" s="10"/>
      <c r="K125" s="10"/>
      <c r="L125" s="10">
        <f t="shared" ref="L125:L128" si="420">IFERROR(K125/(I125+J125),0)</f>
        <v>0</v>
      </c>
      <c r="M125" s="30"/>
      <c r="N125" s="83">
        <f t="shared" ref="N125:N128" si="421">IFERROR(M125/(I125+J125),0)</f>
        <v>0</v>
      </c>
      <c r="O125" s="39"/>
      <c r="P125" s="10"/>
      <c r="Q125" s="10"/>
      <c r="R125" s="10">
        <f t="shared" ref="R125:R128" si="422">IFERROR(Q125/(O125+P125),0)</f>
        <v>0</v>
      </c>
      <c r="S125" s="30"/>
      <c r="T125" s="83">
        <f t="shared" ref="T125:T128" si="423">IFERROR(S125/(O125+P125),0)</f>
        <v>0</v>
      </c>
      <c r="U125" s="39"/>
      <c r="V125" s="10"/>
      <c r="W125" s="10"/>
      <c r="X125" s="10">
        <f t="shared" ref="X125:X128" si="424">IFERROR(W125/(U125+V125),0)</f>
        <v>0</v>
      </c>
      <c r="Y125" s="30"/>
      <c r="Z125" s="83">
        <f t="shared" ref="Z125:Z128" si="425">IFERROR(Y125/(U125+V125),0)</f>
        <v>0</v>
      </c>
      <c r="AA125" s="39"/>
      <c r="AB125" s="10"/>
      <c r="AC125" s="10"/>
      <c r="AD125" s="10">
        <f t="shared" ref="AD125:AD128" si="426">IFERROR(AC125/(AA125+AB125),0)</f>
        <v>0</v>
      </c>
      <c r="AE125" s="30"/>
      <c r="AF125" s="83">
        <f t="shared" ref="AF125:AF128" si="427">IFERROR(AE125/(AA125+AB125),0)</f>
        <v>0</v>
      </c>
      <c r="AG125" s="39"/>
      <c r="AH125" s="10"/>
      <c r="AI125" s="10"/>
      <c r="AJ125" s="10">
        <f t="shared" ref="AJ125:AJ128" si="428">IFERROR(AI125/(AG125+AH125),0)</f>
        <v>0</v>
      </c>
      <c r="AK125" s="30"/>
      <c r="AL125" s="83">
        <f t="shared" ref="AL125:AL128" si="429">IFERROR(AK125/(AG125+AH125),0)</f>
        <v>0</v>
      </c>
      <c r="AM125" s="39"/>
      <c r="AN125" s="10"/>
      <c r="AO125" s="10"/>
      <c r="AP125" s="10">
        <f t="shared" ref="AP125:AP128" si="430">IFERROR(AO125/(AM125+AN125),0)</f>
        <v>0</v>
      </c>
      <c r="AQ125" s="30"/>
      <c r="AR125" s="83">
        <f t="shared" ref="AR125:AR128" si="431">IFERROR(AQ125/(AM125+AN125),0)</f>
        <v>0</v>
      </c>
      <c r="AS125" s="39"/>
      <c r="AT125" s="10"/>
      <c r="AU125" s="10"/>
      <c r="AV125" s="10">
        <f t="shared" ref="AV125:AV128" si="432">IFERROR(AU125/(AS125+AT125),0)</f>
        <v>0</v>
      </c>
      <c r="AW125" s="30"/>
      <c r="AX125" s="83">
        <f t="shared" ref="AX125:AX128" si="433">IFERROR(AW125/(AS125+AT125),0)</f>
        <v>0</v>
      </c>
      <c r="AY125" s="39"/>
      <c r="AZ125" s="10"/>
      <c r="BA125" s="10"/>
      <c r="BB125" s="10">
        <f t="shared" ref="BB125:BB128" si="434">IFERROR(BA125/(AY125+AZ125),0)</f>
        <v>0</v>
      </c>
      <c r="BC125" s="30"/>
      <c r="BD125" s="83">
        <f t="shared" ref="BD125:BD128" si="435">IFERROR(BC125/(AY125+AZ125),0)</f>
        <v>0</v>
      </c>
      <c r="BE125" s="39"/>
      <c r="BF125" s="10"/>
      <c r="BG125" s="10"/>
      <c r="BH125" s="10">
        <f t="shared" ref="BH125:BH128" si="436">IFERROR(BG125/(BE125+BF125),0)</f>
        <v>0</v>
      </c>
      <c r="BI125" s="30"/>
      <c r="BJ125" s="83">
        <f t="shared" ref="BJ125:BJ128" si="437">IFERROR(BI125/(BE125+BF125),0)</f>
        <v>0</v>
      </c>
      <c r="BK125" s="39"/>
      <c r="BL125" s="10"/>
      <c r="BM125" s="10"/>
      <c r="BN125" s="10">
        <f t="shared" ref="BN125:BN128" si="438">IFERROR(BM125/(BK125+BL125),0)</f>
        <v>0</v>
      </c>
      <c r="BO125" s="30"/>
      <c r="BP125" s="83">
        <f t="shared" ref="BP125:BP128" si="439">IFERROR(BO125/(BK125+BL125),0)</f>
        <v>0</v>
      </c>
    </row>
    <row r="126" spans="1:68" ht="19.5" customHeight="1" outlineLevel="1" x14ac:dyDescent="0.2">
      <c r="A126" s="154"/>
      <c r="B126" s="139" t="str">
        <v>CNG</v>
      </c>
      <c r="C126" s="39"/>
      <c r="D126" s="10"/>
      <c r="E126" s="10"/>
      <c r="F126" s="10">
        <f t="shared" si="418"/>
        <v>0</v>
      </c>
      <c r="G126" s="30"/>
      <c r="H126" s="83">
        <f t="shared" si="419"/>
        <v>0</v>
      </c>
      <c r="I126" s="39"/>
      <c r="J126" s="10"/>
      <c r="K126" s="10"/>
      <c r="L126" s="10">
        <f t="shared" si="420"/>
        <v>0</v>
      </c>
      <c r="M126" s="30"/>
      <c r="N126" s="83">
        <f t="shared" si="421"/>
        <v>0</v>
      </c>
      <c r="O126" s="39"/>
      <c r="P126" s="10"/>
      <c r="Q126" s="10"/>
      <c r="R126" s="10">
        <f t="shared" si="422"/>
        <v>0</v>
      </c>
      <c r="S126" s="30"/>
      <c r="T126" s="83">
        <f t="shared" si="423"/>
        <v>0</v>
      </c>
      <c r="U126" s="39"/>
      <c r="V126" s="10"/>
      <c r="W126" s="10"/>
      <c r="X126" s="10">
        <f t="shared" si="424"/>
        <v>0</v>
      </c>
      <c r="Y126" s="30"/>
      <c r="Z126" s="83">
        <f t="shared" si="425"/>
        <v>0</v>
      </c>
      <c r="AA126" s="39"/>
      <c r="AB126" s="10"/>
      <c r="AC126" s="10"/>
      <c r="AD126" s="10">
        <f t="shared" si="426"/>
        <v>0</v>
      </c>
      <c r="AE126" s="30"/>
      <c r="AF126" s="83">
        <f t="shared" si="427"/>
        <v>0</v>
      </c>
      <c r="AG126" s="39"/>
      <c r="AH126" s="10"/>
      <c r="AI126" s="10"/>
      <c r="AJ126" s="10">
        <f t="shared" si="428"/>
        <v>0</v>
      </c>
      <c r="AK126" s="30"/>
      <c r="AL126" s="83">
        <f t="shared" si="429"/>
        <v>0</v>
      </c>
      <c r="AM126" s="39"/>
      <c r="AN126" s="10"/>
      <c r="AO126" s="10"/>
      <c r="AP126" s="10">
        <f t="shared" si="430"/>
        <v>0</v>
      </c>
      <c r="AQ126" s="30"/>
      <c r="AR126" s="83">
        <f t="shared" si="431"/>
        <v>0</v>
      </c>
      <c r="AS126" s="39"/>
      <c r="AT126" s="10"/>
      <c r="AU126" s="10"/>
      <c r="AV126" s="10">
        <f t="shared" si="432"/>
        <v>0</v>
      </c>
      <c r="AW126" s="30"/>
      <c r="AX126" s="83">
        <f t="shared" si="433"/>
        <v>0</v>
      </c>
      <c r="AY126" s="39"/>
      <c r="AZ126" s="10"/>
      <c r="BA126" s="10"/>
      <c r="BB126" s="10">
        <f t="shared" si="434"/>
        <v>0</v>
      </c>
      <c r="BC126" s="30"/>
      <c r="BD126" s="83">
        <f t="shared" si="435"/>
        <v>0</v>
      </c>
      <c r="BE126" s="39"/>
      <c r="BF126" s="10"/>
      <c r="BG126" s="10"/>
      <c r="BH126" s="10">
        <f t="shared" si="436"/>
        <v>0</v>
      </c>
      <c r="BI126" s="30"/>
      <c r="BJ126" s="83">
        <f t="shared" si="437"/>
        <v>0</v>
      </c>
      <c r="BK126" s="39"/>
      <c r="BL126" s="10"/>
      <c r="BM126" s="10"/>
      <c r="BN126" s="10">
        <f t="shared" si="438"/>
        <v>0</v>
      </c>
      <c r="BO126" s="30"/>
      <c r="BP126" s="83">
        <f t="shared" si="439"/>
        <v>0</v>
      </c>
    </row>
    <row r="127" spans="1:68" ht="19.5" customHeight="1" outlineLevel="1" x14ac:dyDescent="0.2">
      <c r="A127" s="154"/>
      <c r="B127" s="139" t="str">
        <v>ΒΙΟΜΗΧΑΝΙΚΟΣ</v>
      </c>
      <c r="C127" s="39"/>
      <c r="D127" s="10"/>
      <c r="E127" s="10"/>
      <c r="F127" s="10">
        <f t="shared" si="418"/>
        <v>0</v>
      </c>
      <c r="G127" s="30"/>
      <c r="H127" s="83">
        <f t="shared" si="419"/>
        <v>0</v>
      </c>
      <c r="I127" s="39"/>
      <c r="J127" s="10"/>
      <c r="K127" s="10"/>
      <c r="L127" s="10">
        <f t="shared" si="420"/>
        <v>0</v>
      </c>
      <c r="M127" s="30"/>
      <c r="N127" s="83">
        <f t="shared" si="421"/>
        <v>0</v>
      </c>
      <c r="O127" s="39"/>
      <c r="P127" s="10"/>
      <c r="Q127" s="10"/>
      <c r="R127" s="10">
        <f t="shared" si="422"/>
        <v>0</v>
      </c>
      <c r="S127" s="30"/>
      <c r="T127" s="83">
        <f t="shared" si="423"/>
        <v>0</v>
      </c>
      <c r="U127" s="39"/>
      <c r="V127" s="10"/>
      <c r="W127" s="10"/>
      <c r="X127" s="10">
        <f t="shared" si="424"/>
        <v>0</v>
      </c>
      <c r="Y127" s="30"/>
      <c r="Z127" s="83">
        <f t="shared" si="425"/>
        <v>0</v>
      </c>
      <c r="AA127" s="39"/>
      <c r="AB127" s="10"/>
      <c r="AC127" s="10"/>
      <c r="AD127" s="10">
        <f t="shared" si="426"/>
        <v>0</v>
      </c>
      <c r="AE127" s="30"/>
      <c r="AF127" s="83">
        <f t="shared" si="427"/>
        <v>0</v>
      </c>
      <c r="AG127" s="39"/>
      <c r="AH127" s="10"/>
      <c r="AI127" s="10"/>
      <c r="AJ127" s="10">
        <f t="shared" si="428"/>
        <v>0</v>
      </c>
      <c r="AK127" s="30"/>
      <c r="AL127" s="83">
        <f t="shared" si="429"/>
        <v>0</v>
      </c>
      <c r="AM127" s="39"/>
      <c r="AN127" s="10"/>
      <c r="AO127" s="10"/>
      <c r="AP127" s="10">
        <f t="shared" si="430"/>
        <v>0</v>
      </c>
      <c r="AQ127" s="30"/>
      <c r="AR127" s="83">
        <f t="shared" si="431"/>
        <v>0</v>
      </c>
      <c r="AS127" s="39"/>
      <c r="AT127" s="10"/>
      <c r="AU127" s="10"/>
      <c r="AV127" s="10">
        <f t="shared" si="432"/>
        <v>0</v>
      </c>
      <c r="AW127" s="30"/>
      <c r="AX127" s="83">
        <f t="shared" si="433"/>
        <v>0</v>
      </c>
      <c r="AY127" s="39"/>
      <c r="AZ127" s="10"/>
      <c r="BA127" s="10"/>
      <c r="BB127" s="10">
        <f t="shared" si="434"/>
        <v>0</v>
      </c>
      <c r="BC127" s="30"/>
      <c r="BD127" s="83">
        <f t="shared" si="435"/>
        <v>0</v>
      </c>
      <c r="BE127" s="39"/>
      <c r="BF127" s="10"/>
      <c r="BG127" s="10"/>
      <c r="BH127" s="10">
        <f t="shared" si="436"/>
        <v>0</v>
      </c>
      <c r="BI127" s="30"/>
      <c r="BJ127" s="83">
        <f t="shared" si="437"/>
        <v>0</v>
      </c>
      <c r="BK127" s="39"/>
      <c r="BL127" s="10"/>
      <c r="BM127" s="10"/>
      <c r="BN127" s="10">
        <f t="shared" si="438"/>
        <v>0</v>
      </c>
      <c r="BO127" s="30"/>
      <c r="BP127" s="83">
        <f t="shared" si="439"/>
        <v>0</v>
      </c>
    </row>
    <row r="128" spans="1:68" ht="19.5" customHeight="1" outlineLevel="1" thickBot="1" x14ac:dyDescent="0.25">
      <c r="A128" s="155"/>
      <c r="B128" s="139" t="str">
        <v>ΚΛΙΜΑΤΙΣΜΟΣ / ΣΥΜΠΑΡΑΓΩΓΗ</v>
      </c>
      <c r="C128" s="147"/>
      <c r="D128" s="148"/>
      <c r="E128" s="157"/>
      <c r="F128" s="10">
        <f t="shared" si="418"/>
        <v>0</v>
      </c>
      <c r="G128" s="140"/>
      <c r="H128" s="83">
        <f t="shared" si="419"/>
        <v>0</v>
      </c>
      <c r="I128" s="147"/>
      <c r="J128" s="148"/>
      <c r="K128" s="157"/>
      <c r="L128" s="10">
        <f t="shared" si="420"/>
        <v>0</v>
      </c>
      <c r="M128" s="140"/>
      <c r="N128" s="83">
        <f t="shared" si="421"/>
        <v>0</v>
      </c>
      <c r="O128" s="147"/>
      <c r="P128" s="148"/>
      <c r="Q128" s="157"/>
      <c r="R128" s="10">
        <f t="shared" si="422"/>
        <v>0</v>
      </c>
      <c r="S128" s="140"/>
      <c r="T128" s="83">
        <f t="shared" si="423"/>
        <v>0</v>
      </c>
      <c r="U128" s="147"/>
      <c r="V128" s="148"/>
      <c r="W128" s="157"/>
      <c r="X128" s="10">
        <f t="shared" si="424"/>
        <v>0</v>
      </c>
      <c r="Y128" s="140"/>
      <c r="Z128" s="83">
        <f t="shared" si="425"/>
        <v>0</v>
      </c>
      <c r="AA128" s="147"/>
      <c r="AB128" s="148"/>
      <c r="AC128" s="157"/>
      <c r="AD128" s="10">
        <f t="shared" si="426"/>
        <v>0</v>
      </c>
      <c r="AE128" s="140"/>
      <c r="AF128" s="83">
        <f t="shared" si="427"/>
        <v>0</v>
      </c>
      <c r="AG128" s="147"/>
      <c r="AH128" s="148"/>
      <c r="AI128" s="157"/>
      <c r="AJ128" s="10">
        <f t="shared" si="428"/>
        <v>0</v>
      </c>
      <c r="AK128" s="140"/>
      <c r="AL128" s="83">
        <f t="shared" si="429"/>
        <v>0</v>
      </c>
      <c r="AM128" s="147"/>
      <c r="AN128" s="148"/>
      <c r="AO128" s="157"/>
      <c r="AP128" s="10">
        <f t="shared" si="430"/>
        <v>0</v>
      </c>
      <c r="AQ128" s="140"/>
      <c r="AR128" s="83">
        <f t="shared" si="431"/>
        <v>0</v>
      </c>
      <c r="AS128" s="147"/>
      <c r="AT128" s="148"/>
      <c r="AU128" s="157"/>
      <c r="AV128" s="10">
        <f t="shared" si="432"/>
        <v>0</v>
      </c>
      <c r="AW128" s="140"/>
      <c r="AX128" s="83">
        <f t="shared" si="433"/>
        <v>0</v>
      </c>
      <c r="AY128" s="147"/>
      <c r="AZ128" s="148"/>
      <c r="BA128" s="157"/>
      <c r="BB128" s="10">
        <f t="shared" si="434"/>
        <v>0</v>
      </c>
      <c r="BC128" s="140"/>
      <c r="BD128" s="83">
        <f t="shared" si="435"/>
        <v>0</v>
      </c>
      <c r="BE128" s="147"/>
      <c r="BF128" s="148"/>
      <c r="BG128" s="157"/>
      <c r="BH128" s="10">
        <f t="shared" si="436"/>
        <v>0</v>
      </c>
      <c r="BI128" s="140"/>
      <c r="BJ128" s="83">
        <f t="shared" si="437"/>
        <v>0</v>
      </c>
      <c r="BK128" s="147"/>
      <c r="BL128" s="148"/>
      <c r="BM128" s="157"/>
      <c r="BN128" s="10">
        <f t="shared" si="438"/>
        <v>0</v>
      </c>
      <c r="BO128" s="140"/>
      <c r="BP128" s="83">
        <f t="shared" si="439"/>
        <v>0</v>
      </c>
    </row>
    <row r="129" spans="1:68" ht="36" customHeight="1" outlineLevel="1" x14ac:dyDescent="0.2">
      <c r="A129" s="149"/>
      <c r="B129" s="142" t="s">
        <v>52</v>
      </c>
      <c r="C129" s="106"/>
      <c r="D129" s="107"/>
      <c r="E129" s="158"/>
      <c r="F129" s="107"/>
      <c r="G129" s="110"/>
      <c r="H129" s="110"/>
      <c r="I129" s="106"/>
      <c r="J129" s="107"/>
      <c r="K129" s="158"/>
      <c r="L129" s="107"/>
      <c r="M129" s="110"/>
      <c r="N129" s="110"/>
      <c r="O129" s="106"/>
      <c r="P129" s="107"/>
      <c r="Q129" s="158"/>
      <c r="R129" s="107"/>
      <c r="S129" s="110"/>
      <c r="T129" s="110"/>
      <c r="U129" s="106"/>
      <c r="V129" s="107"/>
      <c r="W129" s="158"/>
      <c r="X129" s="107"/>
      <c r="Y129" s="110"/>
      <c r="Z129" s="110"/>
      <c r="AA129" s="106"/>
      <c r="AB129" s="107"/>
      <c r="AC129" s="158"/>
      <c r="AD129" s="107"/>
      <c r="AE129" s="110"/>
      <c r="AF129" s="110"/>
      <c r="AG129" s="106"/>
      <c r="AH129" s="107"/>
      <c r="AI129" s="158"/>
      <c r="AJ129" s="107"/>
      <c r="AK129" s="110"/>
      <c r="AL129" s="110"/>
      <c r="AM129" s="106"/>
      <c r="AN129" s="107"/>
      <c r="AO129" s="158"/>
      <c r="AP129" s="107"/>
      <c r="AQ129" s="110"/>
      <c r="AR129" s="110"/>
      <c r="AS129" s="106"/>
      <c r="AT129" s="107"/>
      <c r="AU129" s="158"/>
      <c r="AV129" s="107"/>
      <c r="AW129" s="110"/>
      <c r="AX129" s="110"/>
      <c r="AY129" s="106"/>
      <c r="AZ129" s="107"/>
      <c r="BA129" s="158"/>
      <c r="BB129" s="107"/>
      <c r="BC129" s="110"/>
      <c r="BD129" s="110"/>
      <c r="BE129" s="106"/>
      <c r="BF129" s="107"/>
      <c r="BG129" s="158"/>
      <c r="BH129" s="107"/>
      <c r="BI129" s="110"/>
      <c r="BJ129" s="110"/>
      <c r="BK129" s="106"/>
      <c r="BL129" s="107"/>
      <c r="BM129" s="158"/>
      <c r="BN129" s="107"/>
      <c r="BO129" s="110"/>
      <c r="BP129" s="110"/>
    </row>
    <row r="130" spans="1:68" ht="19.5" customHeight="1" outlineLevel="1" x14ac:dyDescent="0.2">
      <c r="A130" s="150"/>
      <c r="B130" s="55" t="str" cm="1">
        <f t="array" ref="B130:B134">$B$10:$B$14</f>
        <v>ΟΙΚΙΑΚΟΣ</v>
      </c>
      <c r="C130" s="56" t="e" cm="1" vm="2">
        <f t="array" aca="1" ref="C130" ca="1">SUM(_xlfn._xlws.FILTER(C$9:C$129,$B$9:$B$129=$B130))</f>
        <v>#VALUE!</v>
      </c>
      <c r="D130" s="56" t="e" cm="1" vm="2">
        <f t="array" aca="1" ref="D130" ca="1">SUM(_xlfn._xlws.FILTER(D$9:D$129,$B$9:$B$129=$B130))</f>
        <v>#VALUE!</v>
      </c>
      <c r="E130" s="56" t="e" cm="1" vm="2">
        <f t="array" aca="1" ref="E130" ca="1">SUM(_xlfn._xlws.FILTER(E$9:E$129,$B$9:$B$129=$B130))</f>
        <v>#VALUE!</v>
      </c>
      <c r="F130" s="56">
        <f ca="1">IFERROR(E130/(C130+D130),0)</f>
        <v>0</v>
      </c>
      <c r="G130" s="56" t="e" cm="1" vm="2">
        <f t="array" aca="1" ref="G130" ca="1">SUM(_xlfn._xlws.FILTER(G$9:G$129,$B$9:$B$129=$B130))</f>
        <v>#VALUE!</v>
      </c>
      <c r="H130" s="161">
        <f ca="1">IFERROR(G130/(C130+D130),0)</f>
        <v>0</v>
      </c>
      <c r="I130" s="56" t="e" cm="1" vm="2">
        <f t="array" aca="1" ref="I130" ca="1">SUM(_xlfn._xlws.FILTER(I$9:I$129,$B$9:$B$129=$B130))</f>
        <v>#VALUE!</v>
      </c>
      <c r="J130" s="56" t="e" cm="1" vm="2">
        <f t="array" aca="1" ref="J130" ca="1">SUM(_xlfn._xlws.FILTER(J$9:J$129,$B$9:$B$129=$B130))</f>
        <v>#VALUE!</v>
      </c>
      <c r="K130" s="56" t="e" cm="1" vm="2">
        <f t="array" aca="1" ref="K130" ca="1">SUM(_xlfn._xlws.FILTER(K$9:K$129,$B$9:$B$129=$B130))</f>
        <v>#VALUE!</v>
      </c>
      <c r="L130" s="56">
        <f ca="1">IFERROR(K130/(I130+J130),0)</f>
        <v>0</v>
      </c>
      <c r="M130" s="56" t="e" cm="1" vm="2">
        <f t="array" aca="1" ref="M130" ca="1">SUM(_xlfn._xlws.FILTER(M$9:M$129,$B$9:$B$129=$B130))</f>
        <v>#VALUE!</v>
      </c>
      <c r="N130" s="161">
        <f ca="1">IFERROR(M130/(I130+J130),0)</f>
        <v>0</v>
      </c>
      <c r="O130" s="56" t="e" cm="1" vm="2">
        <f t="array" aca="1" ref="O130" ca="1">SUM(_xlfn._xlws.FILTER(O$9:O$129,$B$9:$B$129=$B130))</f>
        <v>#VALUE!</v>
      </c>
      <c r="P130" s="56" t="e" cm="1" vm="2">
        <f t="array" aca="1" ref="P130" ca="1">SUM(_xlfn._xlws.FILTER(P$9:P$129,$B$9:$B$129=$B130))</f>
        <v>#VALUE!</v>
      </c>
      <c r="Q130" s="56" t="e" cm="1" vm="2">
        <f t="array" aca="1" ref="Q130" ca="1">SUM(_xlfn._xlws.FILTER(Q$9:Q$129,$B$9:$B$129=$B130))</f>
        <v>#VALUE!</v>
      </c>
      <c r="R130" s="56">
        <f ca="1">IFERROR(Q130/(O130+P130),0)</f>
        <v>0</v>
      </c>
      <c r="S130" s="56" t="e" cm="1" vm="2">
        <f t="array" aca="1" ref="S130" ca="1">SUM(_xlfn._xlws.FILTER(S$9:S$129,$B$9:$B$129=$B130))</f>
        <v>#VALUE!</v>
      </c>
      <c r="T130" s="161">
        <f ca="1">IFERROR(S130/(O130+P130),0)</f>
        <v>0</v>
      </c>
      <c r="U130" s="56" t="e" cm="1" vm="2">
        <f t="array" aca="1" ref="U130" ca="1">SUM(_xlfn._xlws.FILTER(U$9:U$129,$B$9:$B$129=$B130))</f>
        <v>#VALUE!</v>
      </c>
      <c r="V130" s="56" t="e" cm="1" vm="2">
        <f t="array" aca="1" ref="V130" ca="1">SUM(_xlfn._xlws.FILTER(V$9:V$129,$B$9:$B$129=$B130))</f>
        <v>#VALUE!</v>
      </c>
      <c r="W130" s="56" t="e" cm="1" vm="2">
        <f t="array" aca="1" ref="W130" ca="1">SUM(_xlfn._xlws.FILTER(W$9:W$129,$B$9:$B$129=$B130))</f>
        <v>#VALUE!</v>
      </c>
      <c r="X130" s="56">
        <f ca="1">IFERROR(W130/(U130+V130),0)</f>
        <v>0</v>
      </c>
      <c r="Y130" s="56" t="e" cm="1" vm="2">
        <f t="array" aca="1" ref="Y130" ca="1">SUM(_xlfn._xlws.FILTER(Y$9:Y$129,$B$9:$B$129=$B130))</f>
        <v>#VALUE!</v>
      </c>
      <c r="Z130" s="161">
        <f ca="1">IFERROR(Y130/(U130+V130),0)</f>
        <v>0</v>
      </c>
      <c r="AA130" s="56" t="e" cm="1" vm="2">
        <f t="array" aca="1" ref="AA130" ca="1">SUM(_xlfn._xlws.FILTER(AA$9:AA$129,$B$9:$B$129=$B130))</f>
        <v>#VALUE!</v>
      </c>
      <c r="AB130" s="56" t="e" cm="1" vm="2">
        <f t="array" aca="1" ref="AB130" ca="1">SUM(_xlfn._xlws.FILTER(AB$9:AB$129,$B$9:$B$129=$B130))</f>
        <v>#VALUE!</v>
      </c>
      <c r="AC130" s="56" t="e" cm="1" vm="2">
        <f t="array" aca="1" ref="AC130" ca="1">SUM(_xlfn._xlws.FILTER(AC$9:AC$129,$B$9:$B$129=$B130))</f>
        <v>#VALUE!</v>
      </c>
      <c r="AD130" s="56">
        <f ca="1">IFERROR(AC130/(AA130+AB130),0)</f>
        <v>0</v>
      </c>
      <c r="AE130" s="56" t="e" cm="1" vm="2">
        <f t="array" aca="1" ref="AE130" ca="1">SUM(_xlfn._xlws.FILTER(AE$9:AE$129,$B$9:$B$129=$B130))</f>
        <v>#VALUE!</v>
      </c>
      <c r="AF130" s="161">
        <f ca="1">IFERROR(AE130/(AA130+AB130),0)</f>
        <v>0</v>
      </c>
      <c r="AG130" s="56" t="e" cm="1" vm="2">
        <f t="array" aca="1" ref="AG130" ca="1">SUM(_xlfn._xlws.FILTER(AG$9:AG$129,$B$9:$B$129=$B130))</f>
        <v>#VALUE!</v>
      </c>
      <c r="AH130" s="56" t="e" cm="1" vm="2">
        <f t="array" aca="1" ref="AH130" ca="1">SUM(_xlfn._xlws.FILTER(AH$9:AH$129,$B$9:$B$129=$B130))</f>
        <v>#VALUE!</v>
      </c>
      <c r="AI130" s="56" t="e" cm="1" vm="2">
        <f t="array" aca="1" ref="AI130" ca="1">SUM(_xlfn._xlws.FILTER(AI$9:AI$129,$B$9:$B$129=$B130))</f>
        <v>#VALUE!</v>
      </c>
      <c r="AJ130" s="56">
        <f ca="1">IFERROR(AI130/(AG130+AH130),0)</f>
        <v>0</v>
      </c>
      <c r="AK130" s="56" t="e" cm="1" vm="2">
        <f t="array" aca="1" ref="AK130" ca="1">SUM(_xlfn._xlws.FILTER(AK$9:AK$129,$B$9:$B$129=$B130))</f>
        <v>#VALUE!</v>
      </c>
      <c r="AL130" s="161">
        <f ca="1">IFERROR(AK130/(AG130+AH130),0)</f>
        <v>0</v>
      </c>
      <c r="AM130" s="56" t="e" cm="1" vm="2">
        <f t="array" aca="1" ref="AM130" ca="1">SUM(_xlfn._xlws.FILTER(AM$9:AM$129,$B$9:$B$129=$B130))</f>
        <v>#VALUE!</v>
      </c>
      <c r="AN130" s="56" t="e" cm="1" vm="2">
        <f t="array" aca="1" ref="AN130" ca="1">SUM(_xlfn._xlws.FILTER(AN$9:AN$129,$B$9:$B$129=$B130))</f>
        <v>#VALUE!</v>
      </c>
      <c r="AO130" s="56" t="e" cm="1" vm="2">
        <f t="array" aca="1" ref="AO130" ca="1">SUM(_xlfn._xlws.FILTER(AO$9:AO$129,$B$9:$B$129=$B130))</f>
        <v>#VALUE!</v>
      </c>
      <c r="AP130" s="56">
        <f ca="1">IFERROR(AO130/(AM130+AN130),0)</f>
        <v>0</v>
      </c>
      <c r="AQ130" s="56" t="e" cm="1" vm="2">
        <f t="array" aca="1" ref="AQ130" ca="1">SUM(_xlfn._xlws.FILTER(AQ$9:AQ$129,$B$9:$B$129=$B130))</f>
        <v>#VALUE!</v>
      </c>
      <c r="AR130" s="161">
        <f ca="1">IFERROR(AQ130/(AM130+AN130),0)</f>
        <v>0</v>
      </c>
      <c r="AS130" s="56" t="e" cm="1" vm="2">
        <f t="array" aca="1" ref="AS130" ca="1">SUM(_xlfn._xlws.FILTER(AS$9:AS$129,$B$9:$B$129=$B130))</f>
        <v>#VALUE!</v>
      </c>
      <c r="AT130" s="56" t="e" cm="1" vm="2">
        <f t="array" aca="1" ref="AT130" ca="1">SUM(_xlfn._xlws.FILTER(AT$9:AT$129,$B$9:$B$129=$B130))</f>
        <v>#VALUE!</v>
      </c>
      <c r="AU130" s="56" t="e" cm="1" vm="2">
        <f t="array" aca="1" ref="AU130" ca="1">SUM(_xlfn._xlws.FILTER(AU$9:AU$129,$B$9:$B$129=$B130))</f>
        <v>#VALUE!</v>
      </c>
      <c r="AV130" s="56">
        <f ca="1">IFERROR(AU130/(AS130+AT130),0)</f>
        <v>0</v>
      </c>
      <c r="AW130" s="56" t="e" cm="1" vm="2">
        <f t="array" aca="1" ref="AW130" ca="1">SUM(_xlfn._xlws.FILTER(AW$9:AW$129,$B$9:$B$129=$B130))</f>
        <v>#VALUE!</v>
      </c>
      <c r="AX130" s="161">
        <f ca="1">IFERROR(AW130/(AS130+AT130),0)</f>
        <v>0</v>
      </c>
      <c r="AY130" s="56" t="e" cm="1" vm="2">
        <f t="array" aca="1" ref="AY130" ca="1">SUM(_xlfn._xlws.FILTER(AY$9:AY$129,$B$9:$B$129=$B130))</f>
        <v>#VALUE!</v>
      </c>
      <c r="AZ130" s="56" t="e" cm="1" vm="2">
        <f t="array" aca="1" ref="AZ130" ca="1">SUM(_xlfn._xlws.FILTER(AZ$9:AZ$129,$B$9:$B$129=$B130))</f>
        <v>#VALUE!</v>
      </c>
      <c r="BA130" s="56" t="e" cm="1" vm="2">
        <f t="array" aca="1" ref="BA130" ca="1">SUM(_xlfn._xlws.FILTER(BA$9:BA$129,$B$9:$B$129=$B130))</f>
        <v>#VALUE!</v>
      </c>
      <c r="BB130" s="56">
        <f ca="1">IFERROR(BA130/(AY130+AZ130),0)</f>
        <v>0</v>
      </c>
      <c r="BC130" s="56" t="e" cm="1" vm="2">
        <f t="array" aca="1" ref="BC130" ca="1">SUM(_xlfn._xlws.FILTER(BC$9:BC$129,$B$9:$B$129=$B130))</f>
        <v>#VALUE!</v>
      </c>
      <c r="BD130" s="161">
        <f ca="1">IFERROR(BC130/(AY130+AZ130),0)</f>
        <v>0</v>
      </c>
      <c r="BE130" s="56" t="e" cm="1" vm="2">
        <f t="array" aca="1" ref="BE130" ca="1">SUM(_xlfn._xlws.FILTER(BE$9:BE$129,$B$9:$B$129=$B130))</f>
        <v>#VALUE!</v>
      </c>
      <c r="BF130" s="56" t="e" cm="1" vm="2">
        <f t="array" aca="1" ref="BF130" ca="1">SUM(_xlfn._xlws.FILTER(BF$9:BF$129,$B$9:$B$129=$B130))</f>
        <v>#VALUE!</v>
      </c>
      <c r="BG130" s="56" t="e" cm="1" vm="2">
        <f t="array" aca="1" ref="BG130" ca="1">SUM(_xlfn._xlws.FILTER(BG$9:BG$129,$B$9:$B$129=$B130))</f>
        <v>#VALUE!</v>
      </c>
      <c r="BH130" s="56">
        <f ca="1">IFERROR(BG130/(BE130+BF130),0)</f>
        <v>0</v>
      </c>
      <c r="BI130" s="56" t="e" cm="1" vm="2">
        <f t="array" aca="1" ref="BI130" ca="1">SUM(_xlfn._xlws.FILTER(BI$9:BI$129,$B$9:$B$129=$B130))</f>
        <v>#VALUE!</v>
      </c>
      <c r="BJ130" s="161">
        <f ca="1">IFERROR(BI130/(BE130+BF130),0)</f>
        <v>0</v>
      </c>
      <c r="BK130" s="56" t="e" cm="1" vm="2">
        <f t="array" aca="1" ref="BK130" ca="1">SUM(_xlfn._xlws.FILTER(BK$9:BK$129,$B$9:$B$129=$B130))</f>
        <v>#VALUE!</v>
      </c>
      <c r="BL130" s="56" t="e" cm="1" vm="2">
        <f t="array" aca="1" ref="BL130" ca="1">SUM(_xlfn._xlws.FILTER(BL$9:BL$129,$B$9:$B$129=$B130))</f>
        <v>#VALUE!</v>
      </c>
      <c r="BM130" s="56" t="e" cm="1" vm="2">
        <f t="array" aca="1" ref="BM130" ca="1">SUM(_xlfn._xlws.FILTER(BM$9:BM$129,$B$9:$B$129=$B130))</f>
        <v>#VALUE!</v>
      </c>
      <c r="BN130" s="56">
        <f ca="1">IFERROR(BM130/(BK130+BL130),0)</f>
        <v>0</v>
      </c>
      <c r="BO130" s="56" t="e" cm="1" vm="2">
        <f t="array" aca="1" ref="BO130" ca="1">SUM(_xlfn._xlws.FILTER(BO$9:BO$129,$B$9:$B$129=$B130))</f>
        <v>#VALUE!</v>
      </c>
      <c r="BP130" s="161">
        <f ca="1">IFERROR(BO130/(BK130+BL130),0)</f>
        <v>0</v>
      </c>
    </row>
    <row r="131" spans="1:68" ht="19.5" customHeight="1" outlineLevel="1" x14ac:dyDescent="0.2">
      <c r="A131" s="150"/>
      <c r="B131" s="55" t="str">
        <v>ΕΜΠΟΡΙΚΟΣ</v>
      </c>
      <c r="C131" s="56" t="e" cm="1" vm="2">
        <f t="array" aca="1" ref="C131" ca="1">SUM(_xlfn._xlws.FILTER(C$9:C$129,$B$9:$B$129=$B131))</f>
        <v>#VALUE!</v>
      </c>
      <c r="D131" s="56" t="e" cm="1" vm="2">
        <f t="array" aca="1" ref="D131" ca="1">SUM(_xlfn._xlws.FILTER(D$9:D$129,$B$9:$B$129=$B131))</f>
        <v>#VALUE!</v>
      </c>
      <c r="E131" s="56" t="e" cm="1" vm="2">
        <f t="array" aca="1" ref="E131" ca="1">SUM(_xlfn._xlws.FILTER(E$9:E$129,$B$9:$B$129=$B131))</f>
        <v>#VALUE!</v>
      </c>
      <c r="F131" s="56">
        <f t="shared" ref="F131:F134" ca="1" si="440">IFERROR(E131/(C131+D131),0)</f>
        <v>0</v>
      </c>
      <c r="G131" s="56" t="e" cm="1" vm="2">
        <f t="array" aca="1" ref="G131" ca="1">SUM(_xlfn._xlws.FILTER(G$9:G$129,$B$9:$B$129=$B131))</f>
        <v>#VALUE!</v>
      </c>
      <c r="H131" s="161">
        <f t="shared" ref="H131:H134" ca="1" si="441">IFERROR(G131/(C131+D131),0)</f>
        <v>0</v>
      </c>
      <c r="I131" s="56" t="e" cm="1" vm="2">
        <f t="array" aca="1" ref="I131" ca="1">SUM(_xlfn._xlws.FILTER(I$9:I$129,$B$9:$B$129=$B131))</f>
        <v>#VALUE!</v>
      </c>
      <c r="J131" s="56" t="e" cm="1" vm="2">
        <f t="array" aca="1" ref="J131" ca="1">SUM(_xlfn._xlws.FILTER(J$9:J$129,$B$9:$B$129=$B131))</f>
        <v>#VALUE!</v>
      </c>
      <c r="K131" s="56" t="e" cm="1" vm="2">
        <f t="array" aca="1" ref="K131" ca="1">SUM(_xlfn._xlws.FILTER(K$9:K$129,$B$9:$B$129=$B131))</f>
        <v>#VALUE!</v>
      </c>
      <c r="L131" s="56">
        <f t="shared" ref="L131:L134" ca="1" si="442">IFERROR(K131/(I131+J131),0)</f>
        <v>0</v>
      </c>
      <c r="M131" s="56" t="e" cm="1" vm="2">
        <f t="array" aca="1" ref="M131" ca="1">SUM(_xlfn._xlws.FILTER(M$9:M$129,$B$9:$B$129=$B131))</f>
        <v>#VALUE!</v>
      </c>
      <c r="N131" s="161">
        <f t="shared" ref="N131:N134" ca="1" si="443">IFERROR(M131/(I131+J131),0)</f>
        <v>0</v>
      </c>
      <c r="O131" s="56" t="e" cm="1" vm="2">
        <f t="array" aca="1" ref="O131" ca="1">SUM(_xlfn._xlws.FILTER(O$9:O$129,$B$9:$B$129=$B131))</f>
        <v>#VALUE!</v>
      </c>
      <c r="P131" s="56" t="e" cm="1" vm="2">
        <f t="array" aca="1" ref="P131" ca="1">SUM(_xlfn._xlws.FILTER(P$9:P$129,$B$9:$B$129=$B131))</f>
        <v>#VALUE!</v>
      </c>
      <c r="Q131" s="56" t="e" cm="1" vm="2">
        <f t="array" aca="1" ref="Q131" ca="1">SUM(_xlfn._xlws.FILTER(Q$9:Q$129,$B$9:$B$129=$B131))</f>
        <v>#VALUE!</v>
      </c>
      <c r="R131" s="56">
        <f t="shared" ref="R131:R134" ca="1" si="444">IFERROR(Q131/(O131+P131),0)</f>
        <v>0</v>
      </c>
      <c r="S131" s="56" t="e" cm="1" vm="2">
        <f t="array" aca="1" ref="S131" ca="1">SUM(_xlfn._xlws.FILTER(S$9:S$129,$B$9:$B$129=$B131))</f>
        <v>#VALUE!</v>
      </c>
      <c r="T131" s="161">
        <f t="shared" ref="T131:T134" ca="1" si="445">IFERROR(S131/(O131+P131),0)</f>
        <v>0</v>
      </c>
      <c r="U131" s="56" t="e" cm="1" vm="2">
        <f t="array" aca="1" ref="U131" ca="1">SUM(_xlfn._xlws.FILTER(U$9:U$129,$B$9:$B$129=$B131))</f>
        <v>#VALUE!</v>
      </c>
      <c r="V131" s="56" t="e" cm="1" vm="2">
        <f t="array" aca="1" ref="V131" ca="1">SUM(_xlfn._xlws.FILTER(V$9:V$129,$B$9:$B$129=$B131))</f>
        <v>#VALUE!</v>
      </c>
      <c r="W131" s="56" t="e" cm="1" vm="2">
        <f t="array" aca="1" ref="W131" ca="1">SUM(_xlfn._xlws.FILTER(W$9:W$129,$B$9:$B$129=$B131))</f>
        <v>#VALUE!</v>
      </c>
      <c r="X131" s="56">
        <f t="shared" ref="X131:X134" ca="1" si="446">IFERROR(W131/(U131+V131),0)</f>
        <v>0</v>
      </c>
      <c r="Y131" s="56" t="e" cm="1" vm="2">
        <f t="array" aca="1" ref="Y131" ca="1">SUM(_xlfn._xlws.FILTER(Y$9:Y$129,$B$9:$B$129=$B131))</f>
        <v>#VALUE!</v>
      </c>
      <c r="Z131" s="161">
        <f t="shared" ref="Z131:Z134" ca="1" si="447">IFERROR(Y131/(U131+V131),0)</f>
        <v>0</v>
      </c>
      <c r="AA131" s="56" t="e" cm="1" vm="2">
        <f t="array" aca="1" ref="AA131" ca="1">SUM(_xlfn._xlws.FILTER(AA$9:AA$129,$B$9:$B$129=$B131))</f>
        <v>#VALUE!</v>
      </c>
      <c r="AB131" s="56" t="e" cm="1" vm="2">
        <f t="array" aca="1" ref="AB131" ca="1">SUM(_xlfn._xlws.FILTER(AB$9:AB$129,$B$9:$B$129=$B131))</f>
        <v>#VALUE!</v>
      </c>
      <c r="AC131" s="56" t="e" cm="1" vm="2">
        <f t="array" aca="1" ref="AC131" ca="1">SUM(_xlfn._xlws.FILTER(AC$9:AC$129,$B$9:$B$129=$B131))</f>
        <v>#VALUE!</v>
      </c>
      <c r="AD131" s="56">
        <f t="shared" ref="AD131:AD134" ca="1" si="448">IFERROR(AC131/(AA131+AB131),0)</f>
        <v>0</v>
      </c>
      <c r="AE131" s="56" t="e" cm="1" vm="2">
        <f t="array" aca="1" ref="AE131" ca="1">SUM(_xlfn._xlws.FILTER(AE$9:AE$129,$B$9:$B$129=$B131))</f>
        <v>#VALUE!</v>
      </c>
      <c r="AF131" s="161">
        <f t="shared" ref="AF131:AF134" ca="1" si="449">IFERROR(AE131/(AA131+AB131),0)</f>
        <v>0</v>
      </c>
      <c r="AG131" s="56" t="e" cm="1" vm="2">
        <f t="array" aca="1" ref="AG131" ca="1">SUM(_xlfn._xlws.FILTER(AG$9:AG$129,$B$9:$B$129=$B131))</f>
        <v>#VALUE!</v>
      </c>
      <c r="AH131" s="56" t="e" cm="1" vm="2">
        <f t="array" aca="1" ref="AH131" ca="1">SUM(_xlfn._xlws.FILTER(AH$9:AH$129,$B$9:$B$129=$B131))</f>
        <v>#VALUE!</v>
      </c>
      <c r="AI131" s="56" t="e" cm="1" vm="2">
        <f t="array" aca="1" ref="AI131" ca="1">SUM(_xlfn._xlws.FILTER(AI$9:AI$129,$B$9:$B$129=$B131))</f>
        <v>#VALUE!</v>
      </c>
      <c r="AJ131" s="56">
        <f t="shared" ref="AJ131:AJ134" ca="1" si="450">IFERROR(AI131/(AG131+AH131),0)</f>
        <v>0</v>
      </c>
      <c r="AK131" s="56" t="e" cm="1" vm="2">
        <f t="array" aca="1" ref="AK131" ca="1">SUM(_xlfn._xlws.FILTER(AK$9:AK$129,$B$9:$B$129=$B131))</f>
        <v>#VALUE!</v>
      </c>
      <c r="AL131" s="161">
        <f t="shared" ref="AL131:AL134" ca="1" si="451">IFERROR(AK131/(AG131+AH131),0)</f>
        <v>0</v>
      </c>
      <c r="AM131" s="56" t="e" cm="1" vm="2">
        <f t="array" aca="1" ref="AM131" ca="1">SUM(_xlfn._xlws.FILTER(AM$9:AM$129,$B$9:$B$129=$B131))</f>
        <v>#VALUE!</v>
      </c>
      <c r="AN131" s="56" t="e" cm="1" vm="2">
        <f t="array" aca="1" ref="AN131" ca="1">SUM(_xlfn._xlws.FILTER(AN$9:AN$129,$B$9:$B$129=$B131))</f>
        <v>#VALUE!</v>
      </c>
      <c r="AO131" s="56" t="e" cm="1" vm="2">
        <f t="array" aca="1" ref="AO131" ca="1">SUM(_xlfn._xlws.FILTER(AO$9:AO$129,$B$9:$B$129=$B131))</f>
        <v>#VALUE!</v>
      </c>
      <c r="AP131" s="56">
        <f t="shared" ref="AP131:AP134" ca="1" si="452">IFERROR(AO131/(AM131+AN131),0)</f>
        <v>0</v>
      </c>
      <c r="AQ131" s="56" t="e" cm="1" vm="2">
        <f t="array" aca="1" ref="AQ131" ca="1">SUM(_xlfn._xlws.FILTER(AQ$9:AQ$129,$B$9:$B$129=$B131))</f>
        <v>#VALUE!</v>
      </c>
      <c r="AR131" s="161">
        <f t="shared" ref="AR131:AR134" ca="1" si="453">IFERROR(AQ131/(AM131+AN131),0)</f>
        <v>0</v>
      </c>
      <c r="AS131" s="56" t="e" cm="1" vm="2">
        <f t="array" aca="1" ref="AS131" ca="1">SUM(_xlfn._xlws.FILTER(AS$9:AS$129,$B$9:$B$129=$B131))</f>
        <v>#VALUE!</v>
      </c>
      <c r="AT131" s="56" t="e" cm="1" vm="2">
        <f t="array" aca="1" ref="AT131" ca="1">SUM(_xlfn._xlws.FILTER(AT$9:AT$129,$B$9:$B$129=$B131))</f>
        <v>#VALUE!</v>
      </c>
      <c r="AU131" s="56" t="e" cm="1" vm="2">
        <f t="array" aca="1" ref="AU131" ca="1">SUM(_xlfn._xlws.FILTER(AU$9:AU$129,$B$9:$B$129=$B131))</f>
        <v>#VALUE!</v>
      </c>
      <c r="AV131" s="56">
        <f t="shared" ref="AV131:AV134" ca="1" si="454">IFERROR(AU131/(AS131+AT131),0)</f>
        <v>0</v>
      </c>
      <c r="AW131" s="56" t="e" cm="1" vm="2">
        <f t="array" aca="1" ref="AW131" ca="1">SUM(_xlfn._xlws.FILTER(AW$9:AW$129,$B$9:$B$129=$B131))</f>
        <v>#VALUE!</v>
      </c>
      <c r="AX131" s="161">
        <f t="shared" ref="AX131:AX134" ca="1" si="455">IFERROR(AW131/(AS131+AT131),0)</f>
        <v>0</v>
      </c>
      <c r="AY131" s="56" t="e" cm="1" vm="2">
        <f t="array" aca="1" ref="AY131" ca="1">SUM(_xlfn._xlws.FILTER(AY$9:AY$129,$B$9:$B$129=$B131))</f>
        <v>#VALUE!</v>
      </c>
      <c r="AZ131" s="56" t="e" cm="1" vm="2">
        <f t="array" aca="1" ref="AZ131" ca="1">SUM(_xlfn._xlws.FILTER(AZ$9:AZ$129,$B$9:$B$129=$B131))</f>
        <v>#VALUE!</v>
      </c>
      <c r="BA131" s="56" t="e" cm="1" vm="2">
        <f t="array" aca="1" ref="BA131" ca="1">SUM(_xlfn._xlws.FILTER(BA$9:BA$129,$B$9:$B$129=$B131))</f>
        <v>#VALUE!</v>
      </c>
      <c r="BB131" s="56">
        <f t="shared" ref="BB131:BB134" ca="1" si="456">IFERROR(BA131/(AY131+AZ131),0)</f>
        <v>0</v>
      </c>
      <c r="BC131" s="56" t="e" cm="1" vm="2">
        <f t="array" aca="1" ref="BC131" ca="1">SUM(_xlfn._xlws.FILTER(BC$9:BC$129,$B$9:$B$129=$B131))</f>
        <v>#VALUE!</v>
      </c>
      <c r="BD131" s="161">
        <f t="shared" ref="BD131:BD134" ca="1" si="457">IFERROR(BC131/(AY131+AZ131),0)</f>
        <v>0</v>
      </c>
      <c r="BE131" s="56" t="e" cm="1" vm="2">
        <f t="array" aca="1" ref="BE131" ca="1">SUM(_xlfn._xlws.FILTER(BE$9:BE$129,$B$9:$B$129=$B131))</f>
        <v>#VALUE!</v>
      </c>
      <c r="BF131" s="56" t="e" cm="1" vm="2">
        <f t="array" aca="1" ref="BF131" ca="1">SUM(_xlfn._xlws.FILTER(BF$9:BF$129,$B$9:$B$129=$B131))</f>
        <v>#VALUE!</v>
      </c>
      <c r="BG131" s="56" t="e" cm="1" vm="2">
        <f t="array" aca="1" ref="BG131" ca="1">SUM(_xlfn._xlws.FILTER(BG$9:BG$129,$B$9:$B$129=$B131))</f>
        <v>#VALUE!</v>
      </c>
      <c r="BH131" s="56">
        <f t="shared" ref="BH131:BH134" ca="1" si="458">IFERROR(BG131/(BE131+BF131),0)</f>
        <v>0</v>
      </c>
      <c r="BI131" s="56" t="e" cm="1" vm="2">
        <f t="array" aca="1" ref="BI131" ca="1">SUM(_xlfn._xlws.FILTER(BI$9:BI$129,$B$9:$B$129=$B131))</f>
        <v>#VALUE!</v>
      </c>
      <c r="BJ131" s="161">
        <f t="shared" ref="BJ131:BJ134" ca="1" si="459">IFERROR(BI131/(BE131+BF131),0)</f>
        <v>0</v>
      </c>
      <c r="BK131" s="56" t="e" cm="1" vm="2">
        <f t="array" aca="1" ref="BK131" ca="1">SUM(_xlfn._xlws.FILTER(BK$9:BK$129,$B$9:$B$129=$B131))</f>
        <v>#VALUE!</v>
      </c>
      <c r="BL131" s="56" t="e" cm="1" vm="2">
        <f t="array" aca="1" ref="BL131" ca="1">SUM(_xlfn._xlws.FILTER(BL$9:BL$129,$B$9:$B$129=$B131))</f>
        <v>#VALUE!</v>
      </c>
      <c r="BM131" s="56" t="e" cm="1" vm="2">
        <f t="array" aca="1" ref="BM131" ca="1">SUM(_xlfn._xlws.FILTER(BM$9:BM$129,$B$9:$B$129=$B131))</f>
        <v>#VALUE!</v>
      </c>
      <c r="BN131" s="56">
        <f t="shared" ref="BN131:BN134" ca="1" si="460">IFERROR(BM131/(BK131+BL131),0)</f>
        <v>0</v>
      </c>
      <c r="BO131" s="56" t="e" cm="1" vm="2">
        <f t="array" aca="1" ref="BO131" ca="1">SUM(_xlfn._xlws.FILTER(BO$9:BO$129,$B$9:$B$129=$B131))</f>
        <v>#VALUE!</v>
      </c>
      <c r="BP131" s="161">
        <f t="shared" ref="BP131:BP134" ca="1" si="461">IFERROR(BO131/(BK131+BL131),0)</f>
        <v>0</v>
      </c>
    </row>
    <row r="132" spans="1:68" ht="19.5" customHeight="1" outlineLevel="1" x14ac:dyDescent="0.2">
      <c r="A132" s="150"/>
      <c r="B132" s="55" t="str">
        <v>CNG</v>
      </c>
      <c r="C132" s="56" t="e" cm="1" vm="2">
        <f t="array" aca="1" ref="C132" ca="1">SUM(_xlfn._xlws.FILTER(C$9:C$129,$B$9:$B$129=$B132))</f>
        <v>#VALUE!</v>
      </c>
      <c r="D132" s="56" t="e" cm="1" vm="2">
        <f t="array" aca="1" ref="D132" ca="1">SUM(_xlfn._xlws.FILTER(D$9:D$129,$B$9:$B$129=$B132))</f>
        <v>#VALUE!</v>
      </c>
      <c r="E132" s="56" t="e" cm="1" vm="2">
        <f t="array" aca="1" ref="E132" ca="1">SUM(_xlfn._xlws.FILTER(E$9:E$129,$B$9:$B$129=$B132))</f>
        <v>#VALUE!</v>
      </c>
      <c r="F132" s="56">
        <f t="shared" ca="1" si="440"/>
        <v>0</v>
      </c>
      <c r="G132" s="56" t="e" cm="1" vm="2">
        <f t="array" aca="1" ref="G132" ca="1">SUM(_xlfn._xlws.FILTER(G$9:G$129,$B$9:$B$129=$B132))</f>
        <v>#VALUE!</v>
      </c>
      <c r="H132" s="161">
        <f t="shared" ca="1" si="441"/>
        <v>0</v>
      </c>
      <c r="I132" s="56" t="e" cm="1" vm="2">
        <f t="array" aca="1" ref="I132" ca="1">SUM(_xlfn._xlws.FILTER(I$9:I$129,$B$9:$B$129=$B132))</f>
        <v>#VALUE!</v>
      </c>
      <c r="J132" s="56" t="e" cm="1" vm="2">
        <f t="array" aca="1" ref="J132" ca="1">SUM(_xlfn._xlws.FILTER(J$9:J$129,$B$9:$B$129=$B132))</f>
        <v>#VALUE!</v>
      </c>
      <c r="K132" s="56" t="e" cm="1" vm="2">
        <f t="array" aca="1" ref="K132" ca="1">SUM(_xlfn._xlws.FILTER(K$9:K$129,$B$9:$B$129=$B132))</f>
        <v>#VALUE!</v>
      </c>
      <c r="L132" s="56">
        <f t="shared" ca="1" si="442"/>
        <v>0</v>
      </c>
      <c r="M132" s="56" t="e" cm="1" vm="2">
        <f t="array" aca="1" ref="M132" ca="1">SUM(_xlfn._xlws.FILTER(M$9:M$129,$B$9:$B$129=$B132))</f>
        <v>#VALUE!</v>
      </c>
      <c r="N132" s="161">
        <f t="shared" ca="1" si="443"/>
        <v>0</v>
      </c>
      <c r="O132" s="56" t="e" cm="1" vm="2">
        <f t="array" aca="1" ref="O132" ca="1">SUM(_xlfn._xlws.FILTER(O$9:O$129,$B$9:$B$129=$B132))</f>
        <v>#VALUE!</v>
      </c>
      <c r="P132" s="56" t="e" cm="1" vm="2">
        <f t="array" aca="1" ref="P132" ca="1">SUM(_xlfn._xlws.FILTER(P$9:P$129,$B$9:$B$129=$B132))</f>
        <v>#VALUE!</v>
      </c>
      <c r="Q132" s="56" t="e" cm="1" vm="2">
        <f t="array" aca="1" ref="Q132" ca="1">SUM(_xlfn._xlws.FILTER(Q$9:Q$129,$B$9:$B$129=$B132))</f>
        <v>#VALUE!</v>
      </c>
      <c r="R132" s="56">
        <f t="shared" ca="1" si="444"/>
        <v>0</v>
      </c>
      <c r="S132" s="56" t="e" cm="1" vm="2">
        <f t="array" aca="1" ref="S132" ca="1">SUM(_xlfn._xlws.FILTER(S$9:S$129,$B$9:$B$129=$B132))</f>
        <v>#VALUE!</v>
      </c>
      <c r="T132" s="161">
        <f t="shared" ca="1" si="445"/>
        <v>0</v>
      </c>
      <c r="U132" s="56" t="e" cm="1" vm="2">
        <f t="array" aca="1" ref="U132" ca="1">SUM(_xlfn._xlws.FILTER(U$9:U$129,$B$9:$B$129=$B132))</f>
        <v>#VALUE!</v>
      </c>
      <c r="V132" s="56" t="e" cm="1" vm="2">
        <f t="array" aca="1" ref="V132" ca="1">SUM(_xlfn._xlws.FILTER(V$9:V$129,$B$9:$B$129=$B132))</f>
        <v>#VALUE!</v>
      </c>
      <c r="W132" s="56" t="e" cm="1" vm="2">
        <f t="array" aca="1" ref="W132" ca="1">SUM(_xlfn._xlws.FILTER(W$9:W$129,$B$9:$B$129=$B132))</f>
        <v>#VALUE!</v>
      </c>
      <c r="X132" s="56">
        <f t="shared" ca="1" si="446"/>
        <v>0</v>
      </c>
      <c r="Y132" s="56" t="e" cm="1" vm="2">
        <f t="array" aca="1" ref="Y132" ca="1">SUM(_xlfn._xlws.FILTER(Y$9:Y$129,$B$9:$B$129=$B132))</f>
        <v>#VALUE!</v>
      </c>
      <c r="Z132" s="161">
        <f t="shared" ca="1" si="447"/>
        <v>0</v>
      </c>
      <c r="AA132" s="56" t="e" cm="1" vm="2">
        <f t="array" aca="1" ref="AA132" ca="1">SUM(_xlfn._xlws.FILTER(AA$9:AA$129,$B$9:$B$129=$B132))</f>
        <v>#VALUE!</v>
      </c>
      <c r="AB132" s="56" t="e" cm="1" vm="2">
        <f t="array" aca="1" ref="AB132" ca="1">SUM(_xlfn._xlws.FILTER(AB$9:AB$129,$B$9:$B$129=$B132))</f>
        <v>#VALUE!</v>
      </c>
      <c r="AC132" s="56" t="e" cm="1" vm="2">
        <f t="array" aca="1" ref="AC132" ca="1">SUM(_xlfn._xlws.FILTER(AC$9:AC$129,$B$9:$B$129=$B132))</f>
        <v>#VALUE!</v>
      </c>
      <c r="AD132" s="56">
        <f t="shared" ca="1" si="448"/>
        <v>0</v>
      </c>
      <c r="AE132" s="56" t="e" cm="1" vm="2">
        <f t="array" aca="1" ref="AE132" ca="1">SUM(_xlfn._xlws.FILTER(AE$9:AE$129,$B$9:$B$129=$B132))</f>
        <v>#VALUE!</v>
      </c>
      <c r="AF132" s="161">
        <f t="shared" ca="1" si="449"/>
        <v>0</v>
      </c>
      <c r="AG132" s="56" t="e" cm="1" vm="2">
        <f t="array" aca="1" ref="AG132" ca="1">SUM(_xlfn._xlws.FILTER(AG$9:AG$129,$B$9:$B$129=$B132))</f>
        <v>#VALUE!</v>
      </c>
      <c r="AH132" s="56" t="e" cm="1" vm="2">
        <f t="array" aca="1" ref="AH132" ca="1">SUM(_xlfn._xlws.FILTER(AH$9:AH$129,$B$9:$B$129=$B132))</f>
        <v>#VALUE!</v>
      </c>
      <c r="AI132" s="56" t="e" cm="1" vm="2">
        <f t="array" aca="1" ref="AI132" ca="1">SUM(_xlfn._xlws.FILTER(AI$9:AI$129,$B$9:$B$129=$B132))</f>
        <v>#VALUE!</v>
      </c>
      <c r="AJ132" s="56">
        <f t="shared" ca="1" si="450"/>
        <v>0</v>
      </c>
      <c r="AK132" s="56" t="e" cm="1" vm="2">
        <f t="array" aca="1" ref="AK132" ca="1">SUM(_xlfn._xlws.FILTER(AK$9:AK$129,$B$9:$B$129=$B132))</f>
        <v>#VALUE!</v>
      </c>
      <c r="AL132" s="161">
        <f t="shared" ca="1" si="451"/>
        <v>0</v>
      </c>
      <c r="AM132" s="56" t="e" cm="1" vm="2">
        <f t="array" aca="1" ref="AM132" ca="1">SUM(_xlfn._xlws.FILTER(AM$9:AM$129,$B$9:$B$129=$B132))</f>
        <v>#VALUE!</v>
      </c>
      <c r="AN132" s="56" t="e" cm="1" vm="2">
        <f t="array" aca="1" ref="AN132" ca="1">SUM(_xlfn._xlws.FILTER(AN$9:AN$129,$B$9:$B$129=$B132))</f>
        <v>#VALUE!</v>
      </c>
      <c r="AO132" s="56" t="e" cm="1" vm="2">
        <f t="array" aca="1" ref="AO132" ca="1">SUM(_xlfn._xlws.FILTER(AO$9:AO$129,$B$9:$B$129=$B132))</f>
        <v>#VALUE!</v>
      </c>
      <c r="AP132" s="56">
        <f t="shared" ca="1" si="452"/>
        <v>0</v>
      </c>
      <c r="AQ132" s="56" t="e" cm="1" vm="2">
        <f t="array" aca="1" ref="AQ132" ca="1">SUM(_xlfn._xlws.FILTER(AQ$9:AQ$129,$B$9:$B$129=$B132))</f>
        <v>#VALUE!</v>
      </c>
      <c r="AR132" s="161">
        <f t="shared" ca="1" si="453"/>
        <v>0</v>
      </c>
      <c r="AS132" s="56" t="e" cm="1" vm="2">
        <f t="array" aca="1" ref="AS132" ca="1">SUM(_xlfn._xlws.FILTER(AS$9:AS$129,$B$9:$B$129=$B132))</f>
        <v>#VALUE!</v>
      </c>
      <c r="AT132" s="56" t="e" cm="1" vm="2">
        <f t="array" aca="1" ref="AT132" ca="1">SUM(_xlfn._xlws.FILTER(AT$9:AT$129,$B$9:$B$129=$B132))</f>
        <v>#VALUE!</v>
      </c>
      <c r="AU132" s="56" t="e" cm="1" vm="2">
        <f t="array" aca="1" ref="AU132" ca="1">SUM(_xlfn._xlws.FILTER(AU$9:AU$129,$B$9:$B$129=$B132))</f>
        <v>#VALUE!</v>
      </c>
      <c r="AV132" s="56">
        <f t="shared" ca="1" si="454"/>
        <v>0</v>
      </c>
      <c r="AW132" s="56" t="e" cm="1" vm="2">
        <f t="array" aca="1" ref="AW132" ca="1">SUM(_xlfn._xlws.FILTER(AW$9:AW$129,$B$9:$B$129=$B132))</f>
        <v>#VALUE!</v>
      </c>
      <c r="AX132" s="161">
        <f t="shared" ca="1" si="455"/>
        <v>0</v>
      </c>
      <c r="AY132" s="56" t="e" cm="1" vm="2">
        <f t="array" aca="1" ref="AY132" ca="1">SUM(_xlfn._xlws.FILTER(AY$9:AY$129,$B$9:$B$129=$B132))</f>
        <v>#VALUE!</v>
      </c>
      <c r="AZ132" s="56" t="e" cm="1" vm="2">
        <f t="array" aca="1" ref="AZ132" ca="1">SUM(_xlfn._xlws.FILTER(AZ$9:AZ$129,$B$9:$B$129=$B132))</f>
        <v>#VALUE!</v>
      </c>
      <c r="BA132" s="56" t="e" cm="1" vm="2">
        <f t="array" aca="1" ref="BA132" ca="1">SUM(_xlfn._xlws.FILTER(BA$9:BA$129,$B$9:$B$129=$B132))</f>
        <v>#VALUE!</v>
      </c>
      <c r="BB132" s="56">
        <f t="shared" ca="1" si="456"/>
        <v>0</v>
      </c>
      <c r="BC132" s="56" t="e" cm="1" vm="2">
        <f t="array" aca="1" ref="BC132" ca="1">SUM(_xlfn._xlws.FILTER(BC$9:BC$129,$B$9:$B$129=$B132))</f>
        <v>#VALUE!</v>
      </c>
      <c r="BD132" s="161">
        <f t="shared" ca="1" si="457"/>
        <v>0</v>
      </c>
      <c r="BE132" s="56" t="e" cm="1" vm="2">
        <f t="array" aca="1" ref="BE132" ca="1">SUM(_xlfn._xlws.FILTER(BE$9:BE$129,$B$9:$B$129=$B132))</f>
        <v>#VALUE!</v>
      </c>
      <c r="BF132" s="56" t="e" cm="1" vm="2">
        <f t="array" aca="1" ref="BF132" ca="1">SUM(_xlfn._xlws.FILTER(BF$9:BF$129,$B$9:$B$129=$B132))</f>
        <v>#VALUE!</v>
      </c>
      <c r="BG132" s="56" t="e" cm="1" vm="2">
        <f t="array" aca="1" ref="BG132" ca="1">SUM(_xlfn._xlws.FILTER(BG$9:BG$129,$B$9:$B$129=$B132))</f>
        <v>#VALUE!</v>
      </c>
      <c r="BH132" s="56">
        <f t="shared" ca="1" si="458"/>
        <v>0</v>
      </c>
      <c r="BI132" s="56" t="e" cm="1" vm="2">
        <f t="array" aca="1" ref="BI132" ca="1">SUM(_xlfn._xlws.FILTER(BI$9:BI$129,$B$9:$B$129=$B132))</f>
        <v>#VALUE!</v>
      </c>
      <c r="BJ132" s="161">
        <f t="shared" ca="1" si="459"/>
        <v>0</v>
      </c>
      <c r="BK132" s="56" t="e" cm="1" vm="2">
        <f t="array" aca="1" ref="BK132" ca="1">SUM(_xlfn._xlws.FILTER(BK$9:BK$129,$B$9:$B$129=$B132))</f>
        <v>#VALUE!</v>
      </c>
      <c r="BL132" s="56" t="e" cm="1" vm="2">
        <f t="array" aca="1" ref="BL132" ca="1">SUM(_xlfn._xlws.FILTER(BL$9:BL$129,$B$9:$B$129=$B132))</f>
        <v>#VALUE!</v>
      </c>
      <c r="BM132" s="56" t="e" cm="1" vm="2">
        <f t="array" aca="1" ref="BM132" ca="1">SUM(_xlfn._xlws.FILTER(BM$9:BM$129,$B$9:$B$129=$B132))</f>
        <v>#VALUE!</v>
      </c>
      <c r="BN132" s="56">
        <f t="shared" ca="1" si="460"/>
        <v>0</v>
      </c>
      <c r="BO132" s="56" t="e" cm="1" vm="2">
        <f t="array" aca="1" ref="BO132" ca="1">SUM(_xlfn._xlws.FILTER(BO$9:BO$129,$B$9:$B$129=$B132))</f>
        <v>#VALUE!</v>
      </c>
      <c r="BP132" s="161">
        <f t="shared" ca="1" si="461"/>
        <v>0</v>
      </c>
    </row>
    <row r="133" spans="1:68" ht="19.5" customHeight="1" outlineLevel="1" x14ac:dyDescent="0.2">
      <c r="A133" s="150"/>
      <c r="B133" s="59" t="str">
        <v>ΒΙΟΜΗΧΑΝΙΚΟΣ</v>
      </c>
      <c r="C133" s="56" t="e" cm="1" vm="2">
        <f t="array" aca="1" ref="C133" ca="1">SUM(_xlfn._xlws.FILTER(C$9:C$129,$B$9:$B$129=$B133))</f>
        <v>#VALUE!</v>
      </c>
      <c r="D133" s="56" t="e" cm="1" vm="2">
        <f t="array" aca="1" ref="D133" ca="1">SUM(_xlfn._xlws.FILTER(D$9:D$129,$B$9:$B$129=$B133))</f>
        <v>#VALUE!</v>
      </c>
      <c r="E133" s="56" t="e" cm="1" vm="2">
        <f t="array" aca="1" ref="E133" ca="1">SUM(_xlfn._xlws.FILTER(E$9:E$129,$B$9:$B$129=$B133))</f>
        <v>#VALUE!</v>
      </c>
      <c r="F133" s="56">
        <f t="shared" ca="1" si="440"/>
        <v>0</v>
      </c>
      <c r="G133" s="56" t="e" cm="1" vm="2">
        <f t="array" aca="1" ref="G133" ca="1">SUM(_xlfn._xlws.FILTER(G$9:G$129,$B$9:$B$129=$B133))</f>
        <v>#VALUE!</v>
      </c>
      <c r="H133" s="161">
        <f t="shared" ca="1" si="441"/>
        <v>0</v>
      </c>
      <c r="I133" s="56" t="e" cm="1" vm="2">
        <f t="array" aca="1" ref="I133" ca="1">SUM(_xlfn._xlws.FILTER(I$9:I$129,$B$9:$B$129=$B133))</f>
        <v>#VALUE!</v>
      </c>
      <c r="J133" s="56" t="e" cm="1" vm="2">
        <f t="array" aca="1" ref="J133" ca="1">SUM(_xlfn._xlws.FILTER(J$9:J$129,$B$9:$B$129=$B133))</f>
        <v>#VALUE!</v>
      </c>
      <c r="K133" s="56" t="e" cm="1" vm="2">
        <f t="array" aca="1" ref="K133" ca="1">SUM(_xlfn._xlws.FILTER(K$9:K$129,$B$9:$B$129=$B133))</f>
        <v>#VALUE!</v>
      </c>
      <c r="L133" s="56">
        <f t="shared" ca="1" si="442"/>
        <v>0</v>
      </c>
      <c r="M133" s="56" t="e" cm="1" vm="2">
        <f t="array" aca="1" ref="M133" ca="1">SUM(_xlfn._xlws.FILTER(M$9:M$129,$B$9:$B$129=$B133))</f>
        <v>#VALUE!</v>
      </c>
      <c r="N133" s="161">
        <f t="shared" ca="1" si="443"/>
        <v>0</v>
      </c>
      <c r="O133" s="56" t="e" cm="1" vm="2">
        <f t="array" aca="1" ref="O133" ca="1">SUM(_xlfn._xlws.FILTER(O$9:O$129,$B$9:$B$129=$B133))</f>
        <v>#VALUE!</v>
      </c>
      <c r="P133" s="56" t="e" cm="1" vm="2">
        <f t="array" aca="1" ref="P133" ca="1">SUM(_xlfn._xlws.FILTER(P$9:P$129,$B$9:$B$129=$B133))</f>
        <v>#VALUE!</v>
      </c>
      <c r="Q133" s="56" t="e" cm="1" vm="2">
        <f t="array" aca="1" ref="Q133" ca="1">SUM(_xlfn._xlws.FILTER(Q$9:Q$129,$B$9:$B$129=$B133))</f>
        <v>#VALUE!</v>
      </c>
      <c r="R133" s="56">
        <f t="shared" ca="1" si="444"/>
        <v>0</v>
      </c>
      <c r="S133" s="56" t="e" cm="1" vm="2">
        <f t="array" aca="1" ref="S133" ca="1">SUM(_xlfn._xlws.FILTER(S$9:S$129,$B$9:$B$129=$B133))</f>
        <v>#VALUE!</v>
      </c>
      <c r="T133" s="161">
        <f t="shared" ca="1" si="445"/>
        <v>0</v>
      </c>
      <c r="U133" s="56" t="e" cm="1" vm="2">
        <f t="array" aca="1" ref="U133" ca="1">SUM(_xlfn._xlws.FILTER(U$9:U$129,$B$9:$B$129=$B133))</f>
        <v>#VALUE!</v>
      </c>
      <c r="V133" s="56" t="e" cm="1" vm="2">
        <f t="array" aca="1" ref="V133" ca="1">SUM(_xlfn._xlws.FILTER(V$9:V$129,$B$9:$B$129=$B133))</f>
        <v>#VALUE!</v>
      </c>
      <c r="W133" s="56" t="e" cm="1" vm="2">
        <f t="array" aca="1" ref="W133" ca="1">SUM(_xlfn._xlws.FILTER(W$9:W$129,$B$9:$B$129=$B133))</f>
        <v>#VALUE!</v>
      </c>
      <c r="X133" s="56">
        <f t="shared" ca="1" si="446"/>
        <v>0</v>
      </c>
      <c r="Y133" s="56" t="e" cm="1" vm="2">
        <f t="array" aca="1" ref="Y133" ca="1">SUM(_xlfn._xlws.FILTER(Y$9:Y$129,$B$9:$B$129=$B133))</f>
        <v>#VALUE!</v>
      </c>
      <c r="Z133" s="161">
        <f t="shared" ca="1" si="447"/>
        <v>0</v>
      </c>
      <c r="AA133" s="56" t="e" cm="1" vm="2">
        <f t="array" aca="1" ref="AA133" ca="1">SUM(_xlfn._xlws.FILTER(AA$9:AA$129,$B$9:$B$129=$B133))</f>
        <v>#VALUE!</v>
      </c>
      <c r="AB133" s="56" t="e" cm="1" vm="2">
        <f t="array" aca="1" ref="AB133" ca="1">SUM(_xlfn._xlws.FILTER(AB$9:AB$129,$B$9:$B$129=$B133))</f>
        <v>#VALUE!</v>
      </c>
      <c r="AC133" s="56" t="e" cm="1" vm="2">
        <f t="array" aca="1" ref="AC133" ca="1">SUM(_xlfn._xlws.FILTER(AC$9:AC$129,$B$9:$B$129=$B133))</f>
        <v>#VALUE!</v>
      </c>
      <c r="AD133" s="56">
        <f t="shared" ca="1" si="448"/>
        <v>0</v>
      </c>
      <c r="AE133" s="56" t="e" cm="1" vm="2">
        <f t="array" aca="1" ref="AE133" ca="1">SUM(_xlfn._xlws.FILTER(AE$9:AE$129,$B$9:$B$129=$B133))</f>
        <v>#VALUE!</v>
      </c>
      <c r="AF133" s="161">
        <f t="shared" ca="1" si="449"/>
        <v>0</v>
      </c>
      <c r="AG133" s="56" t="e" cm="1" vm="2">
        <f t="array" aca="1" ref="AG133" ca="1">SUM(_xlfn._xlws.FILTER(AG$9:AG$129,$B$9:$B$129=$B133))</f>
        <v>#VALUE!</v>
      </c>
      <c r="AH133" s="56" t="e" cm="1" vm="2">
        <f t="array" aca="1" ref="AH133" ca="1">SUM(_xlfn._xlws.FILTER(AH$9:AH$129,$B$9:$B$129=$B133))</f>
        <v>#VALUE!</v>
      </c>
      <c r="AI133" s="56" t="e" cm="1" vm="2">
        <f t="array" aca="1" ref="AI133" ca="1">SUM(_xlfn._xlws.FILTER(AI$9:AI$129,$B$9:$B$129=$B133))</f>
        <v>#VALUE!</v>
      </c>
      <c r="AJ133" s="56">
        <f t="shared" ca="1" si="450"/>
        <v>0</v>
      </c>
      <c r="AK133" s="56" t="e" cm="1" vm="2">
        <f t="array" aca="1" ref="AK133" ca="1">SUM(_xlfn._xlws.FILTER(AK$9:AK$129,$B$9:$B$129=$B133))</f>
        <v>#VALUE!</v>
      </c>
      <c r="AL133" s="161">
        <f t="shared" ca="1" si="451"/>
        <v>0</v>
      </c>
      <c r="AM133" s="56" t="e" cm="1" vm="2">
        <f t="array" aca="1" ref="AM133" ca="1">SUM(_xlfn._xlws.FILTER(AM$9:AM$129,$B$9:$B$129=$B133))</f>
        <v>#VALUE!</v>
      </c>
      <c r="AN133" s="56" t="e" cm="1" vm="2">
        <f t="array" aca="1" ref="AN133" ca="1">SUM(_xlfn._xlws.FILTER(AN$9:AN$129,$B$9:$B$129=$B133))</f>
        <v>#VALUE!</v>
      </c>
      <c r="AO133" s="56" t="e" cm="1" vm="2">
        <f t="array" aca="1" ref="AO133" ca="1">SUM(_xlfn._xlws.FILTER(AO$9:AO$129,$B$9:$B$129=$B133))</f>
        <v>#VALUE!</v>
      </c>
      <c r="AP133" s="56">
        <f t="shared" ca="1" si="452"/>
        <v>0</v>
      </c>
      <c r="AQ133" s="56" t="e" cm="1" vm="2">
        <f t="array" aca="1" ref="AQ133" ca="1">SUM(_xlfn._xlws.FILTER(AQ$9:AQ$129,$B$9:$B$129=$B133))</f>
        <v>#VALUE!</v>
      </c>
      <c r="AR133" s="161">
        <f t="shared" ca="1" si="453"/>
        <v>0</v>
      </c>
      <c r="AS133" s="56" t="e" cm="1" vm="2">
        <f t="array" aca="1" ref="AS133" ca="1">SUM(_xlfn._xlws.FILTER(AS$9:AS$129,$B$9:$B$129=$B133))</f>
        <v>#VALUE!</v>
      </c>
      <c r="AT133" s="56" t="e" cm="1" vm="2">
        <f t="array" aca="1" ref="AT133" ca="1">SUM(_xlfn._xlws.FILTER(AT$9:AT$129,$B$9:$B$129=$B133))</f>
        <v>#VALUE!</v>
      </c>
      <c r="AU133" s="56" t="e" cm="1" vm="2">
        <f t="array" aca="1" ref="AU133" ca="1">SUM(_xlfn._xlws.FILTER(AU$9:AU$129,$B$9:$B$129=$B133))</f>
        <v>#VALUE!</v>
      </c>
      <c r="AV133" s="56">
        <f t="shared" ca="1" si="454"/>
        <v>0</v>
      </c>
      <c r="AW133" s="56" t="e" cm="1" vm="2">
        <f t="array" aca="1" ref="AW133" ca="1">SUM(_xlfn._xlws.FILTER(AW$9:AW$129,$B$9:$B$129=$B133))</f>
        <v>#VALUE!</v>
      </c>
      <c r="AX133" s="161">
        <f t="shared" ca="1" si="455"/>
        <v>0</v>
      </c>
      <c r="AY133" s="56" t="e" cm="1" vm="2">
        <f t="array" aca="1" ref="AY133" ca="1">SUM(_xlfn._xlws.FILTER(AY$9:AY$129,$B$9:$B$129=$B133))</f>
        <v>#VALUE!</v>
      </c>
      <c r="AZ133" s="56" t="e" cm="1" vm="2">
        <f t="array" aca="1" ref="AZ133" ca="1">SUM(_xlfn._xlws.FILTER(AZ$9:AZ$129,$B$9:$B$129=$B133))</f>
        <v>#VALUE!</v>
      </c>
      <c r="BA133" s="56" t="e" cm="1" vm="2">
        <f t="array" aca="1" ref="BA133" ca="1">SUM(_xlfn._xlws.FILTER(BA$9:BA$129,$B$9:$B$129=$B133))</f>
        <v>#VALUE!</v>
      </c>
      <c r="BB133" s="56">
        <f t="shared" ca="1" si="456"/>
        <v>0</v>
      </c>
      <c r="BC133" s="56" t="e" cm="1" vm="2">
        <f t="array" aca="1" ref="BC133" ca="1">SUM(_xlfn._xlws.FILTER(BC$9:BC$129,$B$9:$B$129=$B133))</f>
        <v>#VALUE!</v>
      </c>
      <c r="BD133" s="161">
        <f t="shared" ca="1" si="457"/>
        <v>0</v>
      </c>
      <c r="BE133" s="56" t="e" cm="1" vm="2">
        <f t="array" aca="1" ref="BE133" ca="1">SUM(_xlfn._xlws.FILTER(BE$9:BE$129,$B$9:$B$129=$B133))</f>
        <v>#VALUE!</v>
      </c>
      <c r="BF133" s="56" t="e" cm="1" vm="2">
        <f t="array" aca="1" ref="BF133" ca="1">SUM(_xlfn._xlws.FILTER(BF$9:BF$129,$B$9:$B$129=$B133))</f>
        <v>#VALUE!</v>
      </c>
      <c r="BG133" s="56" t="e" cm="1" vm="2">
        <f t="array" aca="1" ref="BG133" ca="1">SUM(_xlfn._xlws.FILTER(BG$9:BG$129,$B$9:$B$129=$B133))</f>
        <v>#VALUE!</v>
      </c>
      <c r="BH133" s="56">
        <f t="shared" ca="1" si="458"/>
        <v>0</v>
      </c>
      <c r="BI133" s="56" t="e" cm="1" vm="2">
        <f t="array" aca="1" ref="BI133" ca="1">SUM(_xlfn._xlws.FILTER(BI$9:BI$129,$B$9:$B$129=$B133))</f>
        <v>#VALUE!</v>
      </c>
      <c r="BJ133" s="161">
        <f t="shared" ca="1" si="459"/>
        <v>0</v>
      </c>
      <c r="BK133" s="56" t="e" cm="1" vm="2">
        <f t="array" aca="1" ref="BK133" ca="1">SUM(_xlfn._xlws.FILTER(BK$9:BK$129,$B$9:$B$129=$B133))</f>
        <v>#VALUE!</v>
      </c>
      <c r="BL133" s="56" t="e" cm="1" vm="2">
        <f t="array" aca="1" ref="BL133" ca="1">SUM(_xlfn._xlws.FILTER(BL$9:BL$129,$B$9:$B$129=$B133))</f>
        <v>#VALUE!</v>
      </c>
      <c r="BM133" s="56" t="e" cm="1" vm="2">
        <f t="array" aca="1" ref="BM133" ca="1">SUM(_xlfn._xlws.FILTER(BM$9:BM$129,$B$9:$B$129=$B133))</f>
        <v>#VALUE!</v>
      </c>
      <c r="BN133" s="56">
        <f t="shared" ca="1" si="460"/>
        <v>0</v>
      </c>
      <c r="BO133" s="56" t="e" cm="1" vm="2">
        <f t="array" aca="1" ref="BO133" ca="1">SUM(_xlfn._xlws.FILTER(BO$9:BO$129,$B$9:$B$129=$B133))</f>
        <v>#VALUE!</v>
      </c>
      <c r="BP133" s="161">
        <f t="shared" ca="1" si="461"/>
        <v>0</v>
      </c>
    </row>
    <row r="134" spans="1:68" ht="19.5" customHeight="1" outlineLevel="1" x14ac:dyDescent="0.2">
      <c r="A134" s="151"/>
      <c r="B134" s="146" t="str">
        <v>ΚΛΙΜΑΤΙΣΜΟΣ / ΣΥΜΠΑΡΑΓΩΓΗ</v>
      </c>
      <c r="C134" s="56" t="e" cm="1" vm="2">
        <f t="array" aca="1" ref="C134" ca="1">SUM(_xlfn._xlws.FILTER(C$9:C$129,$B$9:$B$129=$B134))</f>
        <v>#VALUE!</v>
      </c>
      <c r="D134" s="56" t="e" cm="1" vm="2">
        <f t="array" aca="1" ref="D134" ca="1">SUM(_xlfn._xlws.FILTER(D$9:D$129,$B$9:$B$129=$B134))</f>
        <v>#VALUE!</v>
      </c>
      <c r="E134" s="56" t="e" cm="1" vm="2">
        <f t="array" aca="1" ref="E134" ca="1">SUM(_xlfn._xlws.FILTER(E$9:E$129,$B$9:$B$129=$B134))</f>
        <v>#VALUE!</v>
      </c>
      <c r="F134" s="56">
        <f t="shared" ca="1" si="440"/>
        <v>0</v>
      </c>
      <c r="G134" s="56" t="e" cm="1" vm="2">
        <f t="array" aca="1" ref="G134" ca="1">SUM(_xlfn._xlws.FILTER(G$9:G$129,$B$9:$B$129=$B134))</f>
        <v>#VALUE!</v>
      </c>
      <c r="H134" s="161">
        <f t="shared" ca="1" si="441"/>
        <v>0</v>
      </c>
      <c r="I134" s="56" t="e" cm="1" vm="2">
        <f t="array" aca="1" ref="I134" ca="1">SUM(_xlfn._xlws.FILTER(I$9:I$129,$B$9:$B$129=$B134))</f>
        <v>#VALUE!</v>
      </c>
      <c r="J134" s="56" t="e" cm="1" vm="2">
        <f t="array" aca="1" ref="J134" ca="1">SUM(_xlfn._xlws.FILTER(J$9:J$129,$B$9:$B$129=$B134))</f>
        <v>#VALUE!</v>
      </c>
      <c r="K134" s="56" t="e" cm="1" vm="2">
        <f t="array" aca="1" ref="K134" ca="1">SUM(_xlfn._xlws.FILTER(K$9:K$129,$B$9:$B$129=$B134))</f>
        <v>#VALUE!</v>
      </c>
      <c r="L134" s="56">
        <f t="shared" ca="1" si="442"/>
        <v>0</v>
      </c>
      <c r="M134" s="56" t="e" cm="1" vm="2">
        <f t="array" aca="1" ref="M134" ca="1">SUM(_xlfn._xlws.FILTER(M$9:M$129,$B$9:$B$129=$B134))</f>
        <v>#VALUE!</v>
      </c>
      <c r="N134" s="161">
        <f t="shared" ca="1" si="443"/>
        <v>0</v>
      </c>
      <c r="O134" s="56" t="e" cm="1" vm="2">
        <f t="array" aca="1" ref="O134" ca="1">SUM(_xlfn._xlws.FILTER(O$9:O$129,$B$9:$B$129=$B134))</f>
        <v>#VALUE!</v>
      </c>
      <c r="P134" s="56" t="e" cm="1" vm="2">
        <f t="array" aca="1" ref="P134" ca="1">SUM(_xlfn._xlws.FILTER(P$9:P$129,$B$9:$B$129=$B134))</f>
        <v>#VALUE!</v>
      </c>
      <c r="Q134" s="56" t="e" cm="1" vm="2">
        <f t="array" aca="1" ref="Q134" ca="1">SUM(_xlfn._xlws.FILTER(Q$9:Q$129,$B$9:$B$129=$B134))</f>
        <v>#VALUE!</v>
      </c>
      <c r="R134" s="56">
        <f t="shared" ca="1" si="444"/>
        <v>0</v>
      </c>
      <c r="S134" s="56" t="e" cm="1" vm="2">
        <f t="array" aca="1" ref="S134" ca="1">SUM(_xlfn._xlws.FILTER(S$9:S$129,$B$9:$B$129=$B134))</f>
        <v>#VALUE!</v>
      </c>
      <c r="T134" s="161">
        <f t="shared" ca="1" si="445"/>
        <v>0</v>
      </c>
      <c r="U134" s="56" t="e" cm="1" vm="2">
        <f t="array" aca="1" ref="U134" ca="1">SUM(_xlfn._xlws.FILTER(U$9:U$129,$B$9:$B$129=$B134))</f>
        <v>#VALUE!</v>
      </c>
      <c r="V134" s="56" t="e" cm="1" vm="2">
        <f t="array" aca="1" ref="V134" ca="1">SUM(_xlfn._xlws.FILTER(V$9:V$129,$B$9:$B$129=$B134))</f>
        <v>#VALUE!</v>
      </c>
      <c r="W134" s="56" t="e" cm="1" vm="2">
        <f t="array" aca="1" ref="W134" ca="1">SUM(_xlfn._xlws.FILTER(W$9:W$129,$B$9:$B$129=$B134))</f>
        <v>#VALUE!</v>
      </c>
      <c r="X134" s="56">
        <f t="shared" ca="1" si="446"/>
        <v>0</v>
      </c>
      <c r="Y134" s="56" t="e" cm="1" vm="2">
        <f t="array" aca="1" ref="Y134" ca="1">SUM(_xlfn._xlws.FILTER(Y$9:Y$129,$B$9:$B$129=$B134))</f>
        <v>#VALUE!</v>
      </c>
      <c r="Z134" s="161">
        <f t="shared" ca="1" si="447"/>
        <v>0</v>
      </c>
      <c r="AA134" s="56" t="e" cm="1" vm="2">
        <f t="array" aca="1" ref="AA134" ca="1">SUM(_xlfn._xlws.FILTER(AA$9:AA$129,$B$9:$B$129=$B134))</f>
        <v>#VALUE!</v>
      </c>
      <c r="AB134" s="56" t="e" cm="1" vm="2">
        <f t="array" aca="1" ref="AB134" ca="1">SUM(_xlfn._xlws.FILTER(AB$9:AB$129,$B$9:$B$129=$B134))</f>
        <v>#VALUE!</v>
      </c>
      <c r="AC134" s="56" t="e" cm="1" vm="2">
        <f t="array" aca="1" ref="AC134" ca="1">SUM(_xlfn._xlws.FILTER(AC$9:AC$129,$B$9:$B$129=$B134))</f>
        <v>#VALUE!</v>
      </c>
      <c r="AD134" s="56">
        <f t="shared" ca="1" si="448"/>
        <v>0</v>
      </c>
      <c r="AE134" s="56" t="e" cm="1" vm="2">
        <f t="array" aca="1" ref="AE134" ca="1">SUM(_xlfn._xlws.FILTER(AE$9:AE$129,$B$9:$B$129=$B134))</f>
        <v>#VALUE!</v>
      </c>
      <c r="AF134" s="161">
        <f t="shared" ca="1" si="449"/>
        <v>0</v>
      </c>
      <c r="AG134" s="56" t="e" cm="1" vm="2">
        <f t="array" aca="1" ref="AG134" ca="1">SUM(_xlfn._xlws.FILTER(AG$9:AG$129,$B$9:$B$129=$B134))</f>
        <v>#VALUE!</v>
      </c>
      <c r="AH134" s="56" t="e" cm="1" vm="2">
        <f t="array" aca="1" ref="AH134" ca="1">SUM(_xlfn._xlws.FILTER(AH$9:AH$129,$B$9:$B$129=$B134))</f>
        <v>#VALUE!</v>
      </c>
      <c r="AI134" s="56" t="e" cm="1" vm="2">
        <f t="array" aca="1" ref="AI134" ca="1">SUM(_xlfn._xlws.FILTER(AI$9:AI$129,$B$9:$B$129=$B134))</f>
        <v>#VALUE!</v>
      </c>
      <c r="AJ134" s="56">
        <f t="shared" ca="1" si="450"/>
        <v>0</v>
      </c>
      <c r="AK134" s="56" t="e" cm="1" vm="2">
        <f t="array" aca="1" ref="AK134" ca="1">SUM(_xlfn._xlws.FILTER(AK$9:AK$129,$B$9:$B$129=$B134))</f>
        <v>#VALUE!</v>
      </c>
      <c r="AL134" s="161">
        <f t="shared" ca="1" si="451"/>
        <v>0</v>
      </c>
      <c r="AM134" s="56" t="e" cm="1" vm="2">
        <f t="array" aca="1" ref="AM134" ca="1">SUM(_xlfn._xlws.FILTER(AM$9:AM$129,$B$9:$B$129=$B134))</f>
        <v>#VALUE!</v>
      </c>
      <c r="AN134" s="56" t="e" cm="1" vm="2">
        <f t="array" aca="1" ref="AN134" ca="1">SUM(_xlfn._xlws.FILTER(AN$9:AN$129,$B$9:$B$129=$B134))</f>
        <v>#VALUE!</v>
      </c>
      <c r="AO134" s="56" t="e" cm="1" vm="2">
        <f t="array" aca="1" ref="AO134" ca="1">SUM(_xlfn._xlws.FILTER(AO$9:AO$129,$B$9:$B$129=$B134))</f>
        <v>#VALUE!</v>
      </c>
      <c r="AP134" s="56">
        <f t="shared" ca="1" si="452"/>
        <v>0</v>
      </c>
      <c r="AQ134" s="56" t="e" cm="1" vm="2">
        <f t="array" aca="1" ref="AQ134" ca="1">SUM(_xlfn._xlws.FILTER(AQ$9:AQ$129,$B$9:$B$129=$B134))</f>
        <v>#VALUE!</v>
      </c>
      <c r="AR134" s="161">
        <f t="shared" ca="1" si="453"/>
        <v>0</v>
      </c>
      <c r="AS134" s="56" t="e" cm="1" vm="2">
        <f t="array" aca="1" ref="AS134" ca="1">SUM(_xlfn._xlws.FILTER(AS$9:AS$129,$B$9:$B$129=$B134))</f>
        <v>#VALUE!</v>
      </c>
      <c r="AT134" s="56" t="e" cm="1" vm="2">
        <f t="array" aca="1" ref="AT134" ca="1">SUM(_xlfn._xlws.FILTER(AT$9:AT$129,$B$9:$B$129=$B134))</f>
        <v>#VALUE!</v>
      </c>
      <c r="AU134" s="56" t="e" cm="1" vm="2">
        <f t="array" aca="1" ref="AU134" ca="1">SUM(_xlfn._xlws.FILTER(AU$9:AU$129,$B$9:$B$129=$B134))</f>
        <v>#VALUE!</v>
      </c>
      <c r="AV134" s="56">
        <f t="shared" ca="1" si="454"/>
        <v>0</v>
      </c>
      <c r="AW134" s="56" t="e" cm="1" vm="2">
        <f t="array" aca="1" ref="AW134" ca="1">SUM(_xlfn._xlws.FILTER(AW$9:AW$129,$B$9:$B$129=$B134))</f>
        <v>#VALUE!</v>
      </c>
      <c r="AX134" s="161">
        <f t="shared" ca="1" si="455"/>
        <v>0</v>
      </c>
      <c r="AY134" s="56" t="e" cm="1" vm="2">
        <f t="array" aca="1" ref="AY134" ca="1">SUM(_xlfn._xlws.FILTER(AY$9:AY$129,$B$9:$B$129=$B134))</f>
        <v>#VALUE!</v>
      </c>
      <c r="AZ134" s="56" t="e" cm="1" vm="2">
        <f t="array" aca="1" ref="AZ134" ca="1">SUM(_xlfn._xlws.FILTER(AZ$9:AZ$129,$B$9:$B$129=$B134))</f>
        <v>#VALUE!</v>
      </c>
      <c r="BA134" s="56" t="e" cm="1" vm="2">
        <f t="array" aca="1" ref="BA134" ca="1">SUM(_xlfn._xlws.FILTER(BA$9:BA$129,$B$9:$B$129=$B134))</f>
        <v>#VALUE!</v>
      </c>
      <c r="BB134" s="56">
        <f t="shared" ca="1" si="456"/>
        <v>0</v>
      </c>
      <c r="BC134" s="56" t="e" cm="1" vm="2">
        <f t="array" aca="1" ref="BC134" ca="1">SUM(_xlfn._xlws.FILTER(BC$9:BC$129,$B$9:$B$129=$B134))</f>
        <v>#VALUE!</v>
      </c>
      <c r="BD134" s="161">
        <f t="shared" ca="1" si="457"/>
        <v>0</v>
      </c>
      <c r="BE134" s="56" t="e" cm="1" vm="2">
        <f t="array" aca="1" ref="BE134" ca="1">SUM(_xlfn._xlws.FILTER(BE$9:BE$129,$B$9:$B$129=$B134))</f>
        <v>#VALUE!</v>
      </c>
      <c r="BF134" s="56" t="e" cm="1" vm="2">
        <f t="array" aca="1" ref="BF134" ca="1">SUM(_xlfn._xlws.FILTER(BF$9:BF$129,$B$9:$B$129=$B134))</f>
        <v>#VALUE!</v>
      </c>
      <c r="BG134" s="56" t="e" cm="1" vm="2">
        <f t="array" aca="1" ref="BG134" ca="1">SUM(_xlfn._xlws.FILTER(BG$9:BG$129,$B$9:$B$129=$B134))</f>
        <v>#VALUE!</v>
      </c>
      <c r="BH134" s="56">
        <f t="shared" ca="1" si="458"/>
        <v>0</v>
      </c>
      <c r="BI134" s="56" t="e" cm="1" vm="2">
        <f t="array" aca="1" ref="BI134" ca="1">SUM(_xlfn._xlws.FILTER(BI$9:BI$129,$B$9:$B$129=$B134))</f>
        <v>#VALUE!</v>
      </c>
      <c r="BJ134" s="161">
        <f t="shared" ca="1" si="459"/>
        <v>0</v>
      </c>
      <c r="BK134" s="56" t="e" cm="1" vm="2">
        <f t="array" aca="1" ref="BK134" ca="1">SUM(_xlfn._xlws.FILTER(BK$9:BK$129,$B$9:$B$129=$B134))</f>
        <v>#VALUE!</v>
      </c>
      <c r="BL134" s="56" t="e" cm="1" vm="2">
        <f t="array" aca="1" ref="BL134" ca="1">SUM(_xlfn._xlws.FILTER(BL$9:BL$129,$B$9:$B$129=$B134))</f>
        <v>#VALUE!</v>
      </c>
      <c r="BM134" s="56" t="e" cm="1" vm="2">
        <f t="array" aca="1" ref="BM134" ca="1">SUM(_xlfn._xlws.FILTER(BM$9:BM$129,$B$9:$B$129=$B134))</f>
        <v>#VALUE!</v>
      </c>
      <c r="BN134" s="56">
        <f t="shared" ca="1" si="460"/>
        <v>0</v>
      </c>
      <c r="BO134" s="56" t="e" cm="1" vm="2">
        <f t="array" aca="1" ref="BO134" ca="1">SUM(_xlfn._xlws.FILTER(BO$9:BO$129,$B$9:$B$129=$B134))</f>
        <v>#VALUE!</v>
      </c>
      <c r="BP134" s="161">
        <f t="shared" ca="1" si="461"/>
        <v>0</v>
      </c>
    </row>
    <row r="135" spans="1:68" ht="21" outlineLevel="1" thickBot="1" x14ac:dyDescent="0.25">
      <c r="A135" s="152"/>
      <c r="B135" s="60" t="s">
        <v>53</v>
      </c>
      <c r="C135" s="61" t="e" vm="2">
        <f ca="1">SUM(C130:C133)</f>
        <v>#VALUE!</v>
      </c>
      <c r="D135" s="61" t="e" vm="2">
        <f ca="1">SUM(D130:D133)</f>
        <v>#VALUE!</v>
      </c>
      <c r="E135" s="61" t="e" vm="2">
        <f ca="1">SUM(E130:E133)</f>
        <v>#VALUE!</v>
      </c>
      <c r="F135" s="159">
        <f ca="1">IFERROR(E135/(C135+D135),0)</f>
        <v>0</v>
      </c>
      <c r="G135" s="64" t="e" vm="2">
        <f ca="1">SUM(G130:G133)</f>
        <v>#VALUE!</v>
      </c>
      <c r="H135" s="64">
        <f ca="1">IFERROR(G135/(C135+D135),0)</f>
        <v>0</v>
      </c>
      <c r="I135" s="61" t="e" vm="2">
        <f ca="1">SUM(I130:I133)</f>
        <v>#VALUE!</v>
      </c>
      <c r="J135" s="61" t="e" vm="2">
        <f ca="1">SUM(J130:J133)</f>
        <v>#VALUE!</v>
      </c>
      <c r="K135" s="61" t="e" vm="2">
        <f ca="1">SUM(K130:K133)</f>
        <v>#VALUE!</v>
      </c>
      <c r="L135" s="159">
        <f ca="1">IFERROR(K135/(I135+J135),0)</f>
        <v>0</v>
      </c>
      <c r="M135" s="64" t="e" vm="2">
        <f ca="1">SUM(M130:M133)</f>
        <v>#VALUE!</v>
      </c>
      <c r="N135" s="64">
        <f ca="1">IFERROR(M135/(I135+J135),0)</f>
        <v>0</v>
      </c>
      <c r="O135" s="61" t="e" vm="2">
        <f ca="1">SUM(O130:O133)</f>
        <v>#VALUE!</v>
      </c>
      <c r="P135" s="61" t="e" vm="2">
        <f ca="1">SUM(P130:P133)</f>
        <v>#VALUE!</v>
      </c>
      <c r="Q135" s="61" t="e" vm="2">
        <f ca="1">SUM(Q130:Q133)</f>
        <v>#VALUE!</v>
      </c>
      <c r="R135" s="159">
        <f ca="1">IFERROR(Q135/(O135+P135),0)</f>
        <v>0</v>
      </c>
      <c r="S135" s="64" t="e" vm="2">
        <f ca="1">SUM(S130:S133)</f>
        <v>#VALUE!</v>
      </c>
      <c r="T135" s="64">
        <f ca="1">IFERROR(S135/(O135+P135),0)</f>
        <v>0</v>
      </c>
      <c r="U135" s="61" t="e" vm="2">
        <f ca="1">SUM(U130:U133)</f>
        <v>#VALUE!</v>
      </c>
      <c r="V135" s="61" t="e" vm="2">
        <f ca="1">SUM(V130:V133)</f>
        <v>#VALUE!</v>
      </c>
      <c r="W135" s="61" t="e" vm="2">
        <f ca="1">SUM(W130:W133)</f>
        <v>#VALUE!</v>
      </c>
      <c r="X135" s="159">
        <f ca="1">IFERROR(W135/(U135+V135),0)</f>
        <v>0</v>
      </c>
      <c r="Y135" s="64" t="e" vm="2">
        <f ca="1">SUM(Y130:Y133)</f>
        <v>#VALUE!</v>
      </c>
      <c r="Z135" s="64">
        <f ca="1">IFERROR(Y135/(U135+V135),0)</f>
        <v>0</v>
      </c>
      <c r="AA135" s="61" t="e" vm="2">
        <f ca="1">SUM(AA130:AA133)</f>
        <v>#VALUE!</v>
      </c>
      <c r="AB135" s="61" t="e" vm="2">
        <f ca="1">SUM(AB130:AB133)</f>
        <v>#VALUE!</v>
      </c>
      <c r="AC135" s="61" t="e" vm="2">
        <f ca="1">SUM(AC130:AC133)</f>
        <v>#VALUE!</v>
      </c>
      <c r="AD135" s="159">
        <f ca="1">IFERROR(AC135/(AA135+AB135),0)</f>
        <v>0</v>
      </c>
      <c r="AE135" s="64" t="e" vm="2">
        <f ca="1">SUM(AE130:AE133)</f>
        <v>#VALUE!</v>
      </c>
      <c r="AF135" s="64">
        <f ca="1">IFERROR(AE135/(AA135+AB135),0)</f>
        <v>0</v>
      </c>
      <c r="AG135" s="61" t="e" vm="2">
        <f ca="1">SUM(AG130:AG133)</f>
        <v>#VALUE!</v>
      </c>
      <c r="AH135" s="61" t="e" vm="2">
        <f ca="1">SUM(AH130:AH133)</f>
        <v>#VALUE!</v>
      </c>
      <c r="AI135" s="61" t="e" vm="2">
        <f ca="1">SUM(AI130:AI133)</f>
        <v>#VALUE!</v>
      </c>
      <c r="AJ135" s="159">
        <f ca="1">IFERROR(AI135/(AG135+AH135),0)</f>
        <v>0</v>
      </c>
      <c r="AK135" s="64" t="e" vm="2">
        <f ca="1">SUM(AK130:AK133)</f>
        <v>#VALUE!</v>
      </c>
      <c r="AL135" s="64">
        <f ca="1">IFERROR(AK135/(AG135+AH135),0)</f>
        <v>0</v>
      </c>
      <c r="AM135" s="61" t="e" vm="2">
        <f ca="1">SUM(AM130:AM133)</f>
        <v>#VALUE!</v>
      </c>
      <c r="AN135" s="61" t="e" vm="2">
        <f ca="1">SUM(AN130:AN133)</f>
        <v>#VALUE!</v>
      </c>
      <c r="AO135" s="61" t="e" vm="2">
        <f ca="1">SUM(AO130:AO133)</f>
        <v>#VALUE!</v>
      </c>
      <c r="AP135" s="159">
        <f ca="1">IFERROR(AO135/(AM135+AN135),0)</f>
        <v>0</v>
      </c>
      <c r="AQ135" s="64" t="e" vm="2">
        <f ca="1">SUM(AQ130:AQ133)</f>
        <v>#VALUE!</v>
      </c>
      <c r="AR135" s="64">
        <f ca="1">IFERROR(AQ135/(AM135+AN135),0)</f>
        <v>0</v>
      </c>
      <c r="AS135" s="61" t="e" vm="2">
        <f ca="1">SUM(AS130:AS133)</f>
        <v>#VALUE!</v>
      </c>
      <c r="AT135" s="61" t="e" vm="2">
        <f ca="1">SUM(AT130:AT133)</f>
        <v>#VALUE!</v>
      </c>
      <c r="AU135" s="61" t="e" vm="2">
        <f ca="1">SUM(AU130:AU133)</f>
        <v>#VALUE!</v>
      </c>
      <c r="AV135" s="159">
        <f ca="1">IFERROR(AU135/(AS135+AT135),0)</f>
        <v>0</v>
      </c>
      <c r="AW135" s="64" t="e" vm="2">
        <f ca="1">SUM(AW130:AW133)</f>
        <v>#VALUE!</v>
      </c>
      <c r="AX135" s="64">
        <f ca="1">IFERROR(AW135/(AS135+AT135),0)</f>
        <v>0</v>
      </c>
      <c r="AY135" s="61" t="e" vm="2">
        <f ca="1">SUM(AY130:AY133)</f>
        <v>#VALUE!</v>
      </c>
      <c r="AZ135" s="61" t="e" vm="2">
        <f ca="1">SUM(AZ130:AZ133)</f>
        <v>#VALUE!</v>
      </c>
      <c r="BA135" s="61" t="e" vm="2">
        <f ca="1">SUM(BA130:BA133)</f>
        <v>#VALUE!</v>
      </c>
      <c r="BB135" s="159">
        <f ca="1">IFERROR(BA135/(AY135+AZ135),0)</f>
        <v>0</v>
      </c>
      <c r="BC135" s="64" t="e" vm="2">
        <f ca="1">SUM(BC130:BC133)</f>
        <v>#VALUE!</v>
      </c>
      <c r="BD135" s="64">
        <f ca="1">IFERROR(BC135/(AY135+AZ135),0)</f>
        <v>0</v>
      </c>
      <c r="BE135" s="61" t="e" vm="2">
        <f ca="1">SUM(BE130:BE133)</f>
        <v>#VALUE!</v>
      </c>
      <c r="BF135" s="61" t="e" vm="2">
        <f ca="1">SUM(BF130:BF133)</f>
        <v>#VALUE!</v>
      </c>
      <c r="BG135" s="61" t="e" vm="2">
        <f ca="1">SUM(BG130:BG133)</f>
        <v>#VALUE!</v>
      </c>
      <c r="BH135" s="159">
        <f ca="1">IFERROR(BG135/(BE135+BF135),0)</f>
        <v>0</v>
      </c>
      <c r="BI135" s="64" t="e" vm="2">
        <f ca="1">SUM(BI130:BI133)</f>
        <v>#VALUE!</v>
      </c>
      <c r="BJ135" s="64">
        <f ca="1">IFERROR(BI135/(BE135+BF135),0)</f>
        <v>0</v>
      </c>
      <c r="BK135" s="61" t="e" vm="2">
        <f ca="1">SUM(BK130:BK133)</f>
        <v>#VALUE!</v>
      </c>
      <c r="BL135" s="61" t="e" vm="2">
        <f ca="1">SUM(BL130:BL133)</f>
        <v>#VALUE!</v>
      </c>
      <c r="BM135" s="61" t="e" vm="2">
        <f ca="1">SUM(BM130:BM133)</f>
        <v>#VALUE!</v>
      </c>
      <c r="BN135" s="159">
        <f ca="1">IFERROR(BM135/(BK135+BL135),0)</f>
        <v>0</v>
      </c>
      <c r="BO135" s="64" t="e" vm="2">
        <f ca="1">SUM(BO130:BO133)</f>
        <v>#VALUE!</v>
      </c>
      <c r="BP135" s="64">
        <f ca="1">IFERROR(BO135/(BK135+BL135),0)</f>
        <v>0</v>
      </c>
    </row>
    <row r="136" spans="1:68" x14ac:dyDescent="0.2">
      <c r="R136" s="34"/>
    </row>
    <row r="138" spans="1:68" x14ac:dyDescent="0.2">
      <c r="B138" s="72" t="s">
        <v>54</v>
      </c>
      <c r="M138" s="34"/>
    </row>
    <row r="139" spans="1:68" s="6" customFormat="1" x14ac:dyDescent="0.2">
      <c r="C139" s="17"/>
      <c r="E139" s="5"/>
      <c r="F139" s="5"/>
      <c r="G139" s="5"/>
      <c r="H139" s="5"/>
      <c r="K139" s="5"/>
      <c r="L139" s="32"/>
      <c r="M139" s="5"/>
      <c r="N139" s="34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</row>
    <row r="142" spans="1:68" x14ac:dyDescent="0.2">
      <c r="D142" s="17"/>
    </row>
  </sheetData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98A0-4C22-4450-81A4-37F589F0E3B8}">
  <sheetPr>
    <pageSetUpPr fitToPage="1"/>
  </sheetPr>
  <dimension ref="A1:BP136"/>
  <sheetViews>
    <sheetView zoomScale="55" zoomScaleNormal="55" workbookViewId="0">
      <pane xSplit="2" ySplit="8" topLeftCell="G152" activePane="bottomRight" state="frozen"/>
      <selection pane="topRight" activeCell="G133" sqref="G133"/>
      <selection pane="bottomLeft" activeCell="G133" sqref="G133"/>
      <selection pane="bottomRight" activeCell="G133" sqref="G133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198" customWidth="1"/>
    <col min="6" max="6" width="16.1640625" style="198" bestFit="1" customWidth="1"/>
    <col min="7" max="7" width="18.6640625" style="186" customWidth="1"/>
    <col min="8" max="8" width="17.5" style="186" customWidth="1"/>
    <col min="9" max="10" width="22.5" style="6" customWidth="1"/>
    <col min="11" max="11" width="20" style="198" customWidth="1"/>
    <col min="12" max="12" width="16.5" style="198" customWidth="1"/>
    <col min="13" max="13" width="19.1640625" style="186" customWidth="1"/>
    <col min="14" max="14" width="19.33203125" style="186" customWidth="1"/>
    <col min="15" max="16" width="20.33203125" style="5" bestFit="1" customWidth="1"/>
    <col min="17" max="17" width="16.6640625" style="198" customWidth="1"/>
    <col min="18" max="18" width="14.33203125" style="198" bestFit="1" customWidth="1"/>
    <col min="19" max="19" width="18.6640625" style="186" customWidth="1"/>
    <col min="20" max="20" width="17.5" style="186" customWidth="1"/>
    <col min="21" max="22" width="20.33203125" style="5" bestFit="1" customWidth="1"/>
    <col min="23" max="23" width="20.33203125" style="198" bestFit="1" customWidth="1"/>
    <col min="24" max="24" width="16" style="198" bestFit="1" customWidth="1"/>
    <col min="25" max="25" width="17.33203125" style="186" customWidth="1"/>
    <col min="26" max="26" width="15.6640625" style="186" customWidth="1"/>
    <col min="27" max="28" width="20.33203125" style="5" bestFit="1" customWidth="1"/>
    <col min="29" max="29" width="20.33203125" style="198" bestFit="1" customWidth="1"/>
    <col min="30" max="30" width="14.33203125" style="198" customWidth="1"/>
    <col min="31" max="31" width="17.33203125" style="186" customWidth="1"/>
    <col min="32" max="32" width="15.6640625" style="186" customWidth="1"/>
    <col min="33" max="34" width="20.33203125" style="5" bestFit="1" customWidth="1"/>
    <col min="35" max="35" width="18.83203125" style="198" bestFit="1" customWidth="1"/>
    <col min="36" max="36" width="14.33203125" style="198" customWidth="1"/>
    <col min="37" max="37" width="17.33203125" style="186" customWidth="1"/>
    <col min="38" max="38" width="15.6640625" style="186" customWidth="1"/>
    <col min="39" max="40" width="20.33203125" style="5" bestFit="1" customWidth="1"/>
    <col min="41" max="41" width="16.6640625" style="198" customWidth="1"/>
    <col min="42" max="42" width="14.33203125" style="198" customWidth="1"/>
    <col min="43" max="43" width="17.33203125" style="186" customWidth="1"/>
    <col min="44" max="44" width="15.6640625" style="186" customWidth="1"/>
    <col min="45" max="46" width="20.33203125" style="5" bestFit="1" customWidth="1"/>
    <col min="47" max="47" width="16.6640625" style="198" customWidth="1"/>
    <col min="48" max="48" width="14.33203125" style="198" customWidth="1"/>
    <col min="49" max="49" width="17.33203125" style="186" customWidth="1"/>
    <col min="50" max="50" width="15.6640625" style="186" customWidth="1"/>
    <col min="51" max="52" width="20.33203125" style="5" bestFit="1" customWidth="1"/>
    <col min="53" max="53" width="16.6640625" style="198" customWidth="1"/>
    <col min="54" max="54" width="14.33203125" style="198" customWidth="1"/>
    <col min="55" max="55" width="17.33203125" style="186" customWidth="1"/>
    <col min="56" max="56" width="15.6640625" style="186" customWidth="1"/>
    <col min="57" max="58" width="20.33203125" style="5" bestFit="1" customWidth="1"/>
    <col min="59" max="59" width="16.6640625" style="198" customWidth="1"/>
    <col min="60" max="60" width="14.33203125" style="198" customWidth="1"/>
    <col min="61" max="61" width="17.33203125" style="186" customWidth="1"/>
    <col min="62" max="62" width="15.6640625" style="186" customWidth="1"/>
    <col min="63" max="64" width="20.33203125" style="5" bestFit="1" customWidth="1"/>
    <col min="65" max="65" width="16.6640625" style="198" customWidth="1"/>
    <col min="66" max="66" width="14.33203125" style="198" customWidth="1"/>
    <col min="67" max="67" width="17.33203125" style="186" customWidth="1"/>
    <col min="68" max="68" width="15.6640625" style="186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44.25" customHeight="1" thickBot="1" x14ac:dyDescent="0.25">
      <c r="A1" s="1" t="s">
        <v>0</v>
      </c>
      <c r="B1" s="2"/>
      <c r="C1" s="3"/>
      <c r="D1" s="3"/>
      <c r="E1" s="197"/>
      <c r="F1" s="197"/>
      <c r="G1" s="171"/>
      <c r="H1" s="171"/>
      <c r="I1" s="3"/>
      <c r="J1" s="3"/>
      <c r="K1" s="197"/>
      <c r="L1" s="197"/>
      <c r="M1" s="171"/>
      <c r="N1" s="171"/>
      <c r="Q1" s="197"/>
      <c r="R1" s="197"/>
      <c r="S1" s="171"/>
      <c r="T1" s="171"/>
      <c r="W1" s="197"/>
      <c r="X1" s="197"/>
      <c r="Y1" s="171"/>
      <c r="Z1" s="171"/>
      <c r="AC1" s="197"/>
      <c r="AD1" s="197"/>
      <c r="AE1" s="171"/>
      <c r="AF1" s="171"/>
      <c r="AI1" s="197"/>
      <c r="AJ1" s="197"/>
      <c r="AK1" s="171"/>
      <c r="AL1" s="171"/>
      <c r="AO1" s="197"/>
      <c r="AP1" s="197"/>
      <c r="AQ1" s="171"/>
      <c r="AR1" s="171"/>
      <c r="AU1" s="197"/>
      <c r="AV1" s="197"/>
      <c r="AW1" s="171"/>
      <c r="AX1" s="171"/>
      <c r="BA1" s="197"/>
      <c r="BB1" s="197"/>
      <c r="BC1" s="171"/>
      <c r="BD1" s="171"/>
      <c r="BG1" s="197"/>
      <c r="BH1" s="197"/>
      <c r="BI1" s="171"/>
      <c r="BJ1" s="171"/>
      <c r="BM1" s="197"/>
      <c r="BN1" s="197"/>
      <c r="BO1" s="171"/>
      <c r="BP1" s="171"/>
    </row>
    <row r="2" spans="1:68" ht="111" customHeight="1" thickBot="1" x14ac:dyDescent="0.25">
      <c r="A2" s="246" t="s">
        <v>1</v>
      </c>
      <c r="B2" s="247"/>
      <c r="C2" s="248"/>
      <c r="D2" s="248"/>
      <c r="E2" s="248"/>
      <c r="F2" s="248"/>
      <c r="G2" s="248"/>
      <c r="H2" s="248"/>
      <c r="I2" s="248"/>
      <c r="J2" s="248"/>
      <c r="K2" s="249"/>
      <c r="L2" s="203"/>
    </row>
    <row r="3" spans="1:68" ht="37.5" customHeight="1" thickBot="1" x14ac:dyDescent="0.25">
      <c r="A3" s="226" t="s">
        <v>55</v>
      </c>
      <c r="B3" s="227"/>
      <c r="C3" s="143"/>
      <c r="D3" s="143"/>
      <c r="E3" s="202"/>
      <c r="F3" s="202"/>
      <c r="G3" s="172"/>
      <c r="H3" s="172"/>
      <c r="I3" s="143"/>
      <c r="J3" s="143"/>
      <c r="K3" s="204"/>
    </row>
    <row r="4" spans="1:68" ht="19" x14ac:dyDescent="0.2">
      <c r="A4" s="228" t="s">
        <v>3</v>
      </c>
      <c r="B4" s="229"/>
      <c r="C4" s="220" t="s">
        <v>4</v>
      </c>
      <c r="D4" s="220"/>
      <c r="E4" s="220"/>
      <c r="F4" s="220"/>
      <c r="G4" s="220"/>
      <c r="H4" s="221"/>
      <c r="I4" s="219" t="s">
        <v>5</v>
      </c>
      <c r="J4" s="220"/>
      <c r="K4" s="220"/>
      <c r="L4" s="220"/>
      <c r="M4" s="220"/>
      <c r="N4" s="221"/>
      <c r="O4" s="219" t="s">
        <v>6</v>
      </c>
      <c r="P4" s="220"/>
      <c r="Q4" s="220"/>
      <c r="R4" s="220"/>
      <c r="S4" s="220"/>
      <c r="T4" s="221"/>
      <c r="U4" s="219" t="s">
        <v>7</v>
      </c>
      <c r="V4" s="220"/>
      <c r="W4" s="220"/>
      <c r="X4" s="220"/>
      <c r="Y4" s="220"/>
      <c r="Z4" s="221"/>
      <c r="AA4" s="219" t="s">
        <v>8</v>
      </c>
      <c r="AB4" s="220"/>
      <c r="AC4" s="237"/>
      <c r="AD4" s="220"/>
      <c r="AE4" s="220"/>
      <c r="AF4" s="221"/>
      <c r="AG4" s="219" t="s">
        <v>9</v>
      </c>
      <c r="AH4" s="220"/>
      <c r="AI4" s="220"/>
      <c r="AJ4" s="220"/>
      <c r="AK4" s="220"/>
      <c r="AL4" s="221"/>
      <c r="AM4" s="219" t="s">
        <v>10</v>
      </c>
      <c r="AN4" s="220"/>
      <c r="AO4" s="220"/>
      <c r="AP4" s="220"/>
      <c r="AQ4" s="220"/>
      <c r="AR4" s="221"/>
      <c r="AS4" s="219" t="s">
        <v>11</v>
      </c>
      <c r="AT4" s="220"/>
      <c r="AU4" s="220"/>
      <c r="AV4" s="220"/>
      <c r="AW4" s="220"/>
      <c r="AX4" s="221"/>
      <c r="AY4" s="219" t="s">
        <v>12</v>
      </c>
      <c r="AZ4" s="220"/>
      <c r="BA4" s="220"/>
      <c r="BB4" s="220"/>
      <c r="BC4" s="220"/>
      <c r="BD4" s="221"/>
      <c r="BE4" s="219" t="s">
        <v>13</v>
      </c>
      <c r="BF4" s="220"/>
      <c r="BG4" s="220"/>
      <c r="BH4" s="220"/>
      <c r="BI4" s="220"/>
      <c r="BJ4" s="221"/>
      <c r="BK4" s="219" t="s">
        <v>56</v>
      </c>
      <c r="BL4" s="220"/>
      <c r="BM4" s="220"/>
      <c r="BN4" s="220"/>
      <c r="BO4" s="220"/>
      <c r="BP4" s="221"/>
    </row>
    <row r="5" spans="1:68" ht="30.5" customHeight="1" x14ac:dyDescent="0.2">
      <c r="A5" s="230" t="s">
        <v>15</v>
      </c>
      <c r="B5" s="233" t="s">
        <v>16</v>
      </c>
      <c r="C5" s="235" t="s">
        <v>17</v>
      </c>
      <c r="D5" s="235"/>
      <c r="E5" s="199">
        <f>E6+E7</f>
        <v>1740.5748800000001</v>
      </c>
      <c r="F5" s="200"/>
      <c r="G5" s="173"/>
      <c r="H5" s="174"/>
      <c r="I5" s="236" t="s">
        <v>17</v>
      </c>
      <c r="J5" s="235"/>
      <c r="K5" s="199">
        <f>K6+K7</f>
        <v>1346.8590300000003</v>
      </c>
      <c r="L5" s="200"/>
      <c r="M5" s="173"/>
      <c r="N5" s="174"/>
      <c r="O5" s="236" t="s">
        <v>17</v>
      </c>
      <c r="P5" s="235"/>
      <c r="Q5" s="199">
        <f>Q6+Q7</f>
        <v>4119</v>
      </c>
      <c r="R5" s="200"/>
      <c r="S5" s="173"/>
      <c r="T5" s="174"/>
      <c r="U5" s="236" t="s">
        <v>17</v>
      </c>
      <c r="V5" s="235"/>
      <c r="W5" s="199">
        <f>W6+W7</f>
        <v>365.45600000000002</v>
      </c>
      <c r="X5" s="200"/>
      <c r="Y5" s="173"/>
      <c r="Z5" s="174"/>
      <c r="AA5" s="236" t="s">
        <v>17</v>
      </c>
      <c r="AB5" s="235"/>
      <c r="AC5" s="207">
        <f>AC6+AC7</f>
        <v>221.90100000000001</v>
      </c>
      <c r="AD5" s="200"/>
      <c r="AE5" s="173"/>
      <c r="AF5" s="174"/>
      <c r="AG5" s="236" t="s">
        <v>17</v>
      </c>
      <c r="AH5" s="235"/>
      <c r="AI5" s="199">
        <f>AI6+AI7</f>
        <v>297.76800000000003</v>
      </c>
      <c r="AJ5" s="200"/>
      <c r="AK5" s="173"/>
      <c r="AL5" s="174"/>
      <c r="AM5" s="236" t="s">
        <v>17</v>
      </c>
      <c r="AN5" s="235"/>
      <c r="AO5" s="199">
        <f>AO6+AO7</f>
        <v>0</v>
      </c>
      <c r="AP5" s="200"/>
      <c r="AQ5" s="173"/>
      <c r="AR5" s="174"/>
      <c r="AS5" s="236" t="s">
        <v>17</v>
      </c>
      <c r="AT5" s="235"/>
      <c r="AU5" s="199">
        <f>AU6+AU7</f>
        <v>0</v>
      </c>
      <c r="AV5" s="200"/>
      <c r="AW5" s="173"/>
      <c r="AX5" s="174"/>
      <c r="AY5" s="236" t="s">
        <v>17</v>
      </c>
      <c r="AZ5" s="235"/>
      <c r="BA5" s="199">
        <f>BA6+BA7</f>
        <v>0</v>
      </c>
      <c r="BB5" s="200"/>
      <c r="BC5" s="173"/>
      <c r="BD5" s="174"/>
      <c r="BE5" s="236" t="s">
        <v>17</v>
      </c>
      <c r="BF5" s="235"/>
      <c r="BG5" s="199">
        <f>BG6+BG7</f>
        <v>6.8680000000000003</v>
      </c>
      <c r="BH5" s="200"/>
      <c r="BI5" s="173"/>
      <c r="BJ5" s="174"/>
      <c r="BK5" s="236" t="s">
        <v>17</v>
      </c>
      <c r="BL5" s="235"/>
      <c r="BM5" s="199">
        <f>E5+K5+Q5+W5+AC5+AI5+AO5+AU5+BA5+BG5</f>
        <v>8098.426910000001</v>
      </c>
      <c r="BN5" s="200"/>
      <c r="BO5" s="173"/>
      <c r="BP5" s="174"/>
    </row>
    <row r="6" spans="1:68" ht="18.75" customHeight="1" x14ac:dyDescent="0.2">
      <c r="A6" s="231"/>
      <c r="B6" s="234"/>
      <c r="C6" s="238" t="s">
        <v>18</v>
      </c>
      <c r="D6" s="239"/>
      <c r="E6" s="201">
        <v>191.64953000000003</v>
      </c>
      <c r="F6" s="201"/>
      <c r="G6" s="175"/>
      <c r="H6" s="176"/>
      <c r="I6" s="240" t="s">
        <v>18</v>
      </c>
      <c r="J6" s="239"/>
      <c r="K6" s="201">
        <v>124.65163</v>
      </c>
      <c r="L6" s="201"/>
      <c r="M6" s="175"/>
      <c r="N6" s="176"/>
      <c r="O6" s="240" t="s">
        <v>18</v>
      </c>
      <c r="P6" s="239"/>
      <c r="Q6" s="201">
        <v>345</v>
      </c>
      <c r="R6" s="201"/>
      <c r="S6" s="175"/>
      <c r="T6" s="176"/>
      <c r="U6" s="240" t="s">
        <v>18</v>
      </c>
      <c r="V6" s="239"/>
      <c r="W6" s="205">
        <v>128.96899999999999</v>
      </c>
      <c r="X6" s="201"/>
      <c r="Y6" s="175"/>
      <c r="Z6" s="176"/>
      <c r="AA6" s="240" t="s">
        <v>18</v>
      </c>
      <c r="AB6" s="239"/>
      <c r="AC6" s="205">
        <v>83.628</v>
      </c>
      <c r="AD6" s="201"/>
      <c r="AE6" s="175"/>
      <c r="AF6" s="176"/>
      <c r="AG6" s="240" t="s">
        <v>18</v>
      </c>
      <c r="AH6" s="239"/>
      <c r="AI6" s="205">
        <v>126.392</v>
      </c>
      <c r="AJ6" s="201"/>
      <c r="AK6" s="175"/>
      <c r="AL6" s="176"/>
      <c r="AM6" s="236" t="s">
        <v>18</v>
      </c>
      <c r="AN6" s="235"/>
      <c r="AO6" s="201">
        <v>0</v>
      </c>
      <c r="AP6" s="201"/>
      <c r="AQ6" s="175"/>
      <c r="AR6" s="176"/>
      <c r="AS6" s="236" t="s">
        <v>18</v>
      </c>
      <c r="AT6" s="235"/>
      <c r="AU6" s="201">
        <v>0</v>
      </c>
      <c r="AV6" s="201"/>
      <c r="AW6" s="175"/>
      <c r="AX6" s="176"/>
      <c r="AY6" s="236" t="s">
        <v>18</v>
      </c>
      <c r="AZ6" s="235"/>
      <c r="BA6" s="201">
        <v>0</v>
      </c>
      <c r="BB6" s="201"/>
      <c r="BC6" s="175"/>
      <c r="BD6" s="176"/>
      <c r="BE6" s="240" t="s">
        <v>18</v>
      </c>
      <c r="BF6" s="239"/>
      <c r="BG6" s="205">
        <v>6.8680000000000003</v>
      </c>
      <c r="BH6" s="201"/>
      <c r="BI6" s="175"/>
      <c r="BJ6" s="176"/>
      <c r="BK6" s="236" t="s">
        <v>18</v>
      </c>
      <c r="BL6" s="235"/>
      <c r="BM6" s="199">
        <f>E6+K6+Q6+W6+AC6+AI6+AO6+AU6+BA6+BG6</f>
        <v>1007.1581600000001</v>
      </c>
      <c r="BN6" s="201"/>
      <c r="BO6" s="175"/>
      <c r="BP6" s="176"/>
    </row>
    <row r="7" spans="1:68" ht="17" thickBot="1" x14ac:dyDescent="0.25">
      <c r="A7" s="231"/>
      <c r="B7" s="234"/>
      <c r="C7" s="243" t="s">
        <v>19</v>
      </c>
      <c r="D7" s="242"/>
      <c r="E7" s="199">
        <v>1548.9253500000002</v>
      </c>
      <c r="F7" s="199"/>
      <c r="G7" s="177"/>
      <c r="H7" s="178"/>
      <c r="I7" s="241" t="s">
        <v>19</v>
      </c>
      <c r="J7" s="242"/>
      <c r="K7" s="199">
        <v>1222.2074000000002</v>
      </c>
      <c r="L7" s="199"/>
      <c r="M7" s="177"/>
      <c r="N7" s="178"/>
      <c r="O7" s="241" t="s">
        <v>19</v>
      </c>
      <c r="P7" s="242"/>
      <c r="Q7" s="199">
        <v>3774</v>
      </c>
      <c r="R7" s="199"/>
      <c r="S7" s="177"/>
      <c r="T7" s="178"/>
      <c r="U7" s="241" t="s">
        <v>19</v>
      </c>
      <c r="V7" s="242"/>
      <c r="W7" s="206">
        <v>236.48699999999999</v>
      </c>
      <c r="X7" s="199"/>
      <c r="Y7" s="177"/>
      <c r="Z7" s="178"/>
      <c r="AA7" s="241" t="s">
        <v>19</v>
      </c>
      <c r="AB7" s="242"/>
      <c r="AC7" s="206">
        <v>138.273</v>
      </c>
      <c r="AD7" s="199"/>
      <c r="AE7" s="177"/>
      <c r="AF7" s="178"/>
      <c r="AG7" s="241" t="s">
        <v>19</v>
      </c>
      <c r="AH7" s="242"/>
      <c r="AI7" s="206">
        <v>171.376</v>
      </c>
      <c r="AJ7" s="199"/>
      <c r="AK7" s="177"/>
      <c r="AL7" s="178"/>
      <c r="AM7" s="244" t="s">
        <v>19</v>
      </c>
      <c r="AN7" s="245"/>
      <c r="AO7" s="199">
        <v>0</v>
      </c>
      <c r="AP7" s="199"/>
      <c r="AQ7" s="177"/>
      <c r="AR7" s="178"/>
      <c r="AS7" s="244" t="s">
        <v>19</v>
      </c>
      <c r="AT7" s="245"/>
      <c r="AU7" s="199">
        <v>0</v>
      </c>
      <c r="AV7" s="199"/>
      <c r="AW7" s="177"/>
      <c r="AX7" s="178"/>
      <c r="AY7" s="244" t="s">
        <v>19</v>
      </c>
      <c r="AZ7" s="245"/>
      <c r="BA7" s="199">
        <v>0</v>
      </c>
      <c r="BB7" s="199"/>
      <c r="BC7" s="177"/>
      <c r="BD7" s="178"/>
      <c r="BE7" s="241" t="s">
        <v>19</v>
      </c>
      <c r="BF7" s="242"/>
      <c r="BG7" s="206">
        <v>0</v>
      </c>
      <c r="BH7" s="199"/>
      <c r="BI7" s="177"/>
      <c r="BJ7" s="178"/>
      <c r="BK7" s="244" t="s">
        <v>19</v>
      </c>
      <c r="BL7" s="245"/>
      <c r="BM7" s="199">
        <f>E7+K7+Q7+W7+AC7+AI7+AO7+AU7+BA7+BG7</f>
        <v>7091.2687500000011</v>
      </c>
      <c r="BN7" s="199"/>
      <c r="BO7" s="177"/>
      <c r="BP7" s="178"/>
    </row>
    <row r="8" spans="1:68" s="7" customFormat="1" ht="94.5" customHeight="1" thickBot="1" x14ac:dyDescent="0.25">
      <c r="A8" s="232"/>
      <c r="B8" s="234"/>
      <c r="C8" s="76" t="s">
        <v>20</v>
      </c>
      <c r="D8" s="77" t="s">
        <v>21</v>
      </c>
      <c r="E8" s="170" t="s">
        <v>22</v>
      </c>
      <c r="F8" s="170" t="s">
        <v>23</v>
      </c>
      <c r="G8" s="179" t="s">
        <v>24</v>
      </c>
      <c r="H8" s="180" t="s">
        <v>25</v>
      </c>
      <c r="I8" s="76" t="s">
        <v>20</v>
      </c>
      <c r="J8" s="77" t="s">
        <v>21</v>
      </c>
      <c r="K8" s="170" t="s">
        <v>22</v>
      </c>
      <c r="L8" s="170" t="s">
        <v>23</v>
      </c>
      <c r="M8" s="179" t="s">
        <v>24</v>
      </c>
      <c r="N8" s="180" t="s">
        <v>25</v>
      </c>
      <c r="O8" s="76" t="s">
        <v>20</v>
      </c>
      <c r="P8" s="77" t="s">
        <v>21</v>
      </c>
      <c r="Q8" s="170" t="s">
        <v>22</v>
      </c>
      <c r="R8" s="170" t="s">
        <v>23</v>
      </c>
      <c r="S8" s="179" t="s">
        <v>24</v>
      </c>
      <c r="T8" s="180" t="s">
        <v>25</v>
      </c>
      <c r="U8" s="76" t="s">
        <v>20</v>
      </c>
      <c r="V8" s="77" t="s">
        <v>21</v>
      </c>
      <c r="W8" s="170" t="s">
        <v>22</v>
      </c>
      <c r="X8" s="170" t="s">
        <v>23</v>
      </c>
      <c r="Y8" s="179" t="s">
        <v>24</v>
      </c>
      <c r="Z8" s="180" t="s">
        <v>25</v>
      </c>
      <c r="AA8" s="76" t="s">
        <v>20</v>
      </c>
      <c r="AB8" s="77" t="s">
        <v>21</v>
      </c>
      <c r="AC8" s="170" t="s">
        <v>22</v>
      </c>
      <c r="AD8" s="170" t="s">
        <v>23</v>
      </c>
      <c r="AE8" s="179" t="s">
        <v>24</v>
      </c>
      <c r="AF8" s="180" t="s">
        <v>25</v>
      </c>
      <c r="AG8" s="76" t="s">
        <v>20</v>
      </c>
      <c r="AH8" s="77" t="s">
        <v>21</v>
      </c>
      <c r="AI8" s="170" t="s">
        <v>22</v>
      </c>
      <c r="AJ8" s="170" t="s">
        <v>23</v>
      </c>
      <c r="AK8" s="179" t="s">
        <v>24</v>
      </c>
      <c r="AL8" s="180" t="s">
        <v>25</v>
      </c>
      <c r="AM8" s="76" t="s">
        <v>20</v>
      </c>
      <c r="AN8" s="77" t="s">
        <v>21</v>
      </c>
      <c r="AO8" s="170" t="s">
        <v>22</v>
      </c>
      <c r="AP8" s="170" t="s">
        <v>23</v>
      </c>
      <c r="AQ8" s="179" t="s">
        <v>24</v>
      </c>
      <c r="AR8" s="180" t="s">
        <v>25</v>
      </c>
      <c r="AS8" s="76" t="s">
        <v>20</v>
      </c>
      <c r="AT8" s="77" t="s">
        <v>21</v>
      </c>
      <c r="AU8" s="170" t="s">
        <v>22</v>
      </c>
      <c r="AV8" s="170" t="s">
        <v>23</v>
      </c>
      <c r="AW8" s="179" t="s">
        <v>24</v>
      </c>
      <c r="AX8" s="180" t="s">
        <v>25</v>
      </c>
      <c r="AY8" s="76" t="s">
        <v>20</v>
      </c>
      <c r="AZ8" s="77" t="s">
        <v>21</v>
      </c>
      <c r="BA8" s="170" t="s">
        <v>22</v>
      </c>
      <c r="BB8" s="170" t="s">
        <v>23</v>
      </c>
      <c r="BC8" s="179" t="s">
        <v>24</v>
      </c>
      <c r="BD8" s="180" t="s">
        <v>25</v>
      </c>
      <c r="BE8" s="76" t="s">
        <v>20</v>
      </c>
      <c r="BF8" s="77" t="s">
        <v>21</v>
      </c>
      <c r="BG8" s="170" t="s">
        <v>22</v>
      </c>
      <c r="BH8" s="170" t="s">
        <v>23</v>
      </c>
      <c r="BI8" s="179" t="s">
        <v>24</v>
      </c>
      <c r="BJ8" s="180" t="s">
        <v>25</v>
      </c>
      <c r="BK8" s="76" t="s">
        <v>20</v>
      </c>
      <c r="BL8" s="77" t="s">
        <v>21</v>
      </c>
      <c r="BM8" s="170" t="s">
        <v>22</v>
      </c>
      <c r="BN8" s="170" t="s">
        <v>23</v>
      </c>
      <c r="BO8" s="179" t="s">
        <v>24</v>
      </c>
      <c r="BP8" s="180" t="s">
        <v>25</v>
      </c>
    </row>
    <row r="9" spans="1:68" s="8" customFormat="1" ht="36" customHeight="1" x14ac:dyDescent="0.2">
      <c r="A9" s="153">
        <v>1</v>
      </c>
      <c r="B9" s="141" t="s">
        <v>26</v>
      </c>
      <c r="C9" s="121">
        <f>SUM(C10:C14)</f>
        <v>0</v>
      </c>
      <c r="D9" s="74">
        <f>SUM(D10:D14)</f>
        <v>0</v>
      </c>
      <c r="E9" s="74">
        <f>SUM(E10:E13)</f>
        <v>0</v>
      </c>
      <c r="F9" s="74">
        <f>IFERROR(E9/(C9+D9),0)</f>
        <v>0</v>
      </c>
      <c r="G9" s="181">
        <f>SUM(G10:G14)</f>
        <v>0</v>
      </c>
      <c r="H9" s="182">
        <f>IFERROR(G9/(C9+D9),0)</f>
        <v>0</v>
      </c>
      <c r="I9" s="121">
        <f>SUM(I10:I14)</f>
        <v>0</v>
      </c>
      <c r="J9" s="74">
        <f>SUM(J10:J14)</f>
        <v>0</v>
      </c>
      <c r="K9" s="74">
        <f>SUM(K10:K13)</f>
        <v>0</v>
      </c>
      <c r="L9" s="74">
        <f>IFERROR(K9/(I9+J9),0)</f>
        <v>0</v>
      </c>
      <c r="M9" s="181">
        <f>SUM(M10:M14)</f>
        <v>0</v>
      </c>
      <c r="N9" s="182">
        <f>IFERROR(M9/(I9+J9),0)</f>
        <v>0</v>
      </c>
      <c r="O9" s="121">
        <f>SUM(O10:O14)</f>
        <v>0</v>
      </c>
      <c r="P9" s="74">
        <f>SUM(P10:P14)</f>
        <v>0</v>
      </c>
      <c r="Q9" s="74">
        <f>SUM(Q10:Q14)</f>
        <v>0</v>
      </c>
      <c r="R9" s="74">
        <f>IFERROR(Q9/(O9+P9),0)</f>
        <v>0</v>
      </c>
      <c r="S9" s="181">
        <f>SUM(S10:S14)</f>
        <v>0</v>
      </c>
      <c r="T9" s="182">
        <f>IFERROR(S9/(O9+P9),0)</f>
        <v>0</v>
      </c>
      <c r="U9" s="121">
        <f>SUM(U10:U14)</f>
        <v>1</v>
      </c>
      <c r="V9" s="74">
        <f>SUM(V10:V14)</f>
        <v>0</v>
      </c>
      <c r="W9" s="74">
        <f>SUM(W10:W13)</f>
        <v>5765476</v>
      </c>
      <c r="X9" s="74">
        <f>IFERROR(W9/(U9+V9),0)</f>
        <v>5765476</v>
      </c>
      <c r="Y9" s="181">
        <f>SUM(Y10:Y14)</f>
        <v>11477.02</v>
      </c>
      <c r="Z9" s="182">
        <f>IFERROR(Y9/(U9+V9),0)</f>
        <v>11477.02</v>
      </c>
      <c r="AA9" s="121">
        <f>SUM(AA10:AA14)</f>
        <v>0</v>
      </c>
      <c r="AB9" s="74">
        <f>SUM(AB10:AB14)</f>
        <v>0</v>
      </c>
      <c r="AC9" s="74">
        <f>SUM(AC10:AC13)</f>
        <v>0</v>
      </c>
      <c r="AD9" s="74">
        <f>IFERROR(AC9/(AA9+AB9),0)</f>
        <v>0</v>
      </c>
      <c r="AE9" s="181">
        <f>SUM(AE10:AE14)</f>
        <v>0</v>
      </c>
      <c r="AF9" s="182">
        <f>IFERROR(AE9/(AA9+AB9),0)</f>
        <v>0</v>
      </c>
      <c r="AG9" s="121">
        <f>SUM(AG10:AG14)</f>
        <v>0</v>
      </c>
      <c r="AH9" s="74">
        <f>SUM(AH10:AH14)</f>
        <v>0</v>
      </c>
      <c r="AI9" s="74">
        <f>SUM(AI10:AI13)</f>
        <v>0</v>
      </c>
      <c r="AJ9" s="74">
        <f>IFERROR(AI9/(AG9+AH9),0)</f>
        <v>0</v>
      </c>
      <c r="AK9" s="181">
        <f>SUM(AK10:AK14)</f>
        <v>0</v>
      </c>
      <c r="AL9" s="182">
        <f>IFERROR(AK9/(AG9+AH9),0)</f>
        <v>0</v>
      </c>
      <c r="AM9" s="121">
        <f>SUM(AM10:AM14)</f>
        <v>0</v>
      </c>
      <c r="AN9" s="74">
        <f>SUM(AN10:AN14)</f>
        <v>0</v>
      </c>
      <c r="AO9" s="74">
        <f>SUM(AO10:AO13)</f>
        <v>0</v>
      </c>
      <c r="AP9" s="74">
        <f>IFERROR(AO9/(AM9+AN9),0)</f>
        <v>0</v>
      </c>
      <c r="AQ9" s="181">
        <f>SUM(AQ10:AQ14)</f>
        <v>0</v>
      </c>
      <c r="AR9" s="182">
        <f t="shared" ref="AR9:AR40" si="0">IFERROR(AQ9/(AM9+AN9),0)</f>
        <v>0</v>
      </c>
      <c r="AS9" s="121">
        <f>SUM(AS10:AS14)</f>
        <v>0</v>
      </c>
      <c r="AT9" s="74">
        <f>SUM(AT10:AT14)</f>
        <v>0</v>
      </c>
      <c r="AU9" s="74">
        <f>SUM(AU10:AU13)</f>
        <v>0</v>
      </c>
      <c r="AV9" s="74">
        <f>IFERROR(AU9/(AS9+AT9),0)</f>
        <v>0</v>
      </c>
      <c r="AW9" s="181">
        <f>SUM(AW10:AW14)</f>
        <v>0</v>
      </c>
      <c r="AX9" s="182">
        <f>IFERROR(AW9/(AS9+AT9),0)</f>
        <v>0</v>
      </c>
      <c r="AY9" s="121">
        <f>SUM(AY10:AY14)</f>
        <v>0</v>
      </c>
      <c r="AZ9" s="74">
        <f>SUM(AZ10:AZ14)</f>
        <v>0</v>
      </c>
      <c r="BA9" s="74">
        <f>SUM(BA10:BA13)</f>
        <v>0</v>
      </c>
      <c r="BB9" s="74">
        <f>IFERROR(BA9/(AY9+AZ9),0)</f>
        <v>0</v>
      </c>
      <c r="BC9" s="181">
        <f>SUM(BC10:BC14)</f>
        <v>0</v>
      </c>
      <c r="BD9" s="182">
        <f>IFERROR(BC9/(AY9+AZ9),0)</f>
        <v>0</v>
      </c>
      <c r="BE9" s="121">
        <f>SUM(BE10:BE14)</f>
        <v>0</v>
      </c>
      <c r="BF9" s="74">
        <f>SUM(BF10:BF14)</f>
        <v>0</v>
      </c>
      <c r="BG9" s="74">
        <f>SUM(BG10:BG13)</f>
        <v>0</v>
      </c>
      <c r="BH9" s="74">
        <f>IFERROR(BG9/(BE9+BF9),0)</f>
        <v>0</v>
      </c>
      <c r="BI9" s="181">
        <f>SUM(BI10:BI14)</f>
        <v>0</v>
      </c>
      <c r="BJ9" s="182">
        <f>IFERROR(BI9/(BE9+BF9),0)</f>
        <v>0</v>
      </c>
      <c r="BK9" s="121">
        <f>SUM(BK10:BK14)</f>
        <v>1</v>
      </c>
      <c r="BL9" s="74">
        <f>SUM(BL10:BL14)</f>
        <v>0</v>
      </c>
      <c r="BM9" s="74">
        <f>SUM(BM10:BM13)</f>
        <v>5765476</v>
      </c>
      <c r="BN9" s="74">
        <f>IFERROR(BM9/(BK9+BL9),0)</f>
        <v>5765476</v>
      </c>
      <c r="BO9" s="181">
        <f>SUM(BO10:BO14)</f>
        <v>11477.02</v>
      </c>
      <c r="BP9" s="182">
        <f>IFERROR(BO9/(BK9+BL9),0)</f>
        <v>11477.02</v>
      </c>
    </row>
    <row r="10" spans="1:68" s="11" customFormat="1" ht="19.5" customHeight="1" outlineLevel="1" x14ac:dyDescent="0.2">
      <c r="A10" s="154"/>
      <c r="B10" s="139" t="s">
        <v>27</v>
      </c>
      <c r="C10" s="39"/>
      <c r="D10" s="10"/>
      <c r="E10" s="10"/>
      <c r="F10" s="10">
        <f>IFERROR(E10/(C10+D10),0)</f>
        <v>0</v>
      </c>
      <c r="G10" s="183"/>
      <c r="H10" s="184">
        <f>IFERROR(G10/(C10+D10),0)</f>
        <v>0</v>
      </c>
      <c r="I10" s="39"/>
      <c r="J10" s="10"/>
      <c r="K10" s="10"/>
      <c r="L10" s="10">
        <f>IFERROR(K10/(I10+J10),0)</f>
        <v>0</v>
      </c>
      <c r="M10" s="183"/>
      <c r="N10" s="184">
        <f>IFERROR(M10/(I10+J10),0)</f>
        <v>0</v>
      </c>
      <c r="O10" s="39"/>
      <c r="P10" s="10"/>
      <c r="Q10" s="10"/>
      <c r="R10" s="10">
        <f>IFERROR(Q10/(O10+P10),0)</f>
        <v>0</v>
      </c>
      <c r="S10" s="183"/>
      <c r="T10" s="184">
        <f>IFERROR(S10/(O10+P10),0)</f>
        <v>0</v>
      </c>
      <c r="U10" s="39"/>
      <c r="V10" s="10"/>
      <c r="W10" s="10"/>
      <c r="X10" s="10">
        <f>IFERROR(W10/(U10+V10),0)</f>
        <v>0</v>
      </c>
      <c r="Y10" s="183"/>
      <c r="Z10" s="184">
        <f>IFERROR(Y10/(U10+V10),0)</f>
        <v>0</v>
      </c>
      <c r="AA10" s="39"/>
      <c r="AB10" s="10"/>
      <c r="AC10" s="10"/>
      <c r="AD10" s="10">
        <f>IFERROR(AC10/(AA10+AB10),0)</f>
        <v>0</v>
      </c>
      <c r="AE10" s="183"/>
      <c r="AF10" s="184">
        <f>IFERROR(AE10/(AA10+AB10),0)</f>
        <v>0</v>
      </c>
      <c r="AG10" s="39"/>
      <c r="AH10" s="10"/>
      <c r="AI10" s="10"/>
      <c r="AJ10" s="10">
        <f>IFERROR(AI10/(AG10+AH10),0)</f>
        <v>0</v>
      </c>
      <c r="AK10" s="183"/>
      <c r="AL10" s="184">
        <f>IFERROR(AK10/(AG10+AH10),0)</f>
        <v>0</v>
      </c>
      <c r="AM10" s="39"/>
      <c r="AN10" s="10"/>
      <c r="AO10" s="10"/>
      <c r="AP10" s="10">
        <f>IFERROR(AO10/(AM10+AN10),0)</f>
        <v>0</v>
      </c>
      <c r="AQ10" s="183"/>
      <c r="AR10" s="184">
        <f t="shared" si="0"/>
        <v>0</v>
      </c>
      <c r="AS10" s="39"/>
      <c r="AT10" s="10"/>
      <c r="AU10" s="10"/>
      <c r="AV10" s="10">
        <f>IFERROR(AU10/(AS10+AT10),0)</f>
        <v>0</v>
      </c>
      <c r="AW10" s="183"/>
      <c r="AX10" s="184">
        <f>IFERROR(AW10/(AS10+AT10),0)</f>
        <v>0</v>
      </c>
      <c r="AY10" s="39"/>
      <c r="AZ10" s="10"/>
      <c r="BA10" s="10"/>
      <c r="BB10" s="10">
        <f>IFERROR(BA10/(AY10+AZ10),0)</f>
        <v>0</v>
      </c>
      <c r="BC10" s="183"/>
      <c r="BD10" s="184">
        <f>IFERROR(BC10/(AY10+AZ10),0)</f>
        <v>0</v>
      </c>
      <c r="BE10" s="39"/>
      <c r="BF10" s="10"/>
      <c r="BG10" s="10"/>
      <c r="BH10" s="10">
        <f>IFERROR(BG10/(BE10+BF10),0)</f>
        <v>0</v>
      </c>
      <c r="BI10" s="183"/>
      <c r="BJ10" s="184">
        <f>IFERROR(BI10/(BE10+BF10),0)</f>
        <v>0</v>
      </c>
      <c r="BK10" s="39" cm="1">
        <f t="array" ref="BK10">SUM(_xlfn._xlws.FILTER($C10:$BJ10,$C$8:$BJ$8=BK$8))</f>
        <v>0</v>
      </c>
      <c r="BL10" s="39" cm="1">
        <f t="array" ref="BL10">SUM(_xlfn._xlws.FILTER($C10:$BJ10,$C$8:$BJ$8=BL$8))</f>
        <v>0</v>
      </c>
      <c r="BM10" s="39" cm="1">
        <f t="array" ref="BM10">SUM(_xlfn._xlws.FILTER($C10:$BJ10,$C$8:$BJ$8=BM$8))</f>
        <v>0</v>
      </c>
      <c r="BN10" s="10">
        <f>IFERROR(BM10/(BK10+BL10),0)</f>
        <v>0</v>
      </c>
      <c r="BO10" s="196" cm="1">
        <f t="array" ref="BO10">SUM(_xlfn._xlws.FILTER($C10:$BJ10,$C$8:$BJ$8=BO$8))</f>
        <v>0</v>
      </c>
      <c r="BP10" s="184">
        <f>IFERROR(BO10/(BK10+BL10),0)</f>
        <v>0</v>
      </c>
    </row>
    <row r="11" spans="1:68" s="11" customFormat="1" ht="19.5" customHeight="1" outlineLevel="1" x14ac:dyDescent="0.2">
      <c r="A11" s="154"/>
      <c r="B11" s="139" t="s">
        <v>28</v>
      </c>
      <c r="C11" s="39"/>
      <c r="D11" s="10"/>
      <c r="E11" s="10"/>
      <c r="F11" s="10">
        <f t="shared" ref="F11:F14" si="1">IFERROR(E11/(C11+D11),0)</f>
        <v>0</v>
      </c>
      <c r="G11" s="183"/>
      <c r="H11" s="184">
        <f t="shared" ref="H11:H14" si="2">IFERROR(G11/(C11+D11),0)</f>
        <v>0</v>
      </c>
      <c r="I11" s="39"/>
      <c r="J11" s="10"/>
      <c r="K11" s="10"/>
      <c r="L11" s="10">
        <f t="shared" ref="L11:L13" si="3">IFERROR(K11/(I11+J11),0)</f>
        <v>0</v>
      </c>
      <c r="M11" s="183"/>
      <c r="N11" s="184">
        <f t="shared" ref="N11:N14" si="4">IFERROR(M11/(I11+J11),0)</f>
        <v>0</v>
      </c>
      <c r="O11" s="39"/>
      <c r="P11" s="10"/>
      <c r="Q11" s="10"/>
      <c r="R11" s="10">
        <f t="shared" ref="R11:R13" si="5">IFERROR(Q11/(O11+P11),0)</f>
        <v>0</v>
      </c>
      <c r="S11" s="183"/>
      <c r="T11" s="184">
        <f t="shared" ref="T11:T14" si="6">IFERROR(S11/(O11+P11),0)</f>
        <v>0</v>
      </c>
      <c r="U11" s="39"/>
      <c r="V11" s="10"/>
      <c r="W11" s="10"/>
      <c r="X11" s="10">
        <f t="shared" ref="X11:X13" si="7">IFERROR(W11/(U11+V11),0)</f>
        <v>0</v>
      </c>
      <c r="Y11" s="183"/>
      <c r="Z11" s="184">
        <f t="shared" ref="Z11:Z14" si="8">IFERROR(Y11/(U11+V11),0)</f>
        <v>0</v>
      </c>
      <c r="AA11" s="39"/>
      <c r="AB11" s="10"/>
      <c r="AC11" s="10"/>
      <c r="AD11" s="10">
        <f t="shared" ref="AD11:AD13" si="9">IFERROR(AC11/(AA11+AB11),0)</f>
        <v>0</v>
      </c>
      <c r="AE11" s="183"/>
      <c r="AF11" s="184">
        <f t="shared" ref="AF11:AF14" si="10">IFERROR(AE11/(AA11+AB11),0)</f>
        <v>0</v>
      </c>
      <c r="AG11" s="39"/>
      <c r="AH11" s="10"/>
      <c r="AI11" s="10"/>
      <c r="AJ11" s="10">
        <f t="shared" ref="AJ11:AJ13" si="11">IFERROR(AI11/(AG11+AH11),0)</f>
        <v>0</v>
      </c>
      <c r="AK11" s="183"/>
      <c r="AL11" s="184">
        <f t="shared" ref="AL11:AL14" si="12">IFERROR(AK11/(AG11+AH11),0)</f>
        <v>0</v>
      </c>
      <c r="AM11" s="39"/>
      <c r="AN11" s="10"/>
      <c r="AO11" s="10"/>
      <c r="AP11" s="10">
        <f t="shared" ref="AP11:AP13" si="13">IFERROR(AO11/(AM11+AN11),0)</f>
        <v>0</v>
      </c>
      <c r="AQ11" s="183"/>
      <c r="AR11" s="184">
        <f t="shared" si="0"/>
        <v>0</v>
      </c>
      <c r="AS11" s="39"/>
      <c r="AT11" s="10"/>
      <c r="AU11" s="10"/>
      <c r="AV11" s="10">
        <f t="shared" ref="AV11:AV13" si="14">IFERROR(AU11/(AS11+AT11),0)</f>
        <v>0</v>
      </c>
      <c r="AW11" s="183"/>
      <c r="AX11" s="184">
        <f t="shared" ref="AX11:AX14" si="15">IFERROR(AW11/(AS11+AT11),0)</f>
        <v>0</v>
      </c>
      <c r="AY11" s="39"/>
      <c r="AZ11" s="10"/>
      <c r="BA11" s="10"/>
      <c r="BB11" s="10">
        <f t="shared" ref="BB11:BB13" si="16">IFERROR(BA11/(AY11+AZ11),0)</f>
        <v>0</v>
      </c>
      <c r="BC11" s="183"/>
      <c r="BD11" s="184">
        <f t="shared" ref="BD11:BD14" si="17">IFERROR(BC11/(AY11+AZ11),0)</f>
        <v>0</v>
      </c>
      <c r="BE11" s="39"/>
      <c r="BF11" s="10"/>
      <c r="BG11" s="10"/>
      <c r="BH11" s="10">
        <f t="shared" ref="BH11:BH13" si="18">IFERROR(BG11/(BE11+BF11),0)</f>
        <v>0</v>
      </c>
      <c r="BI11" s="183"/>
      <c r="BJ11" s="184">
        <f t="shared" ref="BJ11:BJ14" si="19">IFERROR(BI11/(BE11+BF11),0)</f>
        <v>0</v>
      </c>
      <c r="BK11" s="39" cm="1">
        <f t="array" ref="BK11">SUM(_xlfn._xlws.FILTER($C11:$BJ11,$C$8:$BJ$8=BK$8))</f>
        <v>0</v>
      </c>
      <c r="BL11" s="39" cm="1">
        <f t="array" ref="BL11">SUM(_xlfn._xlws.FILTER($C11:$BJ11,$C$8:$BJ$8=BL$8))</f>
        <v>0</v>
      </c>
      <c r="BM11" s="39" cm="1">
        <f t="array" ref="BM11">SUM(_xlfn._xlws.FILTER($C11:$BJ11,$C$8:$BJ$8=BM$8))</f>
        <v>0</v>
      </c>
      <c r="BN11" s="10">
        <f t="shared" ref="BN11:BN13" si="20">IFERROR(BM11/(BK11+BL11),0)</f>
        <v>0</v>
      </c>
      <c r="BO11" s="196" cm="1">
        <f t="array" ref="BO11">SUM(_xlfn._xlws.FILTER($C11:$BJ11,$C$8:$BJ$8=BO$8))</f>
        <v>0</v>
      </c>
      <c r="BP11" s="184">
        <f t="shared" ref="BP11:BP14" si="21">IFERROR(BO11/(BK11+BL11),0)</f>
        <v>0</v>
      </c>
    </row>
    <row r="12" spans="1:68" s="11" customFormat="1" ht="19.5" customHeight="1" outlineLevel="1" x14ac:dyDescent="0.2">
      <c r="A12" s="154"/>
      <c r="B12" s="139" t="s">
        <v>29</v>
      </c>
      <c r="C12" s="39"/>
      <c r="D12" s="10"/>
      <c r="E12" s="10"/>
      <c r="F12" s="10">
        <f t="shared" si="1"/>
        <v>0</v>
      </c>
      <c r="G12" s="183"/>
      <c r="H12" s="184">
        <f t="shared" si="2"/>
        <v>0</v>
      </c>
      <c r="I12" s="39"/>
      <c r="J12" s="10"/>
      <c r="K12" s="10"/>
      <c r="L12" s="10">
        <f t="shared" si="3"/>
        <v>0</v>
      </c>
      <c r="M12" s="183"/>
      <c r="N12" s="184">
        <f t="shared" si="4"/>
        <v>0</v>
      </c>
      <c r="O12" s="39"/>
      <c r="P12" s="10"/>
      <c r="Q12" s="10"/>
      <c r="R12" s="10">
        <f t="shared" si="5"/>
        <v>0</v>
      </c>
      <c r="S12" s="183"/>
      <c r="T12" s="184">
        <f t="shared" si="6"/>
        <v>0</v>
      </c>
      <c r="U12" s="39"/>
      <c r="V12" s="10"/>
      <c r="W12" s="10"/>
      <c r="X12" s="10">
        <f t="shared" si="7"/>
        <v>0</v>
      </c>
      <c r="Y12" s="183"/>
      <c r="Z12" s="184">
        <f t="shared" si="8"/>
        <v>0</v>
      </c>
      <c r="AA12" s="39"/>
      <c r="AB12" s="10"/>
      <c r="AC12" s="10"/>
      <c r="AD12" s="10">
        <f t="shared" si="9"/>
        <v>0</v>
      </c>
      <c r="AE12" s="183"/>
      <c r="AF12" s="184">
        <f t="shared" si="10"/>
        <v>0</v>
      </c>
      <c r="AG12" s="39"/>
      <c r="AH12" s="10"/>
      <c r="AI12" s="10"/>
      <c r="AJ12" s="10">
        <f t="shared" si="11"/>
        <v>0</v>
      </c>
      <c r="AK12" s="183"/>
      <c r="AL12" s="184">
        <f t="shared" si="12"/>
        <v>0</v>
      </c>
      <c r="AM12" s="39"/>
      <c r="AN12" s="10"/>
      <c r="AO12" s="10"/>
      <c r="AP12" s="10">
        <f t="shared" si="13"/>
        <v>0</v>
      </c>
      <c r="AQ12" s="183"/>
      <c r="AR12" s="184">
        <f t="shared" si="0"/>
        <v>0</v>
      </c>
      <c r="AS12" s="39"/>
      <c r="AT12" s="10"/>
      <c r="AU12" s="10"/>
      <c r="AV12" s="10">
        <f t="shared" si="14"/>
        <v>0</v>
      </c>
      <c r="AW12" s="183"/>
      <c r="AX12" s="184">
        <f t="shared" si="15"/>
        <v>0</v>
      </c>
      <c r="AY12" s="39"/>
      <c r="AZ12" s="10"/>
      <c r="BA12" s="10"/>
      <c r="BB12" s="10">
        <f t="shared" si="16"/>
        <v>0</v>
      </c>
      <c r="BC12" s="183"/>
      <c r="BD12" s="184">
        <f t="shared" si="17"/>
        <v>0</v>
      </c>
      <c r="BE12" s="39"/>
      <c r="BF12" s="10"/>
      <c r="BG12" s="10"/>
      <c r="BH12" s="10">
        <f t="shared" si="18"/>
        <v>0</v>
      </c>
      <c r="BI12" s="183"/>
      <c r="BJ12" s="184">
        <f t="shared" si="19"/>
        <v>0</v>
      </c>
      <c r="BK12" s="39" cm="1">
        <f t="array" ref="BK12">SUM(_xlfn._xlws.FILTER($C12:$BJ12,$C$8:$BJ$8=BK$8))</f>
        <v>0</v>
      </c>
      <c r="BL12" s="39" cm="1">
        <f t="array" ref="BL12">SUM(_xlfn._xlws.FILTER($C12:$BJ12,$C$8:$BJ$8=BL$8))</f>
        <v>0</v>
      </c>
      <c r="BM12" s="39" cm="1">
        <f t="array" ref="BM12">SUM(_xlfn._xlws.FILTER($C12:$BJ12,$C$8:$BJ$8=BM$8))</f>
        <v>0</v>
      </c>
      <c r="BN12" s="10">
        <f t="shared" si="20"/>
        <v>0</v>
      </c>
      <c r="BO12" s="196" cm="1">
        <f t="array" ref="BO12">SUM(_xlfn._xlws.FILTER($C12:$BJ12,$C$8:$BJ$8=BO$8))</f>
        <v>0</v>
      </c>
      <c r="BP12" s="184">
        <f t="shared" si="21"/>
        <v>0</v>
      </c>
    </row>
    <row r="13" spans="1:68" s="12" customFormat="1" ht="19.5" customHeight="1" outlineLevel="1" x14ac:dyDescent="0.2">
      <c r="A13" s="154"/>
      <c r="B13" s="139" t="s">
        <v>30</v>
      </c>
      <c r="C13" s="39"/>
      <c r="D13" s="10"/>
      <c r="E13" s="10"/>
      <c r="F13" s="10">
        <f t="shared" si="1"/>
        <v>0</v>
      </c>
      <c r="G13" s="183"/>
      <c r="H13" s="184">
        <f t="shared" si="2"/>
        <v>0</v>
      </c>
      <c r="I13" s="39"/>
      <c r="J13" s="10"/>
      <c r="K13" s="10"/>
      <c r="L13" s="10">
        <f t="shared" si="3"/>
        <v>0</v>
      </c>
      <c r="M13" s="183"/>
      <c r="N13" s="184">
        <f t="shared" si="4"/>
        <v>0</v>
      </c>
      <c r="O13" s="39"/>
      <c r="P13" s="10"/>
      <c r="Q13" s="10"/>
      <c r="R13" s="10">
        <f t="shared" si="5"/>
        <v>0</v>
      </c>
      <c r="S13" s="183"/>
      <c r="T13" s="184">
        <f t="shared" si="6"/>
        <v>0</v>
      </c>
      <c r="U13" s="39">
        <v>1</v>
      </c>
      <c r="V13" s="10"/>
      <c r="W13" s="10">
        <v>5765476</v>
      </c>
      <c r="X13" s="10">
        <f t="shared" si="7"/>
        <v>5765476</v>
      </c>
      <c r="Y13" s="183">
        <v>11477.02</v>
      </c>
      <c r="Z13" s="184">
        <f t="shared" si="8"/>
        <v>11477.02</v>
      </c>
      <c r="AA13" s="39"/>
      <c r="AB13" s="10"/>
      <c r="AC13" s="10"/>
      <c r="AD13" s="10">
        <f t="shared" si="9"/>
        <v>0</v>
      </c>
      <c r="AE13" s="183"/>
      <c r="AF13" s="184">
        <f t="shared" si="10"/>
        <v>0</v>
      </c>
      <c r="AG13" s="39"/>
      <c r="AH13" s="10"/>
      <c r="AI13" s="10"/>
      <c r="AJ13" s="10">
        <f t="shared" si="11"/>
        <v>0</v>
      </c>
      <c r="AK13" s="183"/>
      <c r="AL13" s="184">
        <f t="shared" si="12"/>
        <v>0</v>
      </c>
      <c r="AM13" s="39"/>
      <c r="AN13" s="10"/>
      <c r="AO13" s="10"/>
      <c r="AP13" s="10">
        <f t="shared" si="13"/>
        <v>0</v>
      </c>
      <c r="AQ13" s="183"/>
      <c r="AR13" s="184">
        <f t="shared" si="0"/>
        <v>0</v>
      </c>
      <c r="AS13" s="39"/>
      <c r="AT13" s="10"/>
      <c r="AU13" s="10"/>
      <c r="AV13" s="10">
        <f t="shared" si="14"/>
        <v>0</v>
      </c>
      <c r="AW13" s="183"/>
      <c r="AX13" s="184">
        <f t="shared" si="15"/>
        <v>0</v>
      </c>
      <c r="AY13" s="39"/>
      <c r="AZ13" s="10"/>
      <c r="BA13" s="10"/>
      <c r="BB13" s="10">
        <f t="shared" si="16"/>
        <v>0</v>
      </c>
      <c r="BC13" s="183"/>
      <c r="BD13" s="184">
        <f t="shared" si="17"/>
        <v>0</v>
      </c>
      <c r="BE13" s="39"/>
      <c r="BF13" s="10"/>
      <c r="BG13" s="10"/>
      <c r="BH13" s="10">
        <f t="shared" si="18"/>
        <v>0</v>
      </c>
      <c r="BI13" s="183"/>
      <c r="BJ13" s="184">
        <f t="shared" si="19"/>
        <v>0</v>
      </c>
      <c r="BK13" s="39" cm="1">
        <f t="array" ref="BK13">SUM(_xlfn._xlws.FILTER($C13:$BJ13,$C$8:$BJ$8=BK$8))</f>
        <v>1</v>
      </c>
      <c r="BL13" s="39" cm="1">
        <f t="array" ref="BL13">SUM(_xlfn._xlws.FILTER($C13:$BJ13,$C$8:$BJ$8=BL$8))</f>
        <v>0</v>
      </c>
      <c r="BM13" s="39" cm="1">
        <f t="array" ref="BM13">SUM(_xlfn._xlws.FILTER($C13:$BJ13,$C$8:$BJ$8=BM$8))</f>
        <v>5765476</v>
      </c>
      <c r="BN13" s="10">
        <f t="shared" si="20"/>
        <v>5765476</v>
      </c>
      <c r="BO13" s="196" cm="1">
        <f t="array" ref="BO13">SUM(_xlfn._xlws.FILTER($C13:$BJ13,$C$8:$BJ$8=BO$8))</f>
        <v>11477.02</v>
      </c>
      <c r="BP13" s="184">
        <f t="shared" si="21"/>
        <v>11477.02</v>
      </c>
    </row>
    <row r="14" spans="1:68" s="12" customFormat="1" ht="19.5" customHeight="1" outlineLevel="1" thickBot="1" x14ac:dyDescent="0.25">
      <c r="A14" s="155"/>
      <c r="B14" s="139" t="s">
        <v>31</v>
      </c>
      <c r="C14" s="147"/>
      <c r="D14" s="148"/>
      <c r="E14" s="157"/>
      <c r="F14" s="10">
        <f t="shared" si="1"/>
        <v>0</v>
      </c>
      <c r="G14" s="185"/>
      <c r="H14" s="184">
        <f t="shared" si="2"/>
        <v>0</v>
      </c>
      <c r="I14" s="147"/>
      <c r="J14" s="148"/>
      <c r="K14" s="157"/>
      <c r="L14" s="10">
        <f>IFERROR(K14/(I14+J14),0)</f>
        <v>0</v>
      </c>
      <c r="M14" s="183"/>
      <c r="N14" s="184">
        <f t="shared" si="4"/>
        <v>0</v>
      </c>
      <c r="O14" s="147"/>
      <c r="P14" s="148"/>
      <c r="Q14" s="157"/>
      <c r="R14" s="10">
        <f>IFERROR(Q14/(O14+P14),0)</f>
        <v>0</v>
      </c>
      <c r="S14" s="183"/>
      <c r="T14" s="184">
        <f t="shared" si="6"/>
        <v>0</v>
      </c>
      <c r="U14" s="147"/>
      <c r="V14" s="148"/>
      <c r="W14" s="157"/>
      <c r="X14" s="10">
        <f>IFERROR(W14/(U14+V14),0)</f>
        <v>0</v>
      </c>
      <c r="Y14" s="183"/>
      <c r="Z14" s="184">
        <f t="shared" si="8"/>
        <v>0</v>
      </c>
      <c r="AA14" s="147"/>
      <c r="AB14" s="148"/>
      <c r="AC14" s="157"/>
      <c r="AD14" s="10">
        <f>IFERROR(AC14/(AA14+AB14),0)</f>
        <v>0</v>
      </c>
      <c r="AE14" s="183"/>
      <c r="AF14" s="184">
        <f t="shared" si="10"/>
        <v>0</v>
      </c>
      <c r="AG14" s="147"/>
      <c r="AH14" s="148"/>
      <c r="AI14" s="157"/>
      <c r="AJ14" s="10">
        <f>IFERROR(AI14/(AG14+AH14),0)</f>
        <v>0</v>
      </c>
      <c r="AK14" s="183"/>
      <c r="AL14" s="184">
        <f t="shared" si="12"/>
        <v>0</v>
      </c>
      <c r="AM14" s="147"/>
      <c r="AN14" s="148"/>
      <c r="AO14" s="157"/>
      <c r="AP14" s="10">
        <f>IFERROR(AO14/(AM14+AN14),0)</f>
        <v>0</v>
      </c>
      <c r="AQ14" s="183"/>
      <c r="AR14" s="184">
        <f t="shared" si="0"/>
        <v>0</v>
      </c>
      <c r="AS14" s="147"/>
      <c r="AT14" s="148"/>
      <c r="AU14" s="157"/>
      <c r="AV14" s="10">
        <f>IFERROR(AU14/(AS14+AT14),0)</f>
        <v>0</v>
      </c>
      <c r="AW14" s="183"/>
      <c r="AX14" s="184">
        <f t="shared" si="15"/>
        <v>0</v>
      </c>
      <c r="AY14" s="147"/>
      <c r="AZ14" s="148"/>
      <c r="BA14" s="157"/>
      <c r="BB14" s="10">
        <f>IFERROR(BA14/(AY14+AZ14),0)</f>
        <v>0</v>
      </c>
      <c r="BC14" s="183"/>
      <c r="BD14" s="184">
        <f t="shared" si="17"/>
        <v>0</v>
      </c>
      <c r="BE14" s="147"/>
      <c r="BF14" s="148"/>
      <c r="BG14" s="157"/>
      <c r="BH14" s="10">
        <f>IFERROR(BG14/(BE14+BF14),0)</f>
        <v>0</v>
      </c>
      <c r="BI14" s="183"/>
      <c r="BJ14" s="184">
        <f t="shared" si="19"/>
        <v>0</v>
      </c>
      <c r="BK14" s="39" cm="1">
        <f t="array" ref="BK14">SUM(_xlfn._xlws.FILTER($C14:$BJ14,$C$8:$BJ$8=BK$8))</f>
        <v>0</v>
      </c>
      <c r="BL14" s="39" cm="1">
        <f t="array" ref="BL14">SUM(_xlfn._xlws.FILTER($C14:$BJ14,$C$8:$BJ$8=BL$8))</f>
        <v>0</v>
      </c>
      <c r="BM14" s="39" cm="1">
        <f t="array" ref="BM14">SUM(_xlfn._xlws.FILTER($C14:$BJ14,$C$8:$BJ$8=BM$8))</f>
        <v>0</v>
      </c>
      <c r="BN14" s="10">
        <f>IFERROR(BM14/(BK14+BL14),0)</f>
        <v>0</v>
      </c>
      <c r="BO14" s="196" cm="1">
        <f t="array" ref="BO14">SUM(_xlfn._xlws.FILTER($C14:$BJ14,$C$8:$BJ$8=BO$8))</f>
        <v>0</v>
      </c>
      <c r="BP14" s="184">
        <f t="shared" si="21"/>
        <v>0</v>
      </c>
    </row>
    <row r="15" spans="1:68" s="8" customFormat="1" ht="20" x14ac:dyDescent="0.2">
      <c r="A15" s="153">
        <v>2</v>
      </c>
      <c r="B15" s="141" t="s">
        <v>32</v>
      </c>
      <c r="C15" s="121">
        <f>SUM(C16:C20)</f>
        <v>0</v>
      </c>
      <c r="D15" s="74">
        <f>SUM(D16:D20)</f>
        <v>0</v>
      </c>
      <c r="E15" s="74">
        <f>SUM(E16:E19)</f>
        <v>0</v>
      </c>
      <c r="F15" s="74">
        <f>IFERROR(E15/(C15+D15),0)</f>
        <v>0</v>
      </c>
      <c r="G15" s="181">
        <f>SUM(G16:G20)</f>
        <v>0</v>
      </c>
      <c r="H15" s="182">
        <f>IFERROR(G15/(C15+D15),0)</f>
        <v>0</v>
      </c>
      <c r="I15" s="121">
        <f>SUM(I16:I20)</f>
        <v>0</v>
      </c>
      <c r="J15" s="74">
        <f>SUM(J16:J20)</f>
        <v>0</v>
      </c>
      <c r="K15" s="74">
        <f>SUM(K16:K19)</f>
        <v>0</v>
      </c>
      <c r="L15" s="74">
        <f>IFERROR(K15/(I15+J15),0)</f>
        <v>0</v>
      </c>
      <c r="M15" s="181">
        <f>SUM(M16:M20)</f>
        <v>0</v>
      </c>
      <c r="N15" s="182">
        <f>IFERROR(M15/(I15+J15),0)</f>
        <v>0</v>
      </c>
      <c r="O15" s="121">
        <f>SUM(O16:O20)</f>
        <v>3</v>
      </c>
      <c r="P15" s="74">
        <f>SUM(P16:P20)</f>
        <v>0</v>
      </c>
      <c r="Q15" s="74">
        <f>SUM(Q16:Q20)</f>
        <v>2931599</v>
      </c>
      <c r="R15" s="74">
        <f>IFERROR(Q15/(O15+P15),0)</f>
        <v>977199.66666666663</v>
      </c>
      <c r="S15" s="181">
        <f>SUM(S16:S20)</f>
        <v>6487.8</v>
      </c>
      <c r="T15" s="182">
        <f>IFERROR(S15/(O15+P15),0)</f>
        <v>2162.6</v>
      </c>
      <c r="U15" s="121">
        <f>SUM(U16:U20)</f>
        <v>9</v>
      </c>
      <c r="V15" s="74">
        <f>SUM(V16:V20)</f>
        <v>0</v>
      </c>
      <c r="W15" s="74">
        <f>SUM(W16:W19)</f>
        <v>62678349</v>
      </c>
      <c r="X15" s="74">
        <f>IFERROR(W15/(U15+V15),0)</f>
        <v>6964261</v>
      </c>
      <c r="Y15" s="181">
        <f>SUM(Y16:Y20)</f>
        <v>136202.9</v>
      </c>
      <c r="Z15" s="182">
        <f>IFERROR(Y15/(U15+V15),0)</f>
        <v>15133.655555555555</v>
      </c>
      <c r="AA15" s="121">
        <f>SUM(AA16:AA20)</f>
        <v>0</v>
      </c>
      <c r="AB15" s="74">
        <f>SUM(AB16:AB20)</f>
        <v>0</v>
      </c>
      <c r="AC15" s="74">
        <f>SUM(AC16:AC19)</f>
        <v>0</v>
      </c>
      <c r="AD15" s="74">
        <f>IFERROR(AC15/(AA15+AB15),0)</f>
        <v>0</v>
      </c>
      <c r="AE15" s="181">
        <f>SUM(AE16:AE20)</f>
        <v>0</v>
      </c>
      <c r="AF15" s="182">
        <f>IFERROR(AE15/(AA15+AB15),0)</f>
        <v>0</v>
      </c>
      <c r="AG15" s="121">
        <f>SUM(AG16:AG20)</f>
        <v>0</v>
      </c>
      <c r="AH15" s="74">
        <f>SUM(AH16:AH20)</f>
        <v>0</v>
      </c>
      <c r="AI15" s="74">
        <f>SUM(AI16:AI19)</f>
        <v>0</v>
      </c>
      <c r="AJ15" s="74">
        <f>IFERROR(AI15/(AG15+AH15),0)</f>
        <v>0</v>
      </c>
      <c r="AK15" s="181">
        <f>SUM(AK16:AK20)</f>
        <v>0</v>
      </c>
      <c r="AL15" s="182">
        <f>IFERROR(AK15/(AG15+AH15),0)</f>
        <v>0</v>
      </c>
      <c r="AM15" s="121">
        <f>SUM(AM16:AM20)</f>
        <v>0</v>
      </c>
      <c r="AN15" s="74">
        <f>SUM(AN16:AN20)</f>
        <v>0</v>
      </c>
      <c r="AO15" s="74">
        <f>SUM(AO16:AO19)</f>
        <v>0</v>
      </c>
      <c r="AP15" s="74">
        <f>IFERROR(AO15/(AM15+AN15),0)</f>
        <v>0</v>
      </c>
      <c r="AQ15" s="181">
        <f>SUM(AQ16:AQ20)</f>
        <v>0</v>
      </c>
      <c r="AR15" s="182">
        <f t="shared" si="0"/>
        <v>0</v>
      </c>
      <c r="AS15" s="121">
        <f>SUM(AS16:AS20)</f>
        <v>0</v>
      </c>
      <c r="AT15" s="74">
        <f>SUM(AT16:AT20)</f>
        <v>0</v>
      </c>
      <c r="AU15" s="74">
        <f>SUM(AU16:AU19)</f>
        <v>0</v>
      </c>
      <c r="AV15" s="74">
        <f>IFERROR(AU15/(AS15+AT15),0)</f>
        <v>0</v>
      </c>
      <c r="AW15" s="181">
        <f>SUM(AW16:AW20)</f>
        <v>0</v>
      </c>
      <c r="AX15" s="182">
        <f>IFERROR(AW15/(AS15+AT15),0)</f>
        <v>0</v>
      </c>
      <c r="AY15" s="121">
        <f>SUM(AY16:AY20)</f>
        <v>0</v>
      </c>
      <c r="AZ15" s="74">
        <f>SUM(AZ16:AZ20)</f>
        <v>0</v>
      </c>
      <c r="BA15" s="74">
        <f>SUM(BA16:BA19)</f>
        <v>0</v>
      </c>
      <c r="BB15" s="74">
        <f>IFERROR(BA15/(AY15+AZ15),0)</f>
        <v>0</v>
      </c>
      <c r="BC15" s="181">
        <f>SUM(BC16:BC20)</f>
        <v>0</v>
      </c>
      <c r="BD15" s="182">
        <f>IFERROR(BC15/(AY15+AZ15),0)</f>
        <v>0</v>
      </c>
      <c r="BE15" s="121">
        <f>SUM(BE16:BE20)</f>
        <v>0</v>
      </c>
      <c r="BF15" s="74">
        <f>SUM(BF16:BF20)</f>
        <v>0</v>
      </c>
      <c r="BG15" s="74">
        <f>SUM(BG16:BG19)</f>
        <v>0</v>
      </c>
      <c r="BH15" s="74">
        <f>IFERROR(BG15/(BE15+BF15),0)</f>
        <v>0</v>
      </c>
      <c r="BI15" s="181">
        <f>SUM(BI16:BI20)</f>
        <v>0</v>
      </c>
      <c r="BJ15" s="182">
        <f>IFERROR(BI15/(BE15+BF15),0)</f>
        <v>0</v>
      </c>
      <c r="BK15" s="121">
        <f>SUM(BK16:BK20)</f>
        <v>12</v>
      </c>
      <c r="BL15" s="74">
        <f>SUM(BL16:BL20)</f>
        <v>0</v>
      </c>
      <c r="BM15" s="74">
        <f>SUM(BM16:BM19)</f>
        <v>65609948</v>
      </c>
      <c r="BN15" s="74">
        <f>IFERROR(BM15/(BK15+BL15),0)</f>
        <v>5467495.666666667</v>
      </c>
      <c r="BO15" s="181">
        <f>SUM(BO16:BO20)</f>
        <v>142690.70000000001</v>
      </c>
      <c r="BP15" s="182">
        <f>IFERROR(BO15/(BK15+BL15),0)</f>
        <v>11890.891666666668</v>
      </c>
    </row>
    <row r="16" spans="1:68" s="8" customFormat="1" ht="19.5" customHeight="1" outlineLevel="1" x14ac:dyDescent="0.2">
      <c r="A16" s="154"/>
      <c r="B16" s="139" t="str" cm="1">
        <f t="array" ref="B16:B20">$B$10:$B$14</f>
        <v>ΟΙΚΙΑΚΟΣ</v>
      </c>
      <c r="C16" s="39"/>
      <c r="D16" s="10"/>
      <c r="E16" s="10"/>
      <c r="F16" s="10">
        <f>IFERROR(E16/(C16+D16),0)</f>
        <v>0</v>
      </c>
      <c r="G16" s="183"/>
      <c r="H16" s="184">
        <f>IFERROR(G16/(C16+D16),0)</f>
        <v>0</v>
      </c>
      <c r="I16" s="39"/>
      <c r="J16" s="10"/>
      <c r="K16" s="10"/>
      <c r="L16" s="10">
        <f>IFERROR(K16/(I16+J16),0)</f>
        <v>0</v>
      </c>
      <c r="M16" s="183"/>
      <c r="N16" s="184">
        <f>IFERROR(M16/(I16+J16),0)</f>
        <v>0</v>
      </c>
      <c r="O16" s="39"/>
      <c r="P16" s="10"/>
      <c r="Q16" s="10"/>
      <c r="R16" s="10">
        <v>40399.5</v>
      </c>
      <c r="S16" s="183"/>
      <c r="T16" s="184"/>
      <c r="U16" s="39"/>
      <c r="V16" s="10"/>
      <c r="W16" s="10"/>
      <c r="X16" s="10">
        <f>IFERROR(W16/(U16+V16),0)</f>
        <v>0</v>
      </c>
      <c r="Y16" s="183"/>
      <c r="Z16" s="184">
        <f>IFERROR(Y16/(U16+V16),0)</f>
        <v>0</v>
      </c>
      <c r="AA16" s="39"/>
      <c r="AB16" s="10"/>
      <c r="AC16" s="10"/>
      <c r="AD16" s="10">
        <f>IFERROR(AC16/(AA16+AB16),0)</f>
        <v>0</v>
      </c>
      <c r="AE16" s="183"/>
      <c r="AF16" s="184">
        <f>IFERROR(AE16/(AA16+AB16),0)</f>
        <v>0</v>
      </c>
      <c r="AG16" s="39"/>
      <c r="AH16" s="10"/>
      <c r="AI16" s="10"/>
      <c r="AJ16" s="10">
        <f>IFERROR(AI16/(AG16+AH16),0)</f>
        <v>0</v>
      </c>
      <c r="AK16" s="183"/>
      <c r="AL16" s="184">
        <f>IFERROR(AK16/(AG16+AH16),0)</f>
        <v>0</v>
      </c>
      <c r="AM16" s="39"/>
      <c r="AN16" s="10"/>
      <c r="AO16" s="10"/>
      <c r="AP16" s="10">
        <f>IFERROR(AO16/(AM16+AN16),0)</f>
        <v>0</v>
      </c>
      <c r="AQ16" s="183"/>
      <c r="AR16" s="184">
        <f t="shared" si="0"/>
        <v>0</v>
      </c>
      <c r="AS16" s="39"/>
      <c r="AT16" s="10"/>
      <c r="AU16" s="10"/>
      <c r="AV16" s="10">
        <f>IFERROR(AU16/(AS16+AT16),0)</f>
        <v>0</v>
      </c>
      <c r="AW16" s="183"/>
      <c r="AX16" s="184">
        <f>IFERROR(AW16/(AS16+AT16),0)</f>
        <v>0</v>
      </c>
      <c r="AY16" s="39"/>
      <c r="AZ16" s="10"/>
      <c r="BA16" s="10"/>
      <c r="BB16" s="10">
        <f>IFERROR(BA16/(AY16+AZ16),0)</f>
        <v>0</v>
      </c>
      <c r="BC16" s="183"/>
      <c r="BD16" s="184">
        <f>IFERROR(BC16/(AY16+AZ16),0)</f>
        <v>0</v>
      </c>
      <c r="BE16" s="39"/>
      <c r="BF16" s="10"/>
      <c r="BG16" s="10"/>
      <c r="BH16" s="10">
        <f>IFERROR(BG16/(BE16+BF16),0)</f>
        <v>0</v>
      </c>
      <c r="BI16" s="183"/>
      <c r="BJ16" s="184">
        <f>IFERROR(BI16/(BE16+BF16),0)</f>
        <v>0</v>
      </c>
      <c r="BK16" s="39" cm="1">
        <f t="array" ref="BK16">SUM(_xlfn._xlws.FILTER($C16:$BJ16,$C$8:$BJ$8=BK$8))</f>
        <v>0</v>
      </c>
      <c r="BL16" s="39" cm="1">
        <f t="array" ref="BL16">SUM(_xlfn._xlws.FILTER($C16:$BJ16,$C$8:$BJ$8=BL$8))</f>
        <v>0</v>
      </c>
      <c r="BM16" s="39" cm="1">
        <f t="array" ref="BM16">SUM(_xlfn._xlws.FILTER($C16:$BJ16,$C$8:$BJ$8=BM$8))</f>
        <v>0</v>
      </c>
      <c r="BN16" s="10">
        <f>IFERROR(BM16/(BK16+BL16),0)</f>
        <v>0</v>
      </c>
      <c r="BO16" s="196" cm="1">
        <f t="array" ref="BO16">SUM(_xlfn._xlws.FILTER($C16:$BJ16,$C$8:$BJ$8=BO$8))</f>
        <v>0</v>
      </c>
      <c r="BP16" s="184">
        <f>IFERROR(BO16/(BK16+BL16),0)</f>
        <v>0</v>
      </c>
    </row>
    <row r="17" spans="1:68" s="8" customFormat="1" ht="19.5" customHeight="1" outlineLevel="1" x14ac:dyDescent="0.2">
      <c r="A17" s="154"/>
      <c r="B17" s="139" t="str">
        <v>ΕΜΠΟΡΙΚΟΣ</v>
      </c>
      <c r="C17" s="39"/>
      <c r="D17" s="10"/>
      <c r="E17" s="10"/>
      <c r="F17" s="10">
        <f t="shared" ref="F17:F20" si="22">IFERROR(E17/(C17+D17),0)</f>
        <v>0</v>
      </c>
      <c r="G17" s="183"/>
      <c r="H17" s="184">
        <f t="shared" ref="H17:H20" si="23">IFERROR(G17/(C17+D17),0)</f>
        <v>0</v>
      </c>
      <c r="I17" s="39"/>
      <c r="J17" s="10"/>
      <c r="K17" s="10"/>
      <c r="L17" s="10">
        <f t="shared" ref="L17:L19" si="24">IFERROR(K17/(I17+J17),0)</f>
        <v>0</v>
      </c>
      <c r="M17" s="183"/>
      <c r="N17" s="184">
        <f t="shared" ref="N17:N20" si="25">IFERROR(M17/(I17+J17),0)</f>
        <v>0</v>
      </c>
      <c r="O17" s="39">
        <v>2</v>
      </c>
      <c r="P17" s="10"/>
      <c r="Q17" s="10">
        <v>80799</v>
      </c>
      <c r="R17" s="10"/>
      <c r="S17" s="183">
        <v>1425.88</v>
      </c>
      <c r="T17" s="184">
        <v>712.94</v>
      </c>
      <c r="U17" s="39"/>
      <c r="V17" s="10"/>
      <c r="W17" s="10"/>
      <c r="X17" s="10">
        <f t="shared" ref="X17:X19" si="26">IFERROR(W17/(U17+V17),0)</f>
        <v>0</v>
      </c>
      <c r="Y17" s="183"/>
      <c r="Z17" s="184">
        <f t="shared" ref="Z17:Z20" si="27">IFERROR(Y17/(U17+V17),0)</f>
        <v>0</v>
      </c>
      <c r="AA17" s="39"/>
      <c r="AB17" s="10"/>
      <c r="AC17" s="10"/>
      <c r="AD17" s="10">
        <f t="shared" ref="AD17:AD19" si="28">IFERROR(AC17/(AA17+AB17),0)</f>
        <v>0</v>
      </c>
      <c r="AE17" s="183"/>
      <c r="AF17" s="184">
        <f t="shared" ref="AF17:AF20" si="29">IFERROR(AE17/(AA17+AB17),0)</f>
        <v>0</v>
      </c>
      <c r="AG17" s="39"/>
      <c r="AH17" s="10"/>
      <c r="AI17" s="10"/>
      <c r="AJ17" s="10">
        <f t="shared" ref="AJ17:AJ19" si="30">IFERROR(AI17/(AG17+AH17),0)</f>
        <v>0</v>
      </c>
      <c r="AK17" s="183"/>
      <c r="AL17" s="184">
        <f t="shared" ref="AL17:AL20" si="31">IFERROR(AK17/(AG17+AH17),0)</f>
        <v>0</v>
      </c>
      <c r="AM17" s="39"/>
      <c r="AN17" s="10"/>
      <c r="AO17" s="10"/>
      <c r="AP17" s="10">
        <f t="shared" ref="AP17:AP19" si="32">IFERROR(AO17/(AM17+AN17),0)</f>
        <v>0</v>
      </c>
      <c r="AQ17" s="183"/>
      <c r="AR17" s="184">
        <f t="shared" si="0"/>
        <v>0</v>
      </c>
      <c r="AS17" s="39"/>
      <c r="AT17" s="10"/>
      <c r="AU17" s="10"/>
      <c r="AV17" s="10">
        <f t="shared" ref="AV17:AV19" si="33">IFERROR(AU17/(AS17+AT17),0)</f>
        <v>0</v>
      </c>
      <c r="AW17" s="183"/>
      <c r="AX17" s="184">
        <f t="shared" ref="AX17:AX20" si="34">IFERROR(AW17/(AS17+AT17),0)</f>
        <v>0</v>
      </c>
      <c r="AY17" s="39"/>
      <c r="AZ17" s="10"/>
      <c r="BA17" s="10"/>
      <c r="BB17" s="10">
        <f t="shared" ref="BB17:BB19" si="35">IFERROR(BA17/(AY17+AZ17),0)</f>
        <v>0</v>
      </c>
      <c r="BC17" s="183"/>
      <c r="BD17" s="184">
        <f t="shared" ref="BD17:BD20" si="36">IFERROR(BC17/(AY17+AZ17),0)</f>
        <v>0</v>
      </c>
      <c r="BE17" s="39"/>
      <c r="BF17" s="10"/>
      <c r="BG17" s="10"/>
      <c r="BH17" s="10">
        <f t="shared" ref="BH17:BH19" si="37">IFERROR(BG17/(BE17+BF17),0)</f>
        <v>0</v>
      </c>
      <c r="BI17" s="183"/>
      <c r="BJ17" s="184">
        <f t="shared" ref="BJ17:BJ20" si="38">IFERROR(BI17/(BE17+BF17),0)</f>
        <v>0</v>
      </c>
      <c r="BK17" s="39" cm="1">
        <f t="array" ref="BK17">SUM(_xlfn._xlws.FILTER($C17:$BJ17,$C$8:$BJ$8=BK$8))</f>
        <v>2</v>
      </c>
      <c r="BL17" s="39" cm="1">
        <f t="array" ref="BL17">SUM(_xlfn._xlws.FILTER($C17:$BJ17,$C$8:$BJ$8=BL$8))</f>
        <v>0</v>
      </c>
      <c r="BM17" s="39" cm="1">
        <f t="array" ref="BM17">SUM(_xlfn._xlws.FILTER($C17:$BJ17,$C$8:$BJ$8=BM$8))</f>
        <v>80799</v>
      </c>
      <c r="BN17" s="10">
        <f t="shared" ref="BN17:BN19" si="39">IFERROR(BM17/(BK17+BL17),0)</f>
        <v>40399.5</v>
      </c>
      <c r="BO17" s="196" cm="1">
        <f t="array" ref="BO17">SUM(_xlfn._xlws.FILTER($C17:$BJ17,$C$8:$BJ$8=BO$8))</f>
        <v>1425.88</v>
      </c>
      <c r="BP17" s="184">
        <f t="shared" ref="BP17:BP20" si="40">IFERROR(BO17/(BK17+BL17),0)</f>
        <v>712.94</v>
      </c>
    </row>
    <row r="18" spans="1:68" s="8" customFormat="1" ht="19.5" customHeight="1" outlineLevel="1" x14ac:dyDescent="0.2">
      <c r="A18" s="154"/>
      <c r="B18" s="139" t="str">
        <v>CNG</v>
      </c>
      <c r="C18" s="39"/>
      <c r="D18" s="10"/>
      <c r="E18" s="10"/>
      <c r="F18" s="10">
        <f t="shared" si="22"/>
        <v>0</v>
      </c>
      <c r="G18" s="183"/>
      <c r="H18" s="184">
        <f t="shared" si="23"/>
        <v>0</v>
      </c>
      <c r="I18" s="39"/>
      <c r="J18" s="10"/>
      <c r="K18" s="10"/>
      <c r="L18" s="10">
        <f t="shared" si="24"/>
        <v>0</v>
      </c>
      <c r="M18" s="183"/>
      <c r="N18" s="184">
        <f t="shared" si="25"/>
        <v>0</v>
      </c>
      <c r="O18" s="39"/>
      <c r="P18" s="10"/>
      <c r="Q18" s="10"/>
      <c r="R18" s="10"/>
      <c r="S18" s="183"/>
      <c r="T18" s="184"/>
      <c r="U18" s="39"/>
      <c r="V18" s="10"/>
      <c r="W18" s="10"/>
      <c r="X18" s="10">
        <f t="shared" si="26"/>
        <v>0</v>
      </c>
      <c r="Y18" s="183"/>
      <c r="Z18" s="184">
        <f t="shared" si="27"/>
        <v>0</v>
      </c>
      <c r="AA18" s="39"/>
      <c r="AB18" s="10"/>
      <c r="AC18" s="10"/>
      <c r="AD18" s="10">
        <f t="shared" si="28"/>
        <v>0</v>
      </c>
      <c r="AE18" s="183"/>
      <c r="AF18" s="184">
        <f t="shared" si="29"/>
        <v>0</v>
      </c>
      <c r="AG18" s="39"/>
      <c r="AH18" s="10"/>
      <c r="AI18" s="10"/>
      <c r="AJ18" s="10">
        <f t="shared" si="30"/>
        <v>0</v>
      </c>
      <c r="AK18" s="183"/>
      <c r="AL18" s="184">
        <f t="shared" si="31"/>
        <v>0</v>
      </c>
      <c r="AM18" s="39"/>
      <c r="AN18" s="10"/>
      <c r="AO18" s="10"/>
      <c r="AP18" s="10">
        <f t="shared" si="32"/>
        <v>0</v>
      </c>
      <c r="AQ18" s="183"/>
      <c r="AR18" s="184">
        <f t="shared" si="0"/>
        <v>0</v>
      </c>
      <c r="AS18" s="39"/>
      <c r="AT18" s="10"/>
      <c r="AU18" s="10"/>
      <c r="AV18" s="10">
        <f t="shared" si="33"/>
        <v>0</v>
      </c>
      <c r="AW18" s="183"/>
      <c r="AX18" s="184">
        <f t="shared" si="34"/>
        <v>0</v>
      </c>
      <c r="AY18" s="39"/>
      <c r="AZ18" s="10"/>
      <c r="BA18" s="10"/>
      <c r="BB18" s="10">
        <f t="shared" si="35"/>
        <v>0</v>
      </c>
      <c r="BC18" s="183"/>
      <c r="BD18" s="184">
        <f t="shared" si="36"/>
        <v>0</v>
      </c>
      <c r="BE18" s="39"/>
      <c r="BF18" s="10"/>
      <c r="BG18" s="10"/>
      <c r="BH18" s="10">
        <f t="shared" si="37"/>
        <v>0</v>
      </c>
      <c r="BI18" s="183"/>
      <c r="BJ18" s="184">
        <f t="shared" si="38"/>
        <v>0</v>
      </c>
      <c r="BK18" s="39" cm="1">
        <f t="array" ref="BK18">SUM(_xlfn._xlws.FILTER($C18:$BJ18,$C$8:$BJ$8=BK$8))</f>
        <v>0</v>
      </c>
      <c r="BL18" s="39" cm="1">
        <f t="array" ref="BL18">SUM(_xlfn._xlws.FILTER($C18:$BJ18,$C$8:$BJ$8=BL$8))</f>
        <v>0</v>
      </c>
      <c r="BM18" s="39" cm="1">
        <f t="array" ref="BM18">SUM(_xlfn._xlws.FILTER($C18:$BJ18,$C$8:$BJ$8=BM$8))</f>
        <v>0</v>
      </c>
      <c r="BN18" s="10">
        <f t="shared" si="39"/>
        <v>0</v>
      </c>
      <c r="BO18" s="196" cm="1">
        <f t="array" ref="BO18">SUM(_xlfn._xlws.FILTER($C18:$BJ18,$C$8:$BJ$8=BO$8))</f>
        <v>0</v>
      </c>
      <c r="BP18" s="184">
        <f t="shared" si="40"/>
        <v>0</v>
      </c>
    </row>
    <row r="19" spans="1:68" s="15" customFormat="1" ht="19.5" customHeight="1" outlineLevel="1" x14ac:dyDescent="0.2">
      <c r="A19" s="154"/>
      <c r="B19" s="139" t="str">
        <v>ΒΙΟΜΗΧΑΝΙΚΟΣ</v>
      </c>
      <c r="C19" s="39"/>
      <c r="D19" s="10"/>
      <c r="E19" s="10"/>
      <c r="F19" s="10">
        <f t="shared" si="22"/>
        <v>0</v>
      </c>
      <c r="G19" s="183"/>
      <c r="H19" s="184">
        <f t="shared" si="23"/>
        <v>0</v>
      </c>
      <c r="I19" s="39"/>
      <c r="J19" s="10"/>
      <c r="K19" s="10"/>
      <c r="L19" s="10">
        <f t="shared" si="24"/>
        <v>0</v>
      </c>
      <c r="M19" s="183"/>
      <c r="N19" s="184">
        <f t="shared" si="25"/>
        <v>0</v>
      </c>
      <c r="O19" s="39">
        <v>1</v>
      </c>
      <c r="P19" s="10"/>
      <c r="Q19" s="10">
        <v>2850800</v>
      </c>
      <c r="R19" s="10"/>
      <c r="S19" s="183">
        <v>5061.92</v>
      </c>
      <c r="T19" s="184">
        <v>5061.92</v>
      </c>
      <c r="U19" s="39">
        <v>9</v>
      </c>
      <c r="V19" s="10"/>
      <c r="W19" s="10">
        <v>62678349</v>
      </c>
      <c r="X19" s="10">
        <f t="shared" si="26"/>
        <v>6964261</v>
      </c>
      <c r="Y19" s="183">
        <v>136202.9</v>
      </c>
      <c r="Z19" s="184">
        <f t="shared" si="27"/>
        <v>15133.655555555555</v>
      </c>
      <c r="AA19" s="39"/>
      <c r="AB19" s="10"/>
      <c r="AC19" s="10"/>
      <c r="AD19" s="10">
        <f t="shared" si="28"/>
        <v>0</v>
      </c>
      <c r="AE19" s="183"/>
      <c r="AF19" s="184">
        <f t="shared" si="29"/>
        <v>0</v>
      </c>
      <c r="AG19" s="39"/>
      <c r="AH19" s="10"/>
      <c r="AI19" s="10"/>
      <c r="AJ19" s="10">
        <f t="shared" si="30"/>
        <v>0</v>
      </c>
      <c r="AK19" s="183"/>
      <c r="AL19" s="184">
        <f t="shared" si="31"/>
        <v>0</v>
      </c>
      <c r="AM19" s="39"/>
      <c r="AN19" s="10"/>
      <c r="AO19" s="10"/>
      <c r="AP19" s="10">
        <f t="shared" si="32"/>
        <v>0</v>
      </c>
      <c r="AQ19" s="183"/>
      <c r="AR19" s="184">
        <f t="shared" si="0"/>
        <v>0</v>
      </c>
      <c r="AS19" s="39"/>
      <c r="AT19" s="10"/>
      <c r="AU19" s="10"/>
      <c r="AV19" s="10">
        <f t="shared" si="33"/>
        <v>0</v>
      </c>
      <c r="AW19" s="183"/>
      <c r="AX19" s="184">
        <f t="shared" si="34"/>
        <v>0</v>
      </c>
      <c r="AY19" s="39"/>
      <c r="AZ19" s="10"/>
      <c r="BA19" s="10"/>
      <c r="BB19" s="10">
        <f t="shared" si="35"/>
        <v>0</v>
      </c>
      <c r="BC19" s="183"/>
      <c r="BD19" s="184">
        <f t="shared" si="36"/>
        <v>0</v>
      </c>
      <c r="BE19" s="39"/>
      <c r="BF19" s="10"/>
      <c r="BG19" s="10"/>
      <c r="BH19" s="10">
        <f t="shared" si="37"/>
        <v>0</v>
      </c>
      <c r="BI19" s="183"/>
      <c r="BJ19" s="184">
        <f t="shared" si="38"/>
        <v>0</v>
      </c>
      <c r="BK19" s="39" cm="1">
        <f t="array" ref="BK19">SUM(_xlfn._xlws.FILTER($C19:$BJ19,$C$8:$BJ$8=BK$8))</f>
        <v>10</v>
      </c>
      <c r="BL19" s="39" cm="1">
        <f t="array" ref="BL19">SUM(_xlfn._xlws.FILTER($C19:$BJ19,$C$8:$BJ$8=BL$8))</f>
        <v>0</v>
      </c>
      <c r="BM19" s="39" cm="1">
        <f t="array" ref="BM19">SUM(_xlfn._xlws.FILTER($C19:$BJ19,$C$8:$BJ$8=BM$8))</f>
        <v>65529149</v>
      </c>
      <c r="BN19" s="10">
        <f t="shared" si="39"/>
        <v>6552914.9000000004</v>
      </c>
      <c r="BO19" s="196" cm="1">
        <f t="array" ref="BO19">SUM(_xlfn._xlws.FILTER($C19:$BJ19,$C$8:$BJ$8=BO$8))</f>
        <v>141264.82</v>
      </c>
      <c r="BP19" s="184">
        <f t="shared" si="40"/>
        <v>14126.482</v>
      </c>
    </row>
    <row r="20" spans="1:68" s="15" customFormat="1" ht="19.5" customHeight="1" outlineLevel="1" thickBot="1" x14ac:dyDescent="0.25">
      <c r="A20" s="155"/>
      <c r="B20" s="139" t="str">
        <v>ΚΛΙΜΑΤΙΣΜΟΣ / ΣΥΜΠΑΡΑΓΩΓΗ</v>
      </c>
      <c r="C20" s="147"/>
      <c r="D20" s="148"/>
      <c r="E20" s="157"/>
      <c r="F20" s="10">
        <f t="shared" si="22"/>
        <v>0</v>
      </c>
      <c r="G20" s="185"/>
      <c r="H20" s="184">
        <f t="shared" si="23"/>
        <v>0</v>
      </c>
      <c r="I20" s="147"/>
      <c r="J20" s="148"/>
      <c r="K20" s="157"/>
      <c r="L20" s="10">
        <f>IFERROR(K20/(I20+J20),0)</f>
        <v>0</v>
      </c>
      <c r="M20" s="183"/>
      <c r="N20" s="184">
        <f t="shared" si="25"/>
        <v>0</v>
      </c>
      <c r="O20" s="147"/>
      <c r="P20" s="148"/>
      <c r="Q20" s="157"/>
      <c r="R20" s="10">
        <v>2850800</v>
      </c>
      <c r="S20" s="183"/>
      <c r="T20" s="184"/>
      <c r="U20" s="147"/>
      <c r="V20" s="148"/>
      <c r="W20" s="157"/>
      <c r="X20" s="10">
        <f>IFERROR(W20/(U20+V20),0)</f>
        <v>0</v>
      </c>
      <c r="Y20" s="183"/>
      <c r="Z20" s="184">
        <f t="shared" si="27"/>
        <v>0</v>
      </c>
      <c r="AA20" s="147"/>
      <c r="AB20" s="148"/>
      <c r="AC20" s="157"/>
      <c r="AD20" s="10">
        <f>IFERROR(AC20/(AA20+AB20),0)</f>
        <v>0</v>
      </c>
      <c r="AE20" s="183"/>
      <c r="AF20" s="184">
        <f t="shared" si="29"/>
        <v>0</v>
      </c>
      <c r="AG20" s="147"/>
      <c r="AH20" s="148"/>
      <c r="AI20" s="157"/>
      <c r="AJ20" s="10">
        <f>IFERROR(AI20/(AG20+AH20),0)</f>
        <v>0</v>
      </c>
      <c r="AK20" s="183"/>
      <c r="AL20" s="184">
        <f t="shared" si="31"/>
        <v>0</v>
      </c>
      <c r="AM20" s="147"/>
      <c r="AN20" s="148"/>
      <c r="AO20" s="157"/>
      <c r="AP20" s="10">
        <f>IFERROR(AO20/(AM20+AN20),0)</f>
        <v>0</v>
      </c>
      <c r="AQ20" s="183"/>
      <c r="AR20" s="184">
        <f t="shared" si="0"/>
        <v>0</v>
      </c>
      <c r="AS20" s="147"/>
      <c r="AT20" s="148"/>
      <c r="AU20" s="157"/>
      <c r="AV20" s="10">
        <f>IFERROR(AU20/(AS20+AT20),0)</f>
        <v>0</v>
      </c>
      <c r="AW20" s="183"/>
      <c r="AX20" s="184">
        <f t="shared" si="34"/>
        <v>0</v>
      </c>
      <c r="AY20" s="147"/>
      <c r="AZ20" s="148"/>
      <c r="BA20" s="157"/>
      <c r="BB20" s="10">
        <f>IFERROR(BA20/(AY20+AZ20),0)</f>
        <v>0</v>
      </c>
      <c r="BC20" s="183"/>
      <c r="BD20" s="184">
        <f t="shared" si="36"/>
        <v>0</v>
      </c>
      <c r="BE20" s="147"/>
      <c r="BF20" s="148"/>
      <c r="BG20" s="157"/>
      <c r="BH20" s="10">
        <f>IFERROR(BG20/(BE20+BF20),0)</f>
        <v>0</v>
      </c>
      <c r="BI20" s="183"/>
      <c r="BJ20" s="184">
        <f t="shared" si="38"/>
        <v>0</v>
      </c>
      <c r="BK20" s="39" cm="1">
        <f t="array" ref="BK20">SUM(_xlfn._xlws.FILTER($C20:$BJ20,$C$8:$BJ$8=BK$8))</f>
        <v>0</v>
      </c>
      <c r="BL20" s="39" cm="1">
        <f t="array" ref="BL20">SUM(_xlfn._xlws.FILTER($C20:$BJ20,$C$8:$BJ$8=BL$8))</f>
        <v>0</v>
      </c>
      <c r="BM20" s="39" cm="1">
        <f t="array" ref="BM20">SUM(_xlfn._xlws.FILTER($C20:$BJ20,$C$8:$BJ$8=BM$8))</f>
        <v>0</v>
      </c>
      <c r="BN20" s="10">
        <f>IFERROR(BM20/(BK20+BL20),0)</f>
        <v>0</v>
      </c>
      <c r="BO20" s="196" cm="1">
        <f t="array" ref="BO20">SUM(_xlfn._xlws.FILTER($C20:$BJ20,$C$8:$BJ$8=BO$8))</f>
        <v>0</v>
      </c>
      <c r="BP20" s="184">
        <f t="shared" si="40"/>
        <v>0</v>
      </c>
    </row>
    <row r="21" spans="1:68" s="8" customFormat="1" ht="20" x14ac:dyDescent="0.2">
      <c r="A21" s="153">
        <v>3</v>
      </c>
      <c r="B21" s="141" t="s">
        <v>33</v>
      </c>
      <c r="C21" s="121">
        <f>SUM(C22:C26)</f>
        <v>4</v>
      </c>
      <c r="D21" s="74">
        <f>SUM(D22:D26)</f>
        <v>0</v>
      </c>
      <c r="E21" s="74">
        <f>SUM(E22:E25)</f>
        <v>4779310</v>
      </c>
      <c r="F21" s="74">
        <f>IFERROR(E21/(C21+D21),0)</f>
        <v>1194827.5</v>
      </c>
      <c r="G21" s="181">
        <f>SUM(G22:G26)</f>
        <v>5106.22</v>
      </c>
      <c r="H21" s="182">
        <f>IFERROR(G21/(C21+D21),0)</f>
        <v>1276.5550000000001</v>
      </c>
      <c r="I21" s="121">
        <f>SUM(I22:I26)</f>
        <v>3</v>
      </c>
      <c r="J21" s="74">
        <f>SUM(J22:J26)</f>
        <v>0</v>
      </c>
      <c r="K21" s="74">
        <f>SUM(K22:K25)</f>
        <v>1512733</v>
      </c>
      <c r="L21" s="74">
        <f>IFERROR(K21/(I21+J21),0)</f>
        <v>504244.33333333331</v>
      </c>
      <c r="M21" s="181">
        <f>SUM(M22:M26)</f>
        <v>1320.1399999999999</v>
      </c>
      <c r="N21" s="182">
        <f>IFERROR(M21/(I21+J21),0)</f>
        <v>440.04666666666662</v>
      </c>
      <c r="O21" s="121">
        <f>SUM(O22:O26)</f>
        <v>7</v>
      </c>
      <c r="P21" s="74">
        <f>SUM(P22:P26)</f>
        <v>0</v>
      </c>
      <c r="Q21" s="74">
        <f>SUM(Q22:Q26)</f>
        <v>10542543</v>
      </c>
      <c r="R21" s="74">
        <f>IFERROR(Q21/(O21+P21),0)</f>
        <v>1506077.5714285714</v>
      </c>
      <c r="S21" s="181">
        <f>SUM(S22:S26)</f>
        <v>17660.900000000001</v>
      </c>
      <c r="T21" s="182">
        <f>IFERROR(S21/(O21+P21),0)</f>
        <v>2522.9857142857145</v>
      </c>
      <c r="U21" s="121">
        <f>SUM(U22:U26)</f>
        <v>23</v>
      </c>
      <c r="V21" s="74">
        <f>SUM(V22:V26)</f>
        <v>0</v>
      </c>
      <c r="W21" s="74">
        <f>SUM(W22:W25)</f>
        <v>11835882</v>
      </c>
      <c r="X21" s="74">
        <f>IFERROR(W21/(U21+V21),0)</f>
        <v>514603.5652173913</v>
      </c>
      <c r="Y21" s="181">
        <f>SUM(Y22:Y26)</f>
        <v>42356.149999999994</v>
      </c>
      <c r="Z21" s="182">
        <f>IFERROR(Y21/(U21+V21),0)</f>
        <v>1841.5717391304345</v>
      </c>
      <c r="AA21" s="121">
        <f>SUM(AA22:AA26)</f>
        <v>9</v>
      </c>
      <c r="AB21" s="74">
        <f>SUM(AB22:AB26)</f>
        <v>0</v>
      </c>
      <c r="AC21" s="74">
        <f>SUM(AC22:AC25)</f>
        <v>3643286</v>
      </c>
      <c r="AD21" s="74">
        <f>IFERROR(AC21/(AA21+AB21),0)</f>
        <v>404809.55555555556</v>
      </c>
      <c r="AE21" s="181">
        <f>SUM(AE22:AE26)</f>
        <v>15096.91</v>
      </c>
      <c r="AF21" s="182">
        <f>IFERROR(AE21/(AA21+AB21),0)</f>
        <v>1677.4344444444444</v>
      </c>
      <c r="AG21" s="121">
        <f>SUM(AG22:AG26)</f>
        <v>13</v>
      </c>
      <c r="AH21" s="74">
        <f>SUM(AH22:AH26)</f>
        <v>0</v>
      </c>
      <c r="AI21" s="74">
        <f>SUM(AI22:AI25)</f>
        <v>3879117</v>
      </c>
      <c r="AJ21" s="74">
        <f>IFERROR(AI21/(AG21+AH21),0)</f>
        <v>298393.61538461538</v>
      </c>
      <c r="AK21" s="181">
        <f>SUM(AK22:AK26)</f>
        <v>33556.239999999998</v>
      </c>
      <c r="AL21" s="182">
        <f>IFERROR(AK21/(AG21+AH21),0)</f>
        <v>2581.2492307692305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181">
        <f>SUM(AQ22:AQ26)</f>
        <v>0</v>
      </c>
      <c r="AR21" s="182">
        <f t="shared" si="0"/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181">
        <f>SUM(AW22:AW26)</f>
        <v>0</v>
      </c>
      <c r="AX21" s="182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181">
        <f>SUM(BC22:BC26)</f>
        <v>0</v>
      </c>
      <c r="BD21" s="182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181">
        <f>SUM(BI22:BI26)</f>
        <v>0</v>
      </c>
      <c r="BJ21" s="182">
        <f>IFERROR(BI21/(BE21+BF21),0)</f>
        <v>0</v>
      </c>
      <c r="BK21" s="121">
        <f>SUM(BK22:BK26)</f>
        <v>59</v>
      </c>
      <c r="BL21" s="74">
        <f>SUM(BL22:BL26)</f>
        <v>0</v>
      </c>
      <c r="BM21" s="74">
        <f>SUM(BM22:BM25)</f>
        <v>36192871</v>
      </c>
      <c r="BN21" s="74">
        <f>IFERROR(BM21/(BK21+BL21),0)</f>
        <v>613438.49152542371</v>
      </c>
      <c r="BO21" s="181">
        <f>SUM(BO22:BO26)</f>
        <v>115096.56</v>
      </c>
      <c r="BP21" s="182">
        <f>IFERROR(BO21/(BK21+BL21),0)</f>
        <v>1950.7891525423729</v>
      </c>
    </row>
    <row r="22" spans="1:68" s="8" customFormat="1" ht="19.5" customHeight="1" outlineLevel="1" x14ac:dyDescent="0.2">
      <c r="A22" s="154"/>
      <c r="B22" s="139" t="str" cm="1">
        <f t="array" ref="B22:B26">$B$10:$B$14</f>
        <v>ΟΙΚΙΑΚΟΣ</v>
      </c>
      <c r="C22" s="39"/>
      <c r="D22" s="10"/>
      <c r="E22" s="10"/>
      <c r="F22" s="10">
        <f>IFERROR(E22/(C22+D22),0)</f>
        <v>0</v>
      </c>
      <c r="G22" s="183"/>
      <c r="H22" s="184">
        <f>IFERROR(G22/(C22+D22),0)</f>
        <v>0</v>
      </c>
      <c r="I22" s="39"/>
      <c r="J22" s="10"/>
      <c r="K22" s="10"/>
      <c r="L22" s="10">
        <f>IFERROR(K22/(I22+J22),0)</f>
        <v>0</v>
      </c>
      <c r="M22" s="183"/>
      <c r="N22" s="184">
        <f>IFERROR(M22/(I22+J22),0)</f>
        <v>0</v>
      </c>
      <c r="O22" s="39"/>
      <c r="P22" s="10"/>
      <c r="Q22" s="10"/>
      <c r="R22" s="10"/>
      <c r="S22" s="183"/>
      <c r="T22" s="184"/>
      <c r="U22" s="39"/>
      <c r="V22" s="10"/>
      <c r="W22" s="10"/>
      <c r="X22" s="10">
        <f>IFERROR(W22/(U22+V22),0)</f>
        <v>0</v>
      </c>
      <c r="Y22" s="183"/>
      <c r="Z22" s="184">
        <f>IFERROR(Y22/(U22+V22),0)</f>
        <v>0</v>
      </c>
      <c r="AA22" s="39"/>
      <c r="AB22" s="10"/>
      <c r="AC22" s="10"/>
      <c r="AD22" s="10">
        <f>IFERROR(AC22/(AA22+AB22),0)</f>
        <v>0</v>
      </c>
      <c r="AE22" s="183"/>
      <c r="AF22" s="184">
        <f>IFERROR(AE22/(AA22+AB22),0)</f>
        <v>0</v>
      </c>
      <c r="AG22" s="39"/>
      <c r="AH22" s="10"/>
      <c r="AI22" s="10"/>
      <c r="AJ22" s="10">
        <f>IFERROR(AI22/(AG22+AH22),0)</f>
        <v>0</v>
      </c>
      <c r="AK22" s="183"/>
      <c r="AL22" s="184">
        <f>IFERROR(AK22/(AG22+AH22),0)</f>
        <v>0</v>
      </c>
      <c r="AM22" s="39"/>
      <c r="AN22" s="10"/>
      <c r="AO22" s="10"/>
      <c r="AP22" s="10">
        <f>IFERROR(AO22/(AM22+AN22),0)</f>
        <v>0</v>
      </c>
      <c r="AQ22" s="183"/>
      <c r="AR22" s="184">
        <f t="shared" si="0"/>
        <v>0</v>
      </c>
      <c r="AS22" s="39"/>
      <c r="AT22" s="10"/>
      <c r="AU22" s="10"/>
      <c r="AV22" s="10">
        <f>IFERROR(AU22/(AS22+AT22),0)</f>
        <v>0</v>
      </c>
      <c r="AW22" s="183"/>
      <c r="AX22" s="184">
        <f>IFERROR(AW22/(AS22+AT22),0)</f>
        <v>0</v>
      </c>
      <c r="AY22" s="39"/>
      <c r="AZ22" s="10"/>
      <c r="BA22" s="10"/>
      <c r="BB22" s="10">
        <f>IFERROR(BA22/(AY22+AZ22),0)</f>
        <v>0</v>
      </c>
      <c r="BC22" s="183"/>
      <c r="BD22" s="184">
        <f>IFERROR(BC22/(AY22+AZ22),0)</f>
        <v>0</v>
      </c>
      <c r="BE22" s="39"/>
      <c r="BF22" s="10"/>
      <c r="BG22" s="10"/>
      <c r="BH22" s="10">
        <f>IFERROR(BG22/(BE22+BF22),0)</f>
        <v>0</v>
      </c>
      <c r="BI22" s="183"/>
      <c r="BJ22" s="184">
        <f>IFERROR(BI22/(BE22+BF22),0)</f>
        <v>0</v>
      </c>
      <c r="BK22" s="39" cm="1">
        <f t="array" ref="BK22">SUM(_xlfn._xlws.FILTER($C22:$BJ22,$C$8:$BJ$8=BK$8))</f>
        <v>0</v>
      </c>
      <c r="BL22" s="39" cm="1">
        <f t="array" ref="BL22">SUM(_xlfn._xlws.FILTER($C22:$BJ22,$C$8:$BJ$8=BL$8))</f>
        <v>0</v>
      </c>
      <c r="BM22" s="39" cm="1">
        <f t="array" ref="BM22">SUM(_xlfn._xlws.FILTER($C22:$BJ22,$C$8:$BJ$8=BM$8))</f>
        <v>0</v>
      </c>
      <c r="BN22" s="10">
        <f>IFERROR(BM22/(BK22+BL22),0)</f>
        <v>0</v>
      </c>
      <c r="BO22" s="196" cm="1">
        <f t="array" ref="BO22">SUM(_xlfn._xlws.FILTER($C22:$BJ22,$C$8:$BJ$8=BO$8))</f>
        <v>0</v>
      </c>
      <c r="BP22" s="184">
        <f>IFERROR(BO22/(BK22+BL22),0)</f>
        <v>0</v>
      </c>
    </row>
    <row r="23" spans="1:68" s="8" customFormat="1" ht="19.5" customHeight="1" outlineLevel="1" x14ac:dyDescent="0.2">
      <c r="A23" s="154"/>
      <c r="B23" s="139" t="str">
        <v>ΕΜΠΟΡΙΚΟΣ</v>
      </c>
      <c r="C23" s="39"/>
      <c r="D23" s="10"/>
      <c r="E23" s="10"/>
      <c r="F23" s="10">
        <f t="shared" ref="F23:F26" si="41">IFERROR(E23/(C23+D23),0)</f>
        <v>0</v>
      </c>
      <c r="G23" s="183"/>
      <c r="H23" s="184">
        <f t="shared" ref="H23:H26" si="42">IFERROR(G23/(C23+D23),0)</f>
        <v>0</v>
      </c>
      <c r="I23" s="39"/>
      <c r="J23" s="10"/>
      <c r="K23" s="10"/>
      <c r="L23" s="10">
        <f t="shared" ref="L23:L25" si="43">IFERROR(K23/(I23+J23),0)</f>
        <v>0</v>
      </c>
      <c r="M23" s="183"/>
      <c r="N23" s="184">
        <f t="shared" ref="N23:N26" si="44">IFERROR(M23/(I23+J23),0)</f>
        <v>0</v>
      </c>
      <c r="O23" s="39"/>
      <c r="P23" s="10"/>
      <c r="Q23" s="10"/>
      <c r="R23" s="10"/>
      <c r="S23" s="183"/>
      <c r="T23" s="184"/>
      <c r="U23" s="39">
        <v>5</v>
      </c>
      <c r="V23" s="10"/>
      <c r="W23" s="10">
        <v>1513130</v>
      </c>
      <c r="X23" s="10">
        <f t="shared" ref="X23:X25" si="45">IFERROR(W23/(U23+V23),0)</f>
        <v>302626</v>
      </c>
      <c r="Y23" s="183">
        <v>17437.599999999999</v>
      </c>
      <c r="Z23" s="184">
        <f t="shared" ref="Z23:Z26" si="46">IFERROR(Y23/(U23+V23),0)</f>
        <v>3487.5199999999995</v>
      </c>
      <c r="AA23" s="39">
        <v>3</v>
      </c>
      <c r="AB23" s="10"/>
      <c r="AC23" s="10">
        <v>1154300</v>
      </c>
      <c r="AD23" s="10">
        <f t="shared" ref="AD23:AD25" si="47">IFERROR(AC23/(AA23+AB23),0)</f>
        <v>384766.66666666669</v>
      </c>
      <c r="AE23" s="183">
        <v>9676.09</v>
      </c>
      <c r="AF23" s="184">
        <f t="shared" ref="AF23:AF26" si="48">IFERROR(AE23/(AA23+AB23),0)</f>
        <v>3225.3633333333332</v>
      </c>
      <c r="AG23" s="39">
        <v>10</v>
      </c>
      <c r="AH23" s="10"/>
      <c r="AI23" s="10">
        <v>3089711</v>
      </c>
      <c r="AJ23" s="10">
        <f t="shared" ref="AJ23:AJ25" si="49">IFERROR(AI23/(AG23+AH23),0)</f>
        <v>308971.09999999998</v>
      </c>
      <c r="AK23" s="183">
        <v>30452.67</v>
      </c>
      <c r="AL23" s="184">
        <f t="shared" ref="AL23:AL26" si="50">IFERROR(AK23/(AG23+AH23),0)</f>
        <v>3045.2669999999998</v>
      </c>
      <c r="AM23" s="39"/>
      <c r="AN23" s="10"/>
      <c r="AO23" s="10"/>
      <c r="AP23" s="10">
        <f t="shared" ref="AP23:AP25" si="51">IFERROR(AO23/(AM23+AN23),0)</f>
        <v>0</v>
      </c>
      <c r="AQ23" s="183"/>
      <c r="AR23" s="184">
        <f t="shared" si="0"/>
        <v>0</v>
      </c>
      <c r="AS23" s="39"/>
      <c r="AT23" s="10"/>
      <c r="AU23" s="10"/>
      <c r="AV23" s="10">
        <f t="shared" ref="AV23:AV25" si="52">IFERROR(AU23/(AS23+AT23),0)</f>
        <v>0</v>
      </c>
      <c r="AW23" s="183"/>
      <c r="AX23" s="184">
        <f t="shared" ref="AX23:AX26" si="53">IFERROR(AW23/(AS23+AT23),0)</f>
        <v>0</v>
      </c>
      <c r="AY23" s="39"/>
      <c r="AZ23" s="10"/>
      <c r="BA23" s="10"/>
      <c r="BB23" s="10">
        <f t="shared" ref="BB23:BB25" si="54">IFERROR(BA23/(AY23+AZ23),0)</f>
        <v>0</v>
      </c>
      <c r="BC23" s="183"/>
      <c r="BD23" s="184">
        <f t="shared" ref="BD23:BD26" si="55">IFERROR(BC23/(AY23+AZ23),0)</f>
        <v>0</v>
      </c>
      <c r="BE23" s="39"/>
      <c r="BF23" s="10"/>
      <c r="BG23" s="10"/>
      <c r="BH23" s="10">
        <f t="shared" ref="BH23:BH25" si="56">IFERROR(BG23/(BE23+BF23),0)</f>
        <v>0</v>
      </c>
      <c r="BI23" s="183"/>
      <c r="BJ23" s="184">
        <f t="shared" ref="BJ23:BJ26" si="57">IFERROR(BI23/(BE23+BF23),0)</f>
        <v>0</v>
      </c>
      <c r="BK23" s="39" cm="1">
        <f t="array" ref="BK23">SUM(_xlfn._xlws.FILTER($C23:$BJ23,$C$8:$BJ$8=BK$8))</f>
        <v>18</v>
      </c>
      <c r="BL23" s="39" cm="1">
        <f t="array" ref="BL23">SUM(_xlfn._xlws.FILTER($C23:$BJ23,$C$8:$BJ$8=BL$8))</f>
        <v>0</v>
      </c>
      <c r="BM23" s="39" cm="1">
        <f t="array" ref="BM23">SUM(_xlfn._xlws.FILTER($C23:$BJ23,$C$8:$BJ$8=BM$8))</f>
        <v>5757141</v>
      </c>
      <c r="BN23" s="10">
        <f t="shared" ref="BN23:BN25" si="58">IFERROR(BM23/(BK23+BL23),0)</f>
        <v>319841.16666666669</v>
      </c>
      <c r="BO23" s="196" cm="1">
        <f t="array" ref="BO23">SUM(_xlfn._xlws.FILTER($C23:$BJ23,$C$8:$BJ$8=BO$8))</f>
        <v>57566.36</v>
      </c>
      <c r="BP23" s="184">
        <f t="shared" ref="BP23:BP26" si="59">IFERROR(BO23/(BK23+BL23),0)</f>
        <v>3198.1311111111113</v>
      </c>
    </row>
    <row r="24" spans="1:68" s="8" customFormat="1" ht="19.5" customHeight="1" outlineLevel="1" x14ac:dyDescent="0.2">
      <c r="A24" s="154"/>
      <c r="B24" s="139" t="str">
        <v>CNG</v>
      </c>
      <c r="C24" s="39">
        <v>4</v>
      </c>
      <c r="D24" s="10"/>
      <c r="E24" s="10">
        <v>4779310</v>
      </c>
      <c r="F24" s="10">
        <f t="shared" si="41"/>
        <v>1194827.5</v>
      </c>
      <c r="G24" s="183">
        <v>5106.22</v>
      </c>
      <c r="H24" s="184">
        <f t="shared" si="42"/>
        <v>1276.5550000000001</v>
      </c>
      <c r="I24" s="39">
        <v>2</v>
      </c>
      <c r="J24" s="10"/>
      <c r="K24" s="10">
        <v>1063433</v>
      </c>
      <c r="L24" s="10">
        <f t="shared" si="43"/>
        <v>531716.5</v>
      </c>
      <c r="M24" s="183">
        <v>902.11</v>
      </c>
      <c r="N24" s="184">
        <f t="shared" si="44"/>
        <v>451.05500000000001</v>
      </c>
      <c r="O24" s="39"/>
      <c r="P24" s="10"/>
      <c r="Q24" s="10"/>
      <c r="R24" s="10"/>
      <c r="S24" s="183"/>
      <c r="T24" s="184"/>
      <c r="U24" s="39"/>
      <c r="V24" s="10"/>
      <c r="W24" s="10"/>
      <c r="X24" s="10">
        <f t="shared" si="45"/>
        <v>0</v>
      </c>
      <c r="Y24" s="183"/>
      <c r="Z24" s="184">
        <f t="shared" si="46"/>
        <v>0</v>
      </c>
      <c r="AA24" s="39">
        <v>6</v>
      </c>
      <c r="AB24" s="10"/>
      <c r="AC24" s="10">
        <v>2488986</v>
      </c>
      <c r="AD24" s="10">
        <f t="shared" si="47"/>
        <v>414831</v>
      </c>
      <c r="AE24" s="183">
        <v>5420.82</v>
      </c>
      <c r="AF24" s="184">
        <f t="shared" si="48"/>
        <v>903.46999999999991</v>
      </c>
      <c r="AG24" s="39"/>
      <c r="AH24" s="10"/>
      <c r="AI24" s="10"/>
      <c r="AJ24" s="10">
        <f t="shared" si="49"/>
        <v>0</v>
      </c>
      <c r="AK24" s="183"/>
      <c r="AL24" s="184">
        <f t="shared" si="50"/>
        <v>0</v>
      </c>
      <c r="AM24" s="39"/>
      <c r="AN24" s="10"/>
      <c r="AO24" s="10"/>
      <c r="AP24" s="10">
        <f t="shared" si="51"/>
        <v>0</v>
      </c>
      <c r="AQ24" s="183"/>
      <c r="AR24" s="184">
        <f t="shared" si="0"/>
        <v>0</v>
      </c>
      <c r="AS24" s="39"/>
      <c r="AT24" s="10"/>
      <c r="AU24" s="10"/>
      <c r="AV24" s="10">
        <f t="shared" si="52"/>
        <v>0</v>
      </c>
      <c r="AW24" s="183"/>
      <c r="AX24" s="184">
        <f t="shared" si="53"/>
        <v>0</v>
      </c>
      <c r="AY24" s="39"/>
      <c r="AZ24" s="10"/>
      <c r="BA24" s="10"/>
      <c r="BB24" s="10">
        <f t="shared" si="54"/>
        <v>0</v>
      </c>
      <c r="BC24" s="183"/>
      <c r="BD24" s="184">
        <f t="shared" si="55"/>
        <v>0</v>
      </c>
      <c r="BE24" s="39"/>
      <c r="BF24" s="10"/>
      <c r="BG24" s="10"/>
      <c r="BH24" s="10">
        <f t="shared" si="56"/>
        <v>0</v>
      </c>
      <c r="BI24" s="183"/>
      <c r="BJ24" s="184">
        <f t="shared" si="57"/>
        <v>0</v>
      </c>
      <c r="BK24" s="39" cm="1">
        <f t="array" ref="BK24">SUM(_xlfn._xlws.FILTER($C24:$BJ24,$C$8:$BJ$8=BK$8))</f>
        <v>12</v>
      </c>
      <c r="BL24" s="39" cm="1">
        <f t="array" ref="BL24">SUM(_xlfn._xlws.FILTER($C24:$BJ24,$C$8:$BJ$8=BL$8))</f>
        <v>0</v>
      </c>
      <c r="BM24" s="39" cm="1">
        <f t="array" ref="BM24">SUM(_xlfn._xlws.FILTER($C24:$BJ24,$C$8:$BJ$8=BM$8))</f>
        <v>8331729</v>
      </c>
      <c r="BN24" s="10">
        <f t="shared" si="58"/>
        <v>694310.75</v>
      </c>
      <c r="BO24" s="196" cm="1">
        <f t="array" ref="BO24">SUM(_xlfn._xlws.FILTER($C24:$BJ24,$C$8:$BJ$8=BO$8))</f>
        <v>11429.15</v>
      </c>
      <c r="BP24" s="184">
        <f t="shared" si="59"/>
        <v>952.42916666666667</v>
      </c>
    </row>
    <row r="25" spans="1:68" s="15" customFormat="1" ht="19.5" customHeight="1" outlineLevel="1" x14ac:dyDescent="0.2">
      <c r="A25" s="154"/>
      <c r="B25" s="139" t="str">
        <v>ΒΙΟΜΗΧΑΝΙΚΟΣ</v>
      </c>
      <c r="C25" s="39"/>
      <c r="D25" s="10"/>
      <c r="E25" s="10"/>
      <c r="F25" s="10">
        <f t="shared" si="41"/>
        <v>0</v>
      </c>
      <c r="G25" s="183"/>
      <c r="H25" s="184">
        <f t="shared" si="42"/>
        <v>0</v>
      </c>
      <c r="I25" s="39">
        <v>1</v>
      </c>
      <c r="J25" s="10"/>
      <c r="K25" s="10">
        <v>449300</v>
      </c>
      <c r="L25" s="10">
        <f t="shared" si="43"/>
        <v>449300</v>
      </c>
      <c r="M25" s="183">
        <v>418.03</v>
      </c>
      <c r="N25" s="184">
        <f t="shared" si="44"/>
        <v>418.03</v>
      </c>
      <c r="O25" s="39">
        <v>7</v>
      </c>
      <c r="P25" s="10"/>
      <c r="Q25" s="10">
        <v>10542543</v>
      </c>
      <c r="R25" s="10">
        <v>1506077.57142857</v>
      </c>
      <c r="S25" s="183">
        <v>17660.900000000001</v>
      </c>
      <c r="T25" s="184">
        <v>2522.9857142857099</v>
      </c>
      <c r="U25" s="39">
        <v>18</v>
      </c>
      <c r="V25" s="10"/>
      <c r="W25" s="10">
        <v>10322752</v>
      </c>
      <c r="X25" s="10">
        <f t="shared" si="45"/>
        <v>573486.22222222225</v>
      </c>
      <c r="Y25" s="183">
        <v>24918.55</v>
      </c>
      <c r="Z25" s="184">
        <f t="shared" si="46"/>
        <v>1384.3638888888888</v>
      </c>
      <c r="AA25" s="39"/>
      <c r="AB25" s="10"/>
      <c r="AC25" s="10"/>
      <c r="AD25" s="10">
        <f t="shared" si="47"/>
        <v>0</v>
      </c>
      <c r="AE25" s="183"/>
      <c r="AF25" s="184">
        <f t="shared" si="48"/>
        <v>0</v>
      </c>
      <c r="AG25" s="39">
        <v>3</v>
      </c>
      <c r="AH25" s="10"/>
      <c r="AI25" s="10">
        <v>789406</v>
      </c>
      <c r="AJ25" s="10">
        <f t="shared" si="49"/>
        <v>263135.33333333331</v>
      </c>
      <c r="AK25" s="183">
        <v>3103.57</v>
      </c>
      <c r="AL25" s="184">
        <f t="shared" si="50"/>
        <v>1034.5233333333333</v>
      </c>
      <c r="AM25" s="39"/>
      <c r="AN25" s="10"/>
      <c r="AO25" s="10"/>
      <c r="AP25" s="10">
        <f t="shared" si="51"/>
        <v>0</v>
      </c>
      <c r="AQ25" s="183"/>
      <c r="AR25" s="184">
        <f t="shared" si="0"/>
        <v>0</v>
      </c>
      <c r="AS25" s="39"/>
      <c r="AT25" s="10"/>
      <c r="AU25" s="10"/>
      <c r="AV25" s="10">
        <f t="shared" si="52"/>
        <v>0</v>
      </c>
      <c r="AW25" s="183"/>
      <c r="AX25" s="184">
        <f t="shared" si="53"/>
        <v>0</v>
      </c>
      <c r="AY25" s="39"/>
      <c r="AZ25" s="10"/>
      <c r="BA25" s="10"/>
      <c r="BB25" s="10">
        <f t="shared" si="54"/>
        <v>0</v>
      </c>
      <c r="BC25" s="183"/>
      <c r="BD25" s="184">
        <f t="shared" si="55"/>
        <v>0</v>
      </c>
      <c r="BE25" s="39"/>
      <c r="BF25" s="10"/>
      <c r="BG25" s="10"/>
      <c r="BH25" s="10">
        <f t="shared" si="56"/>
        <v>0</v>
      </c>
      <c r="BI25" s="183"/>
      <c r="BJ25" s="184">
        <f t="shared" si="57"/>
        <v>0</v>
      </c>
      <c r="BK25" s="39" cm="1">
        <f t="array" ref="BK25">SUM(_xlfn._xlws.FILTER($C25:$BJ25,$C$8:$BJ$8=BK$8))</f>
        <v>29</v>
      </c>
      <c r="BL25" s="39" cm="1">
        <f t="array" ref="BL25">SUM(_xlfn._xlws.FILTER($C25:$BJ25,$C$8:$BJ$8=BL$8))</f>
        <v>0</v>
      </c>
      <c r="BM25" s="39" cm="1">
        <f t="array" ref="BM25">SUM(_xlfn._xlws.FILTER($C25:$BJ25,$C$8:$BJ$8=BM$8))</f>
        <v>22104001</v>
      </c>
      <c r="BN25" s="10">
        <f t="shared" si="58"/>
        <v>762206.93103448278</v>
      </c>
      <c r="BO25" s="196" cm="1">
        <f t="array" ref="BO25">SUM(_xlfn._xlws.FILTER($C25:$BJ25,$C$8:$BJ$8=BO$8))</f>
        <v>46101.049999999996</v>
      </c>
      <c r="BP25" s="184">
        <f t="shared" si="59"/>
        <v>1589.6913793103447</v>
      </c>
    </row>
    <row r="26" spans="1:68" s="15" customFormat="1" ht="19.5" customHeight="1" outlineLevel="1" thickBot="1" x14ac:dyDescent="0.25">
      <c r="A26" s="155"/>
      <c r="B26" s="139" t="str">
        <v>ΚΛΙΜΑΤΙΣΜΟΣ / ΣΥΜΠΑΡΑΓΩΓΗ</v>
      </c>
      <c r="C26" s="147"/>
      <c r="D26" s="148"/>
      <c r="E26" s="157"/>
      <c r="F26" s="10">
        <f t="shared" si="41"/>
        <v>0</v>
      </c>
      <c r="G26" s="185"/>
      <c r="H26" s="184">
        <f t="shared" si="42"/>
        <v>0</v>
      </c>
      <c r="I26" s="147"/>
      <c r="J26" s="148"/>
      <c r="K26" s="157"/>
      <c r="L26" s="10">
        <f>IFERROR(K26/(I26+J26),0)</f>
        <v>0</v>
      </c>
      <c r="M26" s="183"/>
      <c r="N26" s="184">
        <f t="shared" si="44"/>
        <v>0</v>
      </c>
      <c r="O26" s="147"/>
      <c r="P26" s="148"/>
      <c r="Q26" s="157"/>
      <c r="R26" s="10"/>
      <c r="S26" s="183"/>
      <c r="T26" s="184"/>
      <c r="U26" s="147"/>
      <c r="V26" s="148"/>
      <c r="W26" s="157"/>
      <c r="X26" s="10">
        <f>IFERROR(W26/(U26+V26),0)</f>
        <v>0</v>
      </c>
      <c r="Y26" s="183"/>
      <c r="Z26" s="184">
        <f t="shared" si="46"/>
        <v>0</v>
      </c>
      <c r="AA26" s="147"/>
      <c r="AB26" s="148"/>
      <c r="AC26" s="157"/>
      <c r="AD26" s="10">
        <f>IFERROR(AC26/(AA26+AB26),0)</f>
        <v>0</v>
      </c>
      <c r="AE26" s="183"/>
      <c r="AF26" s="184">
        <f t="shared" si="48"/>
        <v>0</v>
      </c>
      <c r="AG26" s="147"/>
      <c r="AH26" s="148"/>
      <c r="AI26" s="157"/>
      <c r="AJ26" s="10">
        <f>IFERROR(AI26/(AG26+AH26),0)</f>
        <v>0</v>
      </c>
      <c r="AK26" s="183"/>
      <c r="AL26" s="184">
        <f t="shared" si="50"/>
        <v>0</v>
      </c>
      <c r="AM26" s="147"/>
      <c r="AN26" s="148"/>
      <c r="AO26" s="157"/>
      <c r="AP26" s="10">
        <f>IFERROR(AO26/(AM26+AN26),0)</f>
        <v>0</v>
      </c>
      <c r="AQ26" s="183"/>
      <c r="AR26" s="184">
        <f t="shared" si="0"/>
        <v>0</v>
      </c>
      <c r="AS26" s="147"/>
      <c r="AT26" s="148"/>
      <c r="AU26" s="157"/>
      <c r="AV26" s="10">
        <f>IFERROR(AU26/(AS26+AT26),0)</f>
        <v>0</v>
      </c>
      <c r="AW26" s="183"/>
      <c r="AX26" s="184">
        <f t="shared" si="53"/>
        <v>0</v>
      </c>
      <c r="AY26" s="147"/>
      <c r="AZ26" s="148"/>
      <c r="BA26" s="157"/>
      <c r="BB26" s="10">
        <f>IFERROR(BA26/(AY26+AZ26),0)</f>
        <v>0</v>
      </c>
      <c r="BC26" s="183"/>
      <c r="BD26" s="184">
        <f t="shared" si="55"/>
        <v>0</v>
      </c>
      <c r="BE26" s="147"/>
      <c r="BF26" s="148"/>
      <c r="BG26" s="157"/>
      <c r="BH26" s="10">
        <f>IFERROR(BG26/(BE26+BF26),0)</f>
        <v>0</v>
      </c>
      <c r="BI26" s="183"/>
      <c r="BJ26" s="184">
        <f t="shared" si="57"/>
        <v>0</v>
      </c>
      <c r="BK26" s="39" cm="1">
        <f t="array" ref="BK26">SUM(_xlfn._xlws.FILTER($C26:$BJ26,$C$8:$BJ$8=BK$8))</f>
        <v>0</v>
      </c>
      <c r="BL26" s="39" cm="1">
        <f t="array" ref="BL26">SUM(_xlfn._xlws.FILTER($C26:$BJ26,$C$8:$BJ$8=BL$8))</f>
        <v>0</v>
      </c>
      <c r="BM26" s="39" cm="1">
        <f t="array" ref="BM26">SUM(_xlfn._xlws.FILTER($C26:$BJ26,$C$8:$BJ$8=BM$8))</f>
        <v>0</v>
      </c>
      <c r="BN26" s="10">
        <f>IFERROR(BM26/(BK26+BL26),0)</f>
        <v>0</v>
      </c>
      <c r="BO26" s="196" cm="1">
        <f t="array" ref="BO26">SUM(_xlfn._xlws.FILTER($C26:$BJ26,$C$8:$BJ$8=BO$8))</f>
        <v>0</v>
      </c>
      <c r="BP26" s="184">
        <f t="shared" si="59"/>
        <v>0</v>
      </c>
    </row>
    <row r="27" spans="1:68" s="8" customFormat="1" ht="36" customHeight="1" x14ac:dyDescent="0.2">
      <c r="A27" s="153">
        <v>4</v>
      </c>
      <c r="B27" s="141" t="s">
        <v>34</v>
      </c>
      <c r="C27" s="121">
        <f>SUM(C28:C32)</f>
        <v>13762</v>
      </c>
      <c r="D27" s="74">
        <f>SUM(D28:D32)</f>
        <v>0</v>
      </c>
      <c r="E27" s="74">
        <f>SUM(E28:E31)</f>
        <v>26094388</v>
      </c>
      <c r="F27" s="74">
        <f>IFERROR(E27/(C27+D27),0)</f>
        <v>1896.1188780700479</v>
      </c>
      <c r="G27" s="181">
        <f>SUM(G28:G32)</f>
        <v>342291.86</v>
      </c>
      <c r="H27" s="182">
        <f>IFERROR(G27/(C27+D27),0)</f>
        <v>24.872246766458364</v>
      </c>
      <c r="I27" s="121">
        <f>SUM(I28:I32)</f>
        <v>9357</v>
      </c>
      <c r="J27" s="74">
        <f>SUM(J28:J32)</f>
        <v>0</v>
      </c>
      <c r="K27" s="74">
        <f>SUM(K28:K31)</f>
        <v>20517171</v>
      </c>
      <c r="L27" s="74">
        <f>IFERROR(K27/(I27+J27),0)</f>
        <v>2192.7082398204552</v>
      </c>
      <c r="M27" s="181">
        <f>SUM(M28:M32)</f>
        <v>273891.09000000003</v>
      </c>
      <c r="N27" s="182">
        <f>IFERROR(M27/(I27+J27),0)</f>
        <v>29.271250400769482</v>
      </c>
      <c r="O27" s="121">
        <f>SUM(O28:O32)</f>
        <v>7836</v>
      </c>
      <c r="P27" s="74">
        <f>SUM(P28:P32)</f>
        <v>0</v>
      </c>
      <c r="Q27" s="74">
        <f>SUM(Q28:Q32)</f>
        <v>14713186</v>
      </c>
      <c r="R27" s="74">
        <f>IFERROR(Q27/(O27+P27),0)</f>
        <v>1877.6398672792241</v>
      </c>
      <c r="S27" s="181">
        <f>SUM(S28:S32)</f>
        <v>266707.39999999997</v>
      </c>
      <c r="T27" s="182">
        <f>IFERROR(S27/(O27+P27),0)</f>
        <v>34.036166411434401</v>
      </c>
      <c r="U27" s="121">
        <f>SUM(U28:U32)</f>
        <v>352</v>
      </c>
      <c r="V27" s="74">
        <f>SUM(V28:V32)</f>
        <v>0</v>
      </c>
      <c r="W27" s="74">
        <f>SUM(W28:W31)</f>
        <v>622315</v>
      </c>
      <c r="X27" s="74">
        <f>IFERROR(W27/(U27+V27),0)</f>
        <v>1767.940340909091</v>
      </c>
      <c r="Y27" s="181">
        <f>SUM(Y28:Y32)</f>
        <v>16263.619999999999</v>
      </c>
      <c r="Z27" s="182">
        <f>IFERROR(Y27/(U27+V27),0)</f>
        <v>46.203465909090909</v>
      </c>
      <c r="AA27" s="121">
        <f>SUM(AA28:AA32)</f>
        <v>418</v>
      </c>
      <c r="AB27" s="74">
        <f>SUM(AB28:AB32)</f>
        <v>0</v>
      </c>
      <c r="AC27" s="74">
        <f>SUM(AC28:AC31)</f>
        <v>873084</v>
      </c>
      <c r="AD27" s="74">
        <f>IFERROR(AC27/(AA27+AB27),0)</f>
        <v>2088.7177033492821</v>
      </c>
      <c r="AE27" s="181">
        <f>SUM(AE28:AE32)</f>
        <v>19051.47</v>
      </c>
      <c r="AF27" s="182">
        <f>IFERROR(AE27/(AA27+AB27),0)</f>
        <v>45.577679425837324</v>
      </c>
      <c r="AG27" s="121">
        <f>SUM(AG28:AG32)</f>
        <v>413</v>
      </c>
      <c r="AH27" s="74">
        <f>SUM(AH28:AH32)</f>
        <v>0</v>
      </c>
      <c r="AI27" s="74">
        <f>SUM(AI28:AI31)</f>
        <v>768370</v>
      </c>
      <c r="AJ27" s="74">
        <f>IFERROR(AI27/(AG27+AH27),0)</f>
        <v>1860.46004842615</v>
      </c>
      <c r="AK27" s="181">
        <f>SUM(AK28:AK32)</f>
        <v>14774.74</v>
      </c>
      <c r="AL27" s="182">
        <f>IFERROR(AK27/(AG27+AH27),0)</f>
        <v>35.774188861985472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181">
        <f>SUM(AQ28:AQ32)</f>
        <v>0</v>
      </c>
      <c r="AR27" s="182">
        <f t="shared" si="0"/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181">
        <f>SUM(AW28:AW32)</f>
        <v>0</v>
      </c>
      <c r="AX27" s="182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181">
        <f>SUM(BC28:BC32)</f>
        <v>0</v>
      </c>
      <c r="BD27" s="182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181">
        <f>SUM(BI28:BI32)</f>
        <v>0</v>
      </c>
      <c r="BJ27" s="182">
        <f>IFERROR(BI27/(BE27+BF27),0)</f>
        <v>0</v>
      </c>
      <c r="BK27" s="121">
        <f>SUM(BK28:BK32)</f>
        <v>32138</v>
      </c>
      <c r="BL27" s="74">
        <f>SUM(BL28:BL32)</f>
        <v>0</v>
      </c>
      <c r="BM27" s="74">
        <f>SUM(BM28:BM31)</f>
        <v>63588514</v>
      </c>
      <c r="BN27" s="74">
        <f>IFERROR(BM27/(BK27+BL27),0)</f>
        <v>1978.6083141452486</v>
      </c>
      <c r="BO27" s="181">
        <f>SUM(BO28:BO32)</f>
        <v>932980.17999999982</v>
      </c>
      <c r="BP27" s="182">
        <f>IFERROR(BO27/(BK27+BL27),0)</f>
        <v>29.030436866015304</v>
      </c>
    </row>
    <row r="28" spans="1:68" s="8" customFormat="1" ht="19.5" customHeight="1" outlineLevel="1" x14ac:dyDescent="0.2">
      <c r="A28" s="154"/>
      <c r="B28" s="139" t="str" cm="1">
        <f t="array" ref="B28:B32">$B$10:$B$14</f>
        <v>ΟΙΚΙΑΚΟΣ</v>
      </c>
      <c r="C28" s="39">
        <v>13699</v>
      </c>
      <c r="D28" s="10"/>
      <c r="E28" s="10">
        <v>25656311</v>
      </c>
      <c r="F28" s="10">
        <f>IFERROR(E28/(C28+D28),0)</f>
        <v>1872.8601357763341</v>
      </c>
      <c r="G28" s="183">
        <v>336710.33999999997</v>
      </c>
      <c r="H28" s="184">
        <f>IFERROR(G28/(C28+D28),0)</f>
        <v>24.579191181838087</v>
      </c>
      <c r="I28" s="39">
        <v>9289</v>
      </c>
      <c r="J28" s="10"/>
      <c r="K28" s="10">
        <v>20181774</v>
      </c>
      <c r="L28" s="10">
        <f>IFERROR(K28/(I28+J28),0)</f>
        <v>2172.6530304661428</v>
      </c>
      <c r="M28" s="183">
        <v>269470.28000000003</v>
      </c>
      <c r="N28" s="184">
        <f>IFERROR(M28/(I28+J28),0)</f>
        <v>29.009611368285071</v>
      </c>
      <c r="O28" s="39">
        <v>7735</v>
      </c>
      <c r="P28" s="10"/>
      <c r="Q28" s="10">
        <v>13718197</v>
      </c>
      <c r="R28" s="10">
        <v>1773.5225597931501</v>
      </c>
      <c r="S28" s="183">
        <v>248911.55</v>
      </c>
      <c r="T28" s="184">
        <v>32.179903038138299</v>
      </c>
      <c r="U28" s="39">
        <v>350</v>
      </c>
      <c r="V28" s="10"/>
      <c r="W28" s="10">
        <v>619499</v>
      </c>
      <c r="X28" s="10">
        <f>IFERROR(W28/(U28+V28),0)</f>
        <v>1769.9971428571428</v>
      </c>
      <c r="Y28" s="183">
        <v>16212.88</v>
      </c>
      <c r="Z28" s="184">
        <f>IFERROR(Y28/(U28+V28),0)</f>
        <v>46.322514285714284</v>
      </c>
      <c r="AA28" s="39">
        <v>413</v>
      </c>
      <c r="AB28" s="10"/>
      <c r="AC28" s="10">
        <v>844773</v>
      </c>
      <c r="AD28" s="10">
        <f>IFERROR(AC28/(AA28+AB28),0)</f>
        <v>2045.4552058111381</v>
      </c>
      <c r="AE28" s="183">
        <v>18781.73</v>
      </c>
      <c r="AF28" s="184">
        <f>IFERROR(AE28/(AA28+AB28),0)</f>
        <v>45.476343825665857</v>
      </c>
      <c r="AG28" s="39">
        <v>413</v>
      </c>
      <c r="AH28" s="10"/>
      <c r="AI28" s="10">
        <v>768370</v>
      </c>
      <c r="AJ28" s="10">
        <f>IFERROR(AI28/(AG28+AH28),0)</f>
        <v>1860.46004842615</v>
      </c>
      <c r="AK28" s="183">
        <v>14774.74</v>
      </c>
      <c r="AL28" s="184">
        <f>IFERROR(AK28/(AG28+AH28),0)</f>
        <v>35.774188861985472</v>
      </c>
      <c r="AM28" s="39"/>
      <c r="AN28" s="10"/>
      <c r="AO28" s="10"/>
      <c r="AP28" s="10">
        <f>IFERROR(AO28/(AM28+AN28),0)</f>
        <v>0</v>
      </c>
      <c r="AQ28" s="183"/>
      <c r="AR28" s="184">
        <f t="shared" si="0"/>
        <v>0</v>
      </c>
      <c r="AS28" s="39"/>
      <c r="AT28" s="10"/>
      <c r="AU28" s="10"/>
      <c r="AV28" s="10">
        <f>IFERROR(AU28/(AS28+AT28),0)</f>
        <v>0</v>
      </c>
      <c r="AW28" s="183"/>
      <c r="AX28" s="184">
        <f>IFERROR(AW28/(AS28+AT28),0)</f>
        <v>0</v>
      </c>
      <c r="AY28" s="39"/>
      <c r="AZ28" s="10"/>
      <c r="BA28" s="10"/>
      <c r="BB28" s="10">
        <f>IFERROR(BA28/(AY28+AZ28),0)</f>
        <v>0</v>
      </c>
      <c r="BC28" s="183"/>
      <c r="BD28" s="184">
        <f>IFERROR(BC28/(AY28+AZ28),0)</f>
        <v>0</v>
      </c>
      <c r="BE28" s="39"/>
      <c r="BF28" s="10"/>
      <c r="BG28" s="10"/>
      <c r="BH28" s="10">
        <f>IFERROR(BG28/(BE28+BF28),0)</f>
        <v>0</v>
      </c>
      <c r="BI28" s="183"/>
      <c r="BJ28" s="184">
        <f>IFERROR(BI28/(BE28+BF28),0)</f>
        <v>0</v>
      </c>
      <c r="BK28" s="39" cm="1">
        <f t="array" ref="BK28">SUM(_xlfn._xlws.FILTER($C28:$BJ28,$C$8:$BJ$8=BK$8))</f>
        <v>31899</v>
      </c>
      <c r="BL28" s="39" cm="1">
        <f t="array" ref="BL28">SUM(_xlfn._xlws.FILTER($C28:$BJ28,$C$8:$BJ$8=BL$8))</f>
        <v>0</v>
      </c>
      <c r="BM28" s="39" cm="1">
        <f t="array" ref="BM28">SUM(_xlfn._xlws.FILTER($C28:$BJ28,$C$8:$BJ$8=BM$8))</f>
        <v>61788924</v>
      </c>
      <c r="BN28" s="10">
        <f>IFERROR(BM28/(BK28+BL28),0)</f>
        <v>1937.0175867582057</v>
      </c>
      <c r="BO28" s="196" cm="1">
        <f t="array" ref="BO28">SUM(_xlfn._xlws.FILTER($C28:$BJ28,$C$8:$BJ$8=BO$8))</f>
        <v>904861.5199999999</v>
      </c>
      <c r="BP28" s="184">
        <f>IFERROR(BO28/(BK28+BL28),0)</f>
        <v>28.36645412081883</v>
      </c>
    </row>
    <row r="29" spans="1:68" s="8" customFormat="1" ht="19.5" customHeight="1" outlineLevel="1" x14ac:dyDescent="0.2">
      <c r="A29" s="154"/>
      <c r="B29" s="139" t="str">
        <v>ΕΜΠΟΡΙΚΟΣ</v>
      </c>
      <c r="C29" s="39">
        <v>63</v>
      </c>
      <c r="D29" s="10"/>
      <c r="E29" s="10">
        <v>434027</v>
      </c>
      <c r="F29" s="10">
        <f t="shared" ref="F29:F32" si="60">IFERROR(E29/(C29+D29),0)</f>
        <v>6889.3174603174602</v>
      </c>
      <c r="G29" s="183">
        <v>5577.2</v>
      </c>
      <c r="H29" s="184">
        <f t="shared" ref="H29:H32" si="61">IFERROR(G29/(C29+D29),0)</f>
        <v>88.526984126984118</v>
      </c>
      <c r="I29" s="39">
        <v>68</v>
      </c>
      <c r="J29" s="10"/>
      <c r="K29" s="10">
        <v>335397</v>
      </c>
      <c r="L29" s="10">
        <f t="shared" ref="L29:L31" si="62">IFERROR(K29/(I29+J29),0)</f>
        <v>4932.3088235294117</v>
      </c>
      <c r="M29" s="183">
        <v>4420.8099999999995</v>
      </c>
      <c r="N29" s="184">
        <f t="shared" ref="N29:N32" si="63">IFERROR(M29/(I29+J29),0)</f>
        <v>65.011911764705872</v>
      </c>
      <c r="O29" s="39">
        <v>101</v>
      </c>
      <c r="P29" s="10"/>
      <c r="Q29" s="10">
        <v>994989</v>
      </c>
      <c r="R29" s="10">
        <v>9851.3762376237592</v>
      </c>
      <c r="S29" s="183">
        <v>17795.849999999999</v>
      </c>
      <c r="T29" s="184">
        <v>176.19653465346499</v>
      </c>
      <c r="U29" s="39">
        <v>2</v>
      </c>
      <c r="V29" s="10"/>
      <c r="W29" s="10">
        <v>2816</v>
      </c>
      <c r="X29" s="10">
        <f t="shared" ref="X29:X31" si="64">IFERROR(W29/(U29+V29),0)</f>
        <v>1408</v>
      </c>
      <c r="Y29" s="183">
        <v>50.74</v>
      </c>
      <c r="Z29" s="184">
        <f t="shared" ref="Z29:Z32" si="65">IFERROR(Y29/(U29+V29),0)</f>
        <v>25.37</v>
      </c>
      <c r="AA29" s="39">
        <v>5</v>
      </c>
      <c r="AB29" s="10"/>
      <c r="AC29" s="10">
        <v>28311</v>
      </c>
      <c r="AD29" s="10">
        <f t="shared" ref="AD29:AD31" si="66">IFERROR(AC29/(AA29+AB29),0)</f>
        <v>5662.2</v>
      </c>
      <c r="AE29" s="183">
        <v>269.74</v>
      </c>
      <c r="AF29" s="184">
        <f t="shared" ref="AF29:AF32" si="67">IFERROR(AE29/(AA29+AB29),0)</f>
        <v>53.948</v>
      </c>
      <c r="AG29" s="39"/>
      <c r="AH29" s="10"/>
      <c r="AI29" s="10"/>
      <c r="AJ29" s="10">
        <f t="shared" ref="AJ29:AJ31" si="68">IFERROR(AI29/(AG29+AH29),0)</f>
        <v>0</v>
      </c>
      <c r="AK29" s="183"/>
      <c r="AL29" s="184">
        <f t="shared" ref="AL29:AL32" si="69">IFERROR(AK29/(AG29+AH29),0)</f>
        <v>0</v>
      </c>
      <c r="AM29" s="39"/>
      <c r="AN29" s="10"/>
      <c r="AO29" s="10"/>
      <c r="AP29" s="10">
        <f t="shared" ref="AP29:AP31" si="70">IFERROR(AO29/(AM29+AN29),0)</f>
        <v>0</v>
      </c>
      <c r="AQ29" s="183"/>
      <c r="AR29" s="184">
        <f t="shared" si="0"/>
        <v>0</v>
      </c>
      <c r="AS29" s="39"/>
      <c r="AT29" s="10"/>
      <c r="AU29" s="10"/>
      <c r="AV29" s="10">
        <f t="shared" ref="AV29:AV31" si="71">IFERROR(AU29/(AS29+AT29),0)</f>
        <v>0</v>
      </c>
      <c r="AW29" s="183"/>
      <c r="AX29" s="184">
        <f t="shared" ref="AX29:AX32" si="72">IFERROR(AW29/(AS29+AT29),0)</f>
        <v>0</v>
      </c>
      <c r="AY29" s="39"/>
      <c r="AZ29" s="10"/>
      <c r="BA29" s="10"/>
      <c r="BB29" s="10">
        <f t="shared" ref="BB29:BB31" si="73">IFERROR(BA29/(AY29+AZ29),0)</f>
        <v>0</v>
      </c>
      <c r="BC29" s="183"/>
      <c r="BD29" s="184">
        <f t="shared" ref="BD29:BD32" si="74">IFERROR(BC29/(AY29+AZ29),0)</f>
        <v>0</v>
      </c>
      <c r="BE29" s="39"/>
      <c r="BF29" s="10"/>
      <c r="BG29" s="10"/>
      <c r="BH29" s="10">
        <f t="shared" ref="BH29:BH31" si="75">IFERROR(BG29/(BE29+BF29),0)</f>
        <v>0</v>
      </c>
      <c r="BI29" s="183"/>
      <c r="BJ29" s="184">
        <f t="shared" ref="BJ29:BJ32" si="76">IFERROR(BI29/(BE29+BF29),0)</f>
        <v>0</v>
      </c>
      <c r="BK29" s="39" cm="1">
        <f t="array" ref="BK29">SUM(_xlfn._xlws.FILTER($C29:$BJ29,$C$8:$BJ$8=BK$8))</f>
        <v>239</v>
      </c>
      <c r="BL29" s="39" cm="1">
        <f t="array" ref="BL29">SUM(_xlfn._xlws.FILTER($C29:$BJ29,$C$8:$BJ$8=BL$8))</f>
        <v>0</v>
      </c>
      <c r="BM29" s="39" cm="1">
        <f t="array" ref="BM29">SUM(_xlfn._xlws.FILTER($C29:$BJ29,$C$8:$BJ$8=BM$8))</f>
        <v>1795540</v>
      </c>
      <c r="BN29" s="10">
        <f t="shared" ref="BN29:BN31" si="77">IFERROR(BM29/(BK29+BL29),0)</f>
        <v>7512.7196652719667</v>
      </c>
      <c r="BO29" s="196" cm="1">
        <f t="array" ref="BO29">SUM(_xlfn._xlws.FILTER($C29:$BJ29,$C$8:$BJ$8=BO$8))</f>
        <v>28114.34</v>
      </c>
      <c r="BP29" s="184">
        <f t="shared" ref="BP29:BP32" si="78">IFERROR(BO29/(BK29+BL29),0)</f>
        <v>117.63322175732218</v>
      </c>
    </row>
    <row r="30" spans="1:68" s="8" customFormat="1" ht="19.5" customHeight="1" outlineLevel="1" x14ac:dyDescent="0.2">
      <c r="A30" s="154"/>
      <c r="B30" s="139" t="str">
        <v>CNG</v>
      </c>
      <c r="C30" s="39"/>
      <c r="D30" s="10"/>
      <c r="E30" s="10">
        <v>4050</v>
      </c>
      <c r="F30" s="10">
        <f t="shared" si="60"/>
        <v>0</v>
      </c>
      <c r="G30" s="183">
        <v>4.32</v>
      </c>
      <c r="H30" s="184">
        <f t="shared" si="61"/>
        <v>0</v>
      </c>
      <c r="I30" s="39"/>
      <c r="J30" s="10"/>
      <c r="K30" s="10"/>
      <c r="L30" s="10">
        <f t="shared" si="62"/>
        <v>0</v>
      </c>
      <c r="M30" s="183"/>
      <c r="N30" s="184">
        <f t="shared" si="63"/>
        <v>0</v>
      </c>
      <c r="O30" s="39"/>
      <c r="P30" s="10"/>
      <c r="Q30" s="10"/>
      <c r="R30" s="10"/>
      <c r="S30" s="183"/>
      <c r="T30" s="184"/>
      <c r="U30" s="39"/>
      <c r="V30" s="10"/>
      <c r="W30" s="10"/>
      <c r="X30" s="10">
        <f t="shared" si="64"/>
        <v>0</v>
      </c>
      <c r="Y30" s="183"/>
      <c r="Z30" s="184">
        <f t="shared" si="65"/>
        <v>0</v>
      </c>
      <c r="AA30" s="39"/>
      <c r="AB30" s="10"/>
      <c r="AC30" s="10"/>
      <c r="AD30" s="10">
        <f t="shared" si="66"/>
        <v>0</v>
      </c>
      <c r="AE30" s="183"/>
      <c r="AF30" s="184">
        <f t="shared" si="67"/>
        <v>0</v>
      </c>
      <c r="AG30" s="39"/>
      <c r="AH30" s="10"/>
      <c r="AI30" s="10"/>
      <c r="AJ30" s="10">
        <f t="shared" si="68"/>
        <v>0</v>
      </c>
      <c r="AK30" s="183"/>
      <c r="AL30" s="184">
        <f t="shared" si="69"/>
        <v>0</v>
      </c>
      <c r="AM30" s="39"/>
      <c r="AN30" s="10"/>
      <c r="AO30" s="10"/>
      <c r="AP30" s="10">
        <f t="shared" si="70"/>
        <v>0</v>
      </c>
      <c r="AQ30" s="183"/>
      <c r="AR30" s="184">
        <f t="shared" si="0"/>
        <v>0</v>
      </c>
      <c r="AS30" s="39"/>
      <c r="AT30" s="10"/>
      <c r="AU30" s="10"/>
      <c r="AV30" s="10">
        <f t="shared" si="71"/>
        <v>0</v>
      </c>
      <c r="AW30" s="183"/>
      <c r="AX30" s="184">
        <f t="shared" si="72"/>
        <v>0</v>
      </c>
      <c r="AY30" s="39"/>
      <c r="AZ30" s="10"/>
      <c r="BA30" s="10"/>
      <c r="BB30" s="10">
        <f t="shared" si="73"/>
        <v>0</v>
      </c>
      <c r="BC30" s="183"/>
      <c r="BD30" s="184">
        <f t="shared" si="74"/>
        <v>0</v>
      </c>
      <c r="BE30" s="39"/>
      <c r="BF30" s="10"/>
      <c r="BG30" s="10"/>
      <c r="BH30" s="10">
        <f t="shared" si="75"/>
        <v>0</v>
      </c>
      <c r="BI30" s="183"/>
      <c r="BJ30" s="184">
        <f t="shared" si="76"/>
        <v>0</v>
      </c>
      <c r="BK30" s="39" cm="1">
        <f t="array" ref="BK30">SUM(_xlfn._xlws.FILTER($C30:$BJ30,$C$8:$BJ$8=BK$8))</f>
        <v>0</v>
      </c>
      <c r="BL30" s="39" cm="1">
        <f t="array" ref="BL30">SUM(_xlfn._xlws.FILTER($C30:$BJ30,$C$8:$BJ$8=BL$8))</f>
        <v>0</v>
      </c>
      <c r="BM30" s="39" cm="1">
        <f t="array" ref="BM30">SUM(_xlfn._xlws.FILTER($C30:$BJ30,$C$8:$BJ$8=BM$8))</f>
        <v>4050</v>
      </c>
      <c r="BN30" s="10">
        <f t="shared" si="77"/>
        <v>0</v>
      </c>
      <c r="BO30" s="196" cm="1">
        <f t="array" ref="BO30">SUM(_xlfn._xlws.FILTER($C30:$BJ30,$C$8:$BJ$8=BO$8))</f>
        <v>4.32</v>
      </c>
      <c r="BP30" s="184">
        <f t="shared" si="78"/>
        <v>0</v>
      </c>
    </row>
    <row r="31" spans="1:68" s="15" customFormat="1" ht="19.5" customHeight="1" outlineLevel="1" x14ac:dyDescent="0.2">
      <c r="A31" s="154"/>
      <c r="B31" s="139" t="str">
        <v>ΒΙΟΜΗΧΑΝΙΚΟΣ</v>
      </c>
      <c r="C31" s="39"/>
      <c r="D31" s="10"/>
      <c r="E31" s="10"/>
      <c r="F31" s="10">
        <f t="shared" si="60"/>
        <v>0</v>
      </c>
      <c r="G31" s="183"/>
      <c r="H31" s="184">
        <f t="shared" si="61"/>
        <v>0</v>
      </c>
      <c r="I31" s="39"/>
      <c r="J31" s="10"/>
      <c r="K31" s="10"/>
      <c r="L31" s="10">
        <f t="shared" si="62"/>
        <v>0</v>
      </c>
      <c r="M31" s="183"/>
      <c r="N31" s="184">
        <f t="shared" si="63"/>
        <v>0</v>
      </c>
      <c r="O31" s="39"/>
      <c r="P31" s="10"/>
      <c r="Q31" s="10"/>
      <c r="R31" s="10"/>
      <c r="S31" s="183"/>
      <c r="T31" s="184"/>
      <c r="U31" s="39"/>
      <c r="V31" s="10"/>
      <c r="W31" s="10"/>
      <c r="X31" s="10">
        <f t="shared" si="64"/>
        <v>0</v>
      </c>
      <c r="Y31" s="183"/>
      <c r="Z31" s="184">
        <f t="shared" si="65"/>
        <v>0</v>
      </c>
      <c r="AA31" s="39"/>
      <c r="AB31" s="10"/>
      <c r="AC31" s="10"/>
      <c r="AD31" s="10">
        <f t="shared" si="66"/>
        <v>0</v>
      </c>
      <c r="AE31" s="183"/>
      <c r="AF31" s="184">
        <f t="shared" si="67"/>
        <v>0</v>
      </c>
      <c r="AG31" s="39"/>
      <c r="AH31" s="10"/>
      <c r="AI31" s="10"/>
      <c r="AJ31" s="10">
        <f t="shared" si="68"/>
        <v>0</v>
      </c>
      <c r="AK31" s="183"/>
      <c r="AL31" s="184">
        <f t="shared" si="69"/>
        <v>0</v>
      </c>
      <c r="AM31" s="39"/>
      <c r="AN31" s="10"/>
      <c r="AO31" s="10"/>
      <c r="AP31" s="10">
        <f t="shared" si="70"/>
        <v>0</v>
      </c>
      <c r="AQ31" s="183"/>
      <c r="AR31" s="184">
        <f t="shared" si="0"/>
        <v>0</v>
      </c>
      <c r="AS31" s="39"/>
      <c r="AT31" s="10"/>
      <c r="AU31" s="10"/>
      <c r="AV31" s="10">
        <f t="shared" si="71"/>
        <v>0</v>
      </c>
      <c r="AW31" s="183"/>
      <c r="AX31" s="184">
        <f t="shared" si="72"/>
        <v>0</v>
      </c>
      <c r="AY31" s="39"/>
      <c r="AZ31" s="10"/>
      <c r="BA31" s="10"/>
      <c r="BB31" s="10">
        <f t="shared" si="73"/>
        <v>0</v>
      </c>
      <c r="BC31" s="183"/>
      <c r="BD31" s="184">
        <f t="shared" si="74"/>
        <v>0</v>
      </c>
      <c r="BE31" s="39"/>
      <c r="BF31" s="10"/>
      <c r="BG31" s="10"/>
      <c r="BH31" s="10">
        <f t="shared" si="75"/>
        <v>0</v>
      </c>
      <c r="BI31" s="183"/>
      <c r="BJ31" s="184">
        <f t="shared" si="76"/>
        <v>0</v>
      </c>
      <c r="BK31" s="39" cm="1">
        <f t="array" ref="BK31">SUM(_xlfn._xlws.FILTER($C31:$BJ31,$C$8:$BJ$8=BK$8))</f>
        <v>0</v>
      </c>
      <c r="BL31" s="39" cm="1">
        <f t="array" ref="BL31">SUM(_xlfn._xlws.FILTER($C31:$BJ31,$C$8:$BJ$8=BL$8))</f>
        <v>0</v>
      </c>
      <c r="BM31" s="39" cm="1">
        <f t="array" ref="BM31">SUM(_xlfn._xlws.FILTER($C31:$BJ31,$C$8:$BJ$8=BM$8))</f>
        <v>0</v>
      </c>
      <c r="BN31" s="10">
        <f t="shared" si="77"/>
        <v>0</v>
      </c>
      <c r="BO31" s="196" cm="1">
        <f t="array" ref="BO31">SUM(_xlfn._xlws.FILTER($C31:$BJ31,$C$8:$BJ$8=BO$8))</f>
        <v>0</v>
      </c>
      <c r="BP31" s="184">
        <f t="shared" si="78"/>
        <v>0</v>
      </c>
    </row>
    <row r="32" spans="1:68" s="15" customFormat="1" ht="19.5" customHeight="1" outlineLevel="1" thickBot="1" x14ac:dyDescent="0.25">
      <c r="A32" s="155"/>
      <c r="B32" s="139" t="str">
        <v>ΚΛΙΜΑΤΙΣΜΟΣ / ΣΥΜΠΑΡΑΓΩΓΗ</v>
      </c>
      <c r="C32" s="147"/>
      <c r="D32" s="148"/>
      <c r="E32" s="157"/>
      <c r="F32" s="10">
        <f t="shared" si="60"/>
        <v>0</v>
      </c>
      <c r="G32" s="185"/>
      <c r="H32" s="184">
        <f t="shared" si="61"/>
        <v>0</v>
      </c>
      <c r="I32" s="147"/>
      <c r="J32" s="148"/>
      <c r="K32" s="157"/>
      <c r="L32" s="10">
        <f>IFERROR(K32/(I32+J32),0)</f>
        <v>0</v>
      </c>
      <c r="M32" s="183"/>
      <c r="N32" s="184">
        <f t="shared" si="63"/>
        <v>0</v>
      </c>
      <c r="O32" s="147"/>
      <c r="P32" s="148"/>
      <c r="Q32" s="157"/>
      <c r="R32" s="10"/>
      <c r="S32" s="183"/>
      <c r="T32" s="184"/>
      <c r="U32" s="147"/>
      <c r="V32" s="148"/>
      <c r="W32" s="157"/>
      <c r="X32" s="10">
        <f>IFERROR(W32/(U32+V32),0)</f>
        <v>0</v>
      </c>
      <c r="Y32" s="183"/>
      <c r="Z32" s="184">
        <f t="shared" si="65"/>
        <v>0</v>
      </c>
      <c r="AA32" s="147"/>
      <c r="AB32" s="148"/>
      <c r="AC32" s="157"/>
      <c r="AD32" s="10">
        <f>IFERROR(AC32/(AA32+AB32),0)</f>
        <v>0</v>
      </c>
      <c r="AE32" s="183"/>
      <c r="AF32" s="184">
        <f t="shared" si="67"/>
        <v>0</v>
      </c>
      <c r="AG32" s="147"/>
      <c r="AH32" s="148"/>
      <c r="AI32" s="157"/>
      <c r="AJ32" s="10">
        <f>IFERROR(AI32/(AG32+AH32),0)</f>
        <v>0</v>
      </c>
      <c r="AK32" s="183"/>
      <c r="AL32" s="184">
        <f t="shared" si="69"/>
        <v>0</v>
      </c>
      <c r="AM32" s="147"/>
      <c r="AN32" s="148"/>
      <c r="AO32" s="157"/>
      <c r="AP32" s="10">
        <f>IFERROR(AO32/(AM32+AN32),0)</f>
        <v>0</v>
      </c>
      <c r="AQ32" s="183"/>
      <c r="AR32" s="184">
        <f t="shared" si="0"/>
        <v>0</v>
      </c>
      <c r="AS32" s="147"/>
      <c r="AT32" s="148"/>
      <c r="AU32" s="157"/>
      <c r="AV32" s="10">
        <f>IFERROR(AU32/(AS32+AT32),0)</f>
        <v>0</v>
      </c>
      <c r="AW32" s="183"/>
      <c r="AX32" s="184">
        <f t="shared" si="72"/>
        <v>0</v>
      </c>
      <c r="AY32" s="147"/>
      <c r="AZ32" s="148"/>
      <c r="BA32" s="157"/>
      <c r="BB32" s="10">
        <f>IFERROR(BA32/(AY32+AZ32),0)</f>
        <v>0</v>
      </c>
      <c r="BC32" s="183"/>
      <c r="BD32" s="184">
        <f t="shared" si="74"/>
        <v>0</v>
      </c>
      <c r="BE32" s="147"/>
      <c r="BF32" s="148"/>
      <c r="BG32" s="157"/>
      <c r="BH32" s="10">
        <f>IFERROR(BG32/(BE32+BF32),0)</f>
        <v>0</v>
      </c>
      <c r="BI32" s="183"/>
      <c r="BJ32" s="184">
        <f t="shared" si="76"/>
        <v>0</v>
      </c>
      <c r="BK32" s="39" cm="1">
        <f t="array" ref="BK32">SUM(_xlfn._xlws.FILTER($C32:$BJ32,$C$8:$BJ$8=BK$8))</f>
        <v>0</v>
      </c>
      <c r="BL32" s="39" cm="1">
        <f t="array" ref="BL32">SUM(_xlfn._xlws.FILTER($C32:$BJ32,$C$8:$BJ$8=BL$8))</f>
        <v>0</v>
      </c>
      <c r="BM32" s="39" cm="1">
        <f t="array" ref="BM32">SUM(_xlfn._xlws.FILTER($C32:$BJ32,$C$8:$BJ$8=BM$8))</f>
        <v>0</v>
      </c>
      <c r="BN32" s="10">
        <f>IFERROR(BM32/(BK32+BL32),0)</f>
        <v>0</v>
      </c>
      <c r="BO32" s="196" cm="1">
        <f t="array" ref="BO32">SUM(_xlfn._xlws.FILTER($C32:$BJ32,$C$8:$BJ$8=BO$8))</f>
        <v>0</v>
      </c>
      <c r="BP32" s="184">
        <f t="shared" si="78"/>
        <v>0</v>
      </c>
    </row>
    <row r="33" spans="1:68" s="8" customFormat="1" ht="36" customHeight="1" x14ac:dyDescent="0.2">
      <c r="A33" s="153">
        <v>5</v>
      </c>
      <c r="B33" s="141" t="s">
        <v>35</v>
      </c>
      <c r="C33" s="121">
        <f>SUM(C34:C38)</f>
        <v>139</v>
      </c>
      <c r="D33" s="74">
        <f>SUM(D34:D38)</f>
        <v>0</v>
      </c>
      <c r="E33" s="74">
        <f>SUM(E34:E37)</f>
        <v>258749</v>
      </c>
      <c r="F33" s="74">
        <f>IFERROR(E33/(C33+D33),0)</f>
        <v>1861.5035971223022</v>
      </c>
      <c r="G33" s="181">
        <f>SUM(G34:G38)</f>
        <v>3402.6</v>
      </c>
      <c r="H33" s="182">
        <f>IFERROR(G33/(C33+D33),0)</f>
        <v>24.479136690647483</v>
      </c>
      <c r="I33" s="121">
        <f>SUM(I34:I38)</f>
        <v>74</v>
      </c>
      <c r="J33" s="74">
        <f>SUM(J34:J38)</f>
        <v>0</v>
      </c>
      <c r="K33" s="74">
        <f>SUM(K34:K37)</f>
        <v>550269</v>
      </c>
      <c r="L33" s="74">
        <f>IFERROR(K33/(I33+J33),0)</f>
        <v>7436.0675675675675</v>
      </c>
      <c r="M33" s="181">
        <f>SUM(M34:M38)</f>
        <v>3963.05</v>
      </c>
      <c r="N33" s="182">
        <f>IFERROR(M33/(I33+J33),0)</f>
        <v>53.554729729729729</v>
      </c>
      <c r="O33" s="121">
        <f>SUM(O34:O38)</f>
        <v>165</v>
      </c>
      <c r="P33" s="74">
        <f>SUM(P34:P38)</f>
        <v>0</v>
      </c>
      <c r="Q33" s="74">
        <f>SUM(Q34:Q38)</f>
        <v>610485</v>
      </c>
      <c r="R33" s="74">
        <f>IFERROR(Q33/(O33+P33),0)</f>
        <v>3699.909090909091</v>
      </c>
      <c r="S33" s="181">
        <f>SUM(S34:S38)</f>
        <v>10636.59</v>
      </c>
      <c r="T33" s="182">
        <f>IFERROR(S33/(O33+P33),0)</f>
        <v>64.464181818181814</v>
      </c>
      <c r="U33" s="121">
        <f>SUM(U34:U38)</f>
        <v>5</v>
      </c>
      <c r="V33" s="74">
        <f>SUM(V34:V38)</f>
        <v>0</v>
      </c>
      <c r="W33" s="74">
        <f>SUM(W34:W37)</f>
        <v>9407</v>
      </c>
      <c r="X33" s="74">
        <f>IFERROR(W33/(U33+V33),0)</f>
        <v>1881.4</v>
      </c>
      <c r="Y33" s="181">
        <f>SUM(Y34:Y38)</f>
        <v>245.89</v>
      </c>
      <c r="Z33" s="182">
        <f>IFERROR(Y33/(U33+V33),0)</f>
        <v>49.177999999999997</v>
      </c>
      <c r="AA33" s="121">
        <f>SUM(AA34:AA38)</f>
        <v>11</v>
      </c>
      <c r="AB33" s="74">
        <f>SUM(AB34:AB38)</f>
        <v>0</v>
      </c>
      <c r="AC33" s="74">
        <f>SUM(AC34:AC37)</f>
        <v>31529</v>
      </c>
      <c r="AD33" s="74">
        <f>IFERROR(AC33/(AA33+AB33),0)</f>
        <v>2866.2727272727275</v>
      </c>
      <c r="AE33" s="181">
        <f>SUM(AE34:AE38)</f>
        <v>682.36</v>
      </c>
      <c r="AF33" s="182">
        <f>IFERROR(AE33/(AA33+AB33),0)</f>
        <v>62.032727272727271</v>
      </c>
      <c r="AG33" s="121">
        <f>SUM(AG34:AG38)</f>
        <v>1</v>
      </c>
      <c r="AH33" s="74">
        <f>SUM(AH34:AH38)</f>
        <v>0</v>
      </c>
      <c r="AI33" s="74">
        <f>SUM(AI34:AI37)</f>
        <v>3878</v>
      </c>
      <c r="AJ33" s="74">
        <f>IFERROR(AI33/(AG33+AH33),0)</f>
        <v>3878</v>
      </c>
      <c r="AK33" s="181">
        <f>SUM(AK34:AK38)</f>
        <v>71.27</v>
      </c>
      <c r="AL33" s="182">
        <f>IFERROR(AK33/(AG33+AH33),0)</f>
        <v>71.27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181">
        <f>SUM(AQ34:AQ38)</f>
        <v>0</v>
      </c>
      <c r="AR33" s="182">
        <f t="shared" si="0"/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181">
        <f>SUM(AW34:AW38)</f>
        <v>0</v>
      </c>
      <c r="AX33" s="182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181">
        <f>SUM(BC34:BC38)</f>
        <v>0</v>
      </c>
      <c r="BD33" s="182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181">
        <f>SUM(BI34:BI38)</f>
        <v>0</v>
      </c>
      <c r="BJ33" s="182">
        <f>IFERROR(BI33/(BE33+BF33),0)</f>
        <v>0</v>
      </c>
      <c r="BK33" s="121">
        <f>SUM(BK34:BK38)</f>
        <v>395</v>
      </c>
      <c r="BL33" s="74">
        <f>SUM(BL34:BL38)</f>
        <v>0</v>
      </c>
      <c r="BM33" s="74">
        <f>SUM(BM34:BM37)</f>
        <v>1464317</v>
      </c>
      <c r="BN33" s="74">
        <f>IFERROR(BM33/(BK33+BL33),0)</f>
        <v>3707.1316455696201</v>
      </c>
      <c r="BO33" s="181">
        <f>SUM(BO34:BO38)</f>
        <v>19001.760000000002</v>
      </c>
      <c r="BP33" s="182">
        <f>IFERROR(BO33/(BK33+BL33),0)</f>
        <v>48.105721518987345</v>
      </c>
    </row>
    <row r="34" spans="1:68" s="8" customFormat="1" ht="19.5" customHeight="1" outlineLevel="1" x14ac:dyDescent="0.2">
      <c r="A34" s="154"/>
      <c r="B34" s="139" t="str" cm="1">
        <f t="array" ref="B34:B38">$B$10:$B$14</f>
        <v>ΟΙΚΙΑΚΟΣ</v>
      </c>
      <c r="C34" s="39">
        <v>134</v>
      </c>
      <c r="D34" s="10"/>
      <c r="E34" s="10">
        <v>233001</v>
      </c>
      <c r="F34" s="10">
        <f>IFERROR(E34/(C34+D34),0)</f>
        <v>1738.813432835821</v>
      </c>
      <c r="G34" s="183">
        <v>3074.2799999999997</v>
      </c>
      <c r="H34" s="184">
        <f>IFERROR(G34/(C34+D34),0)</f>
        <v>22.942388059701489</v>
      </c>
      <c r="I34" s="39">
        <v>69</v>
      </c>
      <c r="J34" s="10"/>
      <c r="K34" s="10">
        <v>137166</v>
      </c>
      <c r="L34" s="10">
        <f>IFERROR(K34/(I34+J34),0)</f>
        <v>1987.9130434782608</v>
      </c>
      <c r="M34" s="183">
        <v>1847.23</v>
      </c>
      <c r="N34" s="184">
        <f>IFERROR(M34/(I34+J34),0)</f>
        <v>26.771449275362318</v>
      </c>
      <c r="O34" s="39">
        <v>157</v>
      </c>
      <c r="P34" s="10"/>
      <c r="Q34" s="10">
        <v>306529</v>
      </c>
      <c r="R34" s="10">
        <v>1952.41401273885</v>
      </c>
      <c r="S34" s="183">
        <v>5550.67</v>
      </c>
      <c r="T34" s="184">
        <v>35.354585987261203</v>
      </c>
      <c r="U34" s="39">
        <v>5</v>
      </c>
      <c r="V34" s="10"/>
      <c r="W34" s="10">
        <v>9407</v>
      </c>
      <c r="X34" s="10">
        <f>IFERROR(W34/(U34+V34),0)</f>
        <v>1881.4</v>
      </c>
      <c r="Y34" s="183">
        <v>245.89</v>
      </c>
      <c r="Z34" s="184">
        <f>IFERROR(Y34/(U34+V34),0)</f>
        <v>49.177999999999997</v>
      </c>
      <c r="AA34" s="39">
        <v>11</v>
      </c>
      <c r="AB34" s="10"/>
      <c r="AC34" s="10">
        <v>31529</v>
      </c>
      <c r="AD34" s="10">
        <f>IFERROR(AC34/(AA34+AB34),0)</f>
        <v>2866.2727272727275</v>
      </c>
      <c r="AE34" s="183">
        <v>682.36</v>
      </c>
      <c r="AF34" s="184">
        <f>IFERROR(AE34/(AA34+AB34),0)</f>
        <v>62.032727272727271</v>
      </c>
      <c r="AG34" s="39">
        <v>1</v>
      </c>
      <c r="AH34" s="10"/>
      <c r="AI34" s="10">
        <v>3878</v>
      </c>
      <c r="AJ34" s="10">
        <f>IFERROR(AI34/(AG34+AH34),0)</f>
        <v>3878</v>
      </c>
      <c r="AK34" s="183">
        <v>71.27</v>
      </c>
      <c r="AL34" s="184">
        <f>IFERROR(AK34/(AG34+AH34),0)</f>
        <v>71.27</v>
      </c>
      <c r="AM34" s="39"/>
      <c r="AN34" s="10"/>
      <c r="AO34" s="10"/>
      <c r="AP34" s="10">
        <f>IFERROR(AO34/(AM34+AN34),0)</f>
        <v>0</v>
      </c>
      <c r="AQ34" s="183"/>
      <c r="AR34" s="184">
        <f t="shared" si="0"/>
        <v>0</v>
      </c>
      <c r="AS34" s="39"/>
      <c r="AT34" s="10"/>
      <c r="AU34" s="10"/>
      <c r="AV34" s="10">
        <f>IFERROR(AU34/(AS34+AT34),0)</f>
        <v>0</v>
      </c>
      <c r="AW34" s="183"/>
      <c r="AX34" s="184">
        <f>IFERROR(AW34/(AS34+AT34),0)</f>
        <v>0</v>
      </c>
      <c r="AY34" s="39"/>
      <c r="AZ34" s="10"/>
      <c r="BA34" s="10"/>
      <c r="BB34" s="10">
        <f>IFERROR(BA34/(AY34+AZ34),0)</f>
        <v>0</v>
      </c>
      <c r="BC34" s="183"/>
      <c r="BD34" s="184">
        <f>IFERROR(BC34/(AY34+AZ34),0)</f>
        <v>0</v>
      </c>
      <c r="BE34" s="39"/>
      <c r="BF34" s="10"/>
      <c r="BG34" s="10"/>
      <c r="BH34" s="10">
        <f>IFERROR(BG34/(BE34+BF34),0)</f>
        <v>0</v>
      </c>
      <c r="BI34" s="183"/>
      <c r="BJ34" s="184">
        <f>IFERROR(BI34/(BE34+BF34),0)</f>
        <v>0</v>
      </c>
      <c r="BK34" s="39" cm="1">
        <f t="array" ref="BK34">SUM(_xlfn._xlws.FILTER($C34:$BJ34,$C$8:$BJ$8=BK$8))</f>
        <v>377</v>
      </c>
      <c r="BL34" s="39" cm="1">
        <f t="array" ref="BL34">SUM(_xlfn._xlws.FILTER($C34:$BJ34,$C$8:$BJ$8=BL$8))</f>
        <v>0</v>
      </c>
      <c r="BM34" s="39" cm="1">
        <f t="array" ref="BM34">SUM(_xlfn._xlws.FILTER($C34:$BJ34,$C$8:$BJ$8=BM$8))</f>
        <v>721510</v>
      </c>
      <c r="BN34" s="10">
        <f>IFERROR(BM34/(BK34+BL34),0)</f>
        <v>1913.8196286472148</v>
      </c>
      <c r="BO34" s="196" cm="1">
        <f t="array" ref="BO34">SUM(_xlfn._xlws.FILTER($C34:$BJ34,$C$8:$BJ$8=BO$8))</f>
        <v>11471.7</v>
      </c>
      <c r="BP34" s="184">
        <f>IFERROR(BO34/(BK34+BL34),0)</f>
        <v>30.428912466843503</v>
      </c>
    </row>
    <row r="35" spans="1:68" s="8" customFormat="1" ht="19.5" customHeight="1" outlineLevel="1" x14ac:dyDescent="0.2">
      <c r="A35" s="154"/>
      <c r="B35" s="139" t="str">
        <v>ΕΜΠΟΡΙΚΟΣ</v>
      </c>
      <c r="C35" s="39">
        <v>5</v>
      </c>
      <c r="D35" s="10"/>
      <c r="E35" s="10">
        <v>25748</v>
      </c>
      <c r="F35" s="10">
        <f t="shared" ref="F35:F38" si="79">IFERROR(E35/(C35+D35),0)</f>
        <v>5149.6000000000004</v>
      </c>
      <c r="G35" s="183">
        <v>328.32</v>
      </c>
      <c r="H35" s="184">
        <f t="shared" ref="H35:H38" si="80">IFERROR(G35/(C35+D35),0)</f>
        <v>65.664000000000001</v>
      </c>
      <c r="I35" s="39">
        <v>4</v>
      </c>
      <c r="J35" s="10"/>
      <c r="K35" s="10">
        <v>150953</v>
      </c>
      <c r="L35" s="10">
        <f t="shared" ref="L35:L37" si="81">IFERROR(K35/(I35+J35),0)</f>
        <v>37738.25</v>
      </c>
      <c r="M35" s="183">
        <v>1893.44</v>
      </c>
      <c r="N35" s="184">
        <f t="shared" ref="N35:N38" si="82">IFERROR(M35/(I35+J35),0)</f>
        <v>473.36</v>
      </c>
      <c r="O35" s="39">
        <v>8</v>
      </c>
      <c r="P35" s="10"/>
      <c r="Q35" s="10">
        <v>303956</v>
      </c>
      <c r="R35" s="10">
        <v>37994.5</v>
      </c>
      <c r="S35" s="183">
        <v>5085.92</v>
      </c>
      <c r="T35" s="184">
        <v>635.74</v>
      </c>
      <c r="U35" s="39"/>
      <c r="V35" s="10"/>
      <c r="W35" s="10"/>
      <c r="X35" s="10">
        <f t="shared" ref="X35:X37" si="83">IFERROR(W35/(U35+V35),0)</f>
        <v>0</v>
      </c>
      <c r="Y35" s="183"/>
      <c r="Z35" s="184">
        <f t="shared" ref="Z35:Z38" si="84">IFERROR(Y35/(U35+V35),0)</f>
        <v>0</v>
      </c>
      <c r="AA35" s="39"/>
      <c r="AB35" s="10"/>
      <c r="AC35" s="10"/>
      <c r="AD35" s="10">
        <f t="shared" ref="AD35:AD37" si="85">IFERROR(AC35/(AA35+AB35),0)</f>
        <v>0</v>
      </c>
      <c r="AE35" s="183"/>
      <c r="AF35" s="184">
        <f t="shared" ref="AF35:AF38" si="86">IFERROR(AE35/(AA35+AB35),0)</f>
        <v>0</v>
      </c>
      <c r="AG35" s="39"/>
      <c r="AH35" s="10"/>
      <c r="AI35" s="10"/>
      <c r="AJ35" s="10">
        <f t="shared" ref="AJ35:AJ37" si="87">IFERROR(AI35/(AG35+AH35),0)</f>
        <v>0</v>
      </c>
      <c r="AK35" s="183"/>
      <c r="AL35" s="184">
        <f t="shared" ref="AL35:AL38" si="88">IFERROR(AK35/(AG35+AH35),0)</f>
        <v>0</v>
      </c>
      <c r="AM35" s="39"/>
      <c r="AN35" s="10"/>
      <c r="AO35" s="10"/>
      <c r="AP35" s="10">
        <f t="shared" ref="AP35:AP37" si="89">IFERROR(AO35/(AM35+AN35),0)</f>
        <v>0</v>
      </c>
      <c r="AQ35" s="183"/>
      <c r="AR35" s="184">
        <f t="shared" si="0"/>
        <v>0</v>
      </c>
      <c r="AS35" s="39"/>
      <c r="AT35" s="10"/>
      <c r="AU35" s="10"/>
      <c r="AV35" s="10">
        <f t="shared" ref="AV35:AV37" si="90">IFERROR(AU35/(AS35+AT35),0)</f>
        <v>0</v>
      </c>
      <c r="AW35" s="183"/>
      <c r="AX35" s="184">
        <f t="shared" ref="AX35:AX38" si="91">IFERROR(AW35/(AS35+AT35),0)</f>
        <v>0</v>
      </c>
      <c r="AY35" s="39"/>
      <c r="AZ35" s="10"/>
      <c r="BA35" s="10"/>
      <c r="BB35" s="10">
        <f t="shared" ref="BB35:BB37" si="92">IFERROR(BA35/(AY35+AZ35),0)</f>
        <v>0</v>
      </c>
      <c r="BC35" s="183"/>
      <c r="BD35" s="184">
        <f t="shared" ref="BD35:BD38" si="93">IFERROR(BC35/(AY35+AZ35),0)</f>
        <v>0</v>
      </c>
      <c r="BE35" s="39"/>
      <c r="BF35" s="10"/>
      <c r="BG35" s="10"/>
      <c r="BH35" s="10">
        <f t="shared" ref="BH35:BH37" si="94">IFERROR(BG35/(BE35+BF35),0)</f>
        <v>0</v>
      </c>
      <c r="BI35" s="183"/>
      <c r="BJ35" s="184">
        <f t="shared" ref="BJ35:BJ38" si="95">IFERROR(BI35/(BE35+BF35),0)</f>
        <v>0</v>
      </c>
      <c r="BK35" s="39" cm="1">
        <f t="array" ref="BK35">SUM(_xlfn._xlws.FILTER($C35:$BJ35,$C$8:$BJ$8=BK$8))</f>
        <v>17</v>
      </c>
      <c r="BL35" s="39" cm="1">
        <f t="array" ref="BL35">SUM(_xlfn._xlws.FILTER($C35:$BJ35,$C$8:$BJ$8=BL$8))</f>
        <v>0</v>
      </c>
      <c r="BM35" s="39" cm="1">
        <f t="array" ref="BM35">SUM(_xlfn._xlws.FILTER($C35:$BJ35,$C$8:$BJ$8=BM$8))</f>
        <v>480657</v>
      </c>
      <c r="BN35" s="10">
        <f t="shared" ref="BN35:BN37" si="96">IFERROR(BM35/(BK35+BL35),0)</f>
        <v>28273.941176470587</v>
      </c>
      <c r="BO35" s="196" cm="1">
        <f t="array" ref="BO35">SUM(_xlfn._xlws.FILTER($C35:$BJ35,$C$8:$BJ$8=BO$8))</f>
        <v>7307.68</v>
      </c>
      <c r="BP35" s="184">
        <f t="shared" ref="BP35:BP38" si="97">IFERROR(BO35/(BK35+BL35),0)</f>
        <v>429.86352941176472</v>
      </c>
    </row>
    <row r="36" spans="1:68" s="8" customFormat="1" ht="19.5" customHeight="1" outlineLevel="1" x14ac:dyDescent="0.2">
      <c r="A36" s="154"/>
      <c r="B36" s="139" t="str">
        <v>CNG</v>
      </c>
      <c r="C36" s="39"/>
      <c r="D36" s="10"/>
      <c r="E36" s="10"/>
      <c r="F36" s="10">
        <f t="shared" si="79"/>
        <v>0</v>
      </c>
      <c r="G36" s="183"/>
      <c r="H36" s="184">
        <f t="shared" si="80"/>
        <v>0</v>
      </c>
      <c r="I36" s="39">
        <v>1</v>
      </c>
      <c r="J36" s="10"/>
      <c r="K36" s="10">
        <v>262150</v>
      </c>
      <c r="L36" s="10">
        <f t="shared" si="81"/>
        <v>262150</v>
      </c>
      <c r="M36" s="183">
        <v>222.38</v>
      </c>
      <c r="N36" s="184">
        <f t="shared" si="82"/>
        <v>222.38</v>
      </c>
      <c r="O36" s="39"/>
      <c r="P36" s="10"/>
      <c r="Q36" s="10"/>
      <c r="R36" s="10"/>
      <c r="S36" s="183"/>
      <c r="T36" s="184"/>
      <c r="U36" s="39"/>
      <c r="V36" s="10"/>
      <c r="W36" s="10"/>
      <c r="X36" s="10">
        <f t="shared" si="83"/>
        <v>0</v>
      </c>
      <c r="Y36" s="183"/>
      <c r="Z36" s="184">
        <f t="shared" si="84"/>
        <v>0</v>
      </c>
      <c r="AA36" s="39"/>
      <c r="AB36" s="10"/>
      <c r="AC36" s="10"/>
      <c r="AD36" s="10">
        <f t="shared" si="85"/>
        <v>0</v>
      </c>
      <c r="AE36" s="183"/>
      <c r="AF36" s="184">
        <f t="shared" si="86"/>
        <v>0</v>
      </c>
      <c r="AG36" s="39"/>
      <c r="AH36" s="10"/>
      <c r="AI36" s="10"/>
      <c r="AJ36" s="10">
        <f t="shared" si="87"/>
        <v>0</v>
      </c>
      <c r="AK36" s="183"/>
      <c r="AL36" s="184">
        <f t="shared" si="88"/>
        <v>0</v>
      </c>
      <c r="AM36" s="39"/>
      <c r="AN36" s="10"/>
      <c r="AO36" s="10"/>
      <c r="AP36" s="10">
        <f t="shared" si="89"/>
        <v>0</v>
      </c>
      <c r="AQ36" s="183"/>
      <c r="AR36" s="184">
        <f t="shared" si="0"/>
        <v>0</v>
      </c>
      <c r="AS36" s="39"/>
      <c r="AT36" s="10"/>
      <c r="AU36" s="10"/>
      <c r="AV36" s="10">
        <f t="shared" si="90"/>
        <v>0</v>
      </c>
      <c r="AW36" s="183"/>
      <c r="AX36" s="184">
        <f t="shared" si="91"/>
        <v>0</v>
      </c>
      <c r="AY36" s="39"/>
      <c r="AZ36" s="10"/>
      <c r="BA36" s="10"/>
      <c r="BB36" s="10">
        <f t="shared" si="92"/>
        <v>0</v>
      </c>
      <c r="BC36" s="183"/>
      <c r="BD36" s="184">
        <f t="shared" si="93"/>
        <v>0</v>
      </c>
      <c r="BE36" s="39"/>
      <c r="BF36" s="10"/>
      <c r="BG36" s="10"/>
      <c r="BH36" s="10">
        <f t="shared" si="94"/>
        <v>0</v>
      </c>
      <c r="BI36" s="183"/>
      <c r="BJ36" s="184">
        <f t="shared" si="95"/>
        <v>0</v>
      </c>
      <c r="BK36" s="39" cm="1">
        <f t="array" ref="BK36">SUM(_xlfn._xlws.FILTER($C36:$BJ36,$C$8:$BJ$8=BK$8))</f>
        <v>1</v>
      </c>
      <c r="BL36" s="39" cm="1">
        <f t="array" ref="BL36">SUM(_xlfn._xlws.FILTER($C36:$BJ36,$C$8:$BJ$8=BL$8))</f>
        <v>0</v>
      </c>
      <c r="BM36" s="39" cm="1">
        <f t="array" ref="BM36">SUM(_xlfn._xlws.FILTER($C36:$BJ36,$C$8:$BJ$8=BM$8))</f>
        <v>262150</v>
      </c>
      <c r="BN36" s="10">
        <f t="shared" si="96"/>
        <v>262150</v>
      </c>
      <c r="BO36" s="196" cm="1">
        <f t="array" ref="BO36">SUM(_xlfn._xlws.FILTER($C36:$BJ36,$C$8:$BJ$8=BO$8))</f>
        <v>222.38</v>
      </c>
      <c r="BP36" s="184">
        <f t="shared" si="97"/>
        <v>222.38</v>
      </c>
    </row>
    <row r="37" spans="1:68" s="15" customFormat="1" ht="19.5" customHeight="1" outlineLevel="1" x14ac:dyDescent="0.2">
      <c r="A37" s="154"/>
      <c r="B37" s="139" t="str">
        <v>ΒΙΟΜΗΧΑΝΙΚΟΣ</v>
      </c>
      <c r="C37" s="39"/>
      <c r="D37" s="10"/>
      <c r="E37" s="10"/>
      <c r="F37" s="10">
        <f t="shared" si="79"/>
        <v>0</v>
      </c>
      <c r="G37" s="183"/>
      <c r="H37" s="184">
        <f t="shared" si="80"/>
        <v>0</v>
      </c>
      <c r="I37" s="39"/>
      <c r="J37" s="10"/>
      <c r="K37" s="10"/>
      <c r="L37" s="10">
        <f t="shared" si="81"/>
        <v>0</v>
      </c>
      <c r="M37" s="183"/>
      <c r="N37" s="184">
        <f t="shared" si="82"/>
        <v>0</v>
      </c>
      <c r="O37" s="39"/>
      <c r="P37" s="10"/>
      <c r="Q37" s="10"/>
      <c r="R37" s="10"/>
      <c r="S37" s="183"/>
      <c r="T37" s="184"/>
      <c r="U37" s="39"/>
      <c r="V37" s="10"/>
      <c r="W37" s="10"/>
      <c r="X37" s="10">
        <f t="shared" si="83"/>
        <v>0</v>
      </c>
      <c r="Y37" s="183"/>
      <c r="Z37" s="184">
        <f t="shared" si="84"/>
        <v>0</v>
      </c>
      <c r="AA37" s="39"/>
      <c r="AB37" s="10"/>
      <c r="AC37" s="10"/>
      <c r="AD37" s="10">
        <f t="shared" si="85"/>
        <v>0</v>
      </c>
      <c r="AE37" s="183"/>
      <c r="AF37" s="184">
        <f t="shared" si="86"/>
        <v>0</v>
      </c>
      <c r="AG37" s="39"/>
      <c r="AH37" s="10"/>
      <c r="AI37" s="10"/>
      <c r="AJ37" s="10">
        <f t="shared" si="87"/>
        <v>0</v>
      </c>
      <c r="AK37" s="183"/>
      <c r="AL37" s="184">
        <f t="shared" si="88"/>
        <v>0</v>
      </c>
      <c r="AM37" s="39"/>
      <c r="AN37" s="10"/>
      <c r="AO37" s="10"/>
      <c r="AP37" s="10">
        <f t="shared" si="89"/>
        <v>0</v>
      </c>
      <c r="AQ37" s="183"/>
      <c r="AR37" s="184">
        <f t="shared" si="0"/>
        <v>0</v>
      </c>
      <c r="AS37" s="39"/>
      <c r="AT37" s="10"/>
      <c r="AU37" s="10"/>
      <c r="AV37" s="10">
        <f t="shared" si="90"/>
        <v>0</v>
      </c>
      <c r="AW37" s="183"/>
      <c r="AX37" s="184">
        <f t="shared" si="91"/>
        <v>0</v>
      </c>
      <c r="AY37" s="39"/>
      <c r="AZ37" s="10"/>
      <c r="BA37" s="10"/>
      <c r="BB37" s="10">
        <f t="shared" si="92"/>
        <v>0</v>
      </c>
      <c r="BC37" s="183"/>
      <c r="BD37" s="184">
        <f t="shared" si="93"/>
        <v>0</v>
      </c>
      <c r="BE37" s="39"/>
      <c r="BF37" s="10"/>
      <c r="BG37" s="10"/>
      <c r="BH37" s="10">
        <f t="shared" si="94"/>
        <v>0</v>
      </c>
      <c r="BI37" s="183"/>
      <c r="BJ37" s="184">
        <f t="shared" si="95"/>
        <v>0</v>
      </c>
      <c r="BK37" s="39" cm="1">
        <f t="array" ref="BK37">SUM(_xlfn._xlws.FILTER($C37:$BJ37,$C$8:$BJ$8=BK$8))</f>
        <v>0</v>
      </c>
      <c r="BL37" s="39" cm="1">
        <f t="array" ref="BL37">SUM(_xlfn._xlws.FILTER($C37:$BJ37,$C$8:$BJ$8=BL$8))</f>
        <v>0</v>
      </c>
      <c r="BM37" s="39" cm="1">
        <f t="array" ref="BM37">SUM(_xlfn._xlws.FILTER($C37:$BJ37,$C$8:$BJ$8=BM$8))</f>
        <v>0</v>
      </c>
      <c r="BN37" s="10">
        <f t="shared" si="96"/>
        <v>0</v>
      </c>
      <c r="BO37" s="196" cm="1">
        <f t="array" ref="BO37">SUM(_xlfn._xlws.FILTER($C37:$BJ37,$C$8:$BJ$8=BO$8))</f>
        <v>0</v>
      </c>
      <c r="BP37" s="184">
        <f t="shared" si="97"/>
        <v>0</v>
      </c>
    </row>
    <row r="38" spans="1:68" s="15" customFormat="1" ht="19.5" customHeight="1" outlineLevel="1" thickBot="1" x14ac:dyDescent="0.25">
      <c r="A38" s="155"/>
      <c r="B38" s="139" t="str">
        <v>ΚΛΙΜΑΤΙΣΜΟΣ / ΣΥΜΠΑΡΑΓΩΓΗ</v>
      </c>
      <c r="C38" s="147"/>
      <c r="D38" s="148"/>
      <c r="E38" s="157"/>
      <c r="F38" s="10">
        <f t="shared" si="79"/>
        <v>0</v>
      </c>
      <c r="G38" s="185"/>
      <c r="H38" s="184">
        <f t="shared" si="80"/>
        <v>0</v>
      </c>
      <c r="I38" s="147"/>
      <c r="J38" s="148"/>
      <c r="K38" s="157"/>
      <c r="L38" s="10">
        <f>IFERROR(K38/(I38+J38),0)</f>
        <v>0</v>
      </c>
      <c r="M38" s="183"/>
      <c r="N38" s="184">
        <f t="shared" si="82"/>
        <v>0</v>
      </c>
      <c r="O38" s="147"/>
      <c r="P38" s="148"/>
      <c r="Q38" s="157"/>
      <c r="R38" s="10"/>
      <c r="S38" s="183"/>
      <c r="T38" s="184"/>
      <c r="U38" s="147"/>
      <c r="V38" s="148"/>
      <c r="W38" s="157"/>
      <c r="X38" s="10">
        <f>IFERROR(W38/(U38+V38),0)</f>
        <v>0</v>
      </c>
      <c r="Y38" s="183"/>
      <c r="Z38" s="184">
        <f t="shared" si="84"/>
        <v>0</v>
      </c>
      <c r="AA38" s="147"/>
      <c r="AB38" s="148"/>
      <c r="AC38" s="157"/>
      <c r="AD38" s="10">
        <f>IFERROR(AC38/(AA38+AB38),0)</f>
        <v>0</v>
      </c>
      <c r="AE38" s="183"/>
      <c r="AF38" s="184">
        <f t="shared" si="86"/>
        <v>0</v>
      </c>
      <c r="AG38" s="147"/>
      <c r="AH38" s="148"/>
      <c r="AI38" s="157"/>
      <c r="AJ38" s="10">
        <f>IFERROR(AI38/(AG38+AH38),0)</f>
        <v>0</v>
      </c>
      <c r="AK38" s="183"/>
      <c r="AL38" s="184">
        <f t="shared" si="88"/>
        <v>0</v>
      </c>
      <c r="AM38" s="147"/>
      <c r="AN38" s="148"/>
      <c r="AO38" s="157"/>
      <c r="AP38" s="10">
        <f>IFERROR(AO38/(AM38+AN38),0)</f>
        <v>0</v>
      </c>
      <c r="AQ38" s="183"/>
      <c r="AR38" s="184">
        <f t="shared" si="0"/>
        <v>0</v>
      </c>
      <c r="AS38" s="147"/>
      <c r="AT38" s="148"/>
      <c r="AU38" s="157"/>
      <c r="AV38" s="10">
        <f>IFERROR(AU38/(AS38+AT38),0)</f>
        <v>0</v>
      </c>
      <c r="AW38" s="183"/>
      <c r="AX38" s="184">
        <f t="shared" si="91"/>
        <v>0</v>
      </c>
      <c r="AY38" s="147"/>
      <c r="AZ38" s="148"/>
      <c r="BA38" s="157"/>
      <c r="BB38" s="10">
        <f>IFERROR(BA38/(AY38+AZ38),0)</f>
        <v>0</v>
      </c>
      <c r="BC38" s="183"/>
      <c r="BD38" s="184">
        <f t="shared" si="93"/>
        <v>0</v>
      </c>
      <c r="BE38" s="147"/>
      <c r="BF38" s="148"/>
      <c r="BG38" s="157"/>
      <c r="BH38" s="10">
        <f>IFERROR(BG38/(BE38+BF38),0)</f>
        <v>0</v>
      </c>
      <c r="BI38" s="183"/>
      <c r="BJ38" s="184">
        <f t="shared" si="95"/>
        <v>0</v>
      </c>
      <c r="BK38" s="39" cm="1">
        <f t="array" ref="BK38">SUM(_xlfn._xlws.FILTER($C38:$BJ38,$C$8:$BJ$8=BK$8))</f>
        <v>0</v>
      </c>
      <c r="BL38" s="39" cm="1">
        <f t="array" ref="BL38">SUM(_xlfn._xlws.FILTER($C38:$BJ38,$C$8:$BJ$8=BL$8))</f>
        <v>0</v>
      </c>
      <c r="BM38" s="39" cm="1">
        <f t="array" ref="BM38">SUM(_xlfn._xlws.FILTER($C38:$BJ38,$C$8:$BJ$8=BM$8))</f>
        <v>0</v>
      </c>
      <c r="BN38" s="10">
        <f>IFERROR(BM38/(BK38+BL38),0)</f>
        <v>0</v>
      </c>
      <c r="BO38" s="196" cm="1">
        <f t="array" ref="BO38">SUM(_xlfn._xlws.FILTER($C38:$BJ38,$C$8:$BJ$8=BO$8))</f>
        <v>0</v>
      </c>
      <c r="BP38" s="184">
        <f t="shared" si="97"/>
        <v>0</v>
      </c>
    </row>
    <row r="39" spans="1:68" s="8" customFormat="1" ht="36" customHeight="1" x14ac:dyDescent="0.2">
      <c r="A39" s="153">
        <v>6</v>
      </c>
      <c r="B39" s="141" t="s">
        <v>36</v>
      </c>
      <c r="C39" s="121">
        <f>SUM(C40:C44)</f>
        <v>14884</v>
      </c>
      <c r="D39" s="74">
        <f>SUM(D40:D44)</f>
        <v>0</v>
      </c>
      <c r="E39" s="74">
        <f>SUM(E40:E43)</f>
        <v>35126396</v>
      </c>
      <c r="F39" s="74">
        <f>IFERROR(E39/(C39+D39),0)</f>
        <v>2360.0104810534804</v>
      </c>
      <c r="G39" s="181">
        <f>SUM(G40:G44)</f>
        <v>413640.67</v>
      </c>
      <c r="H39" s="182">
        <f>IFERROR(G39/(C39+D39),0)</f>
        <v>27.79096143509809</v>
      </c>
      <c r="I39" s="121">
        <f>SUM(I40:I44)</f>
        <v>9253</v>
      </c>
      <c r="J39" s="74">
        <f>SUM(J40:J44)</f>
        <v>1</v>
      </c>
      <c r="K39" s="74">
        <f>SUM(K40:K43)</f>
        <v>22273630</v>
      </c>
      <c r="L39" s="74">
        <f>IFERROR(K39/(I39+J39),0)</f>
        <v>2406.9191700886104</v>
      </c>
      <c r="M39" s="181">
        <f>SUM(M40:M44)</f>
        <v>290423.01</v>
      </c>
      <c r="N39" s="182">
        <f>IFERROR(M39/(I39+J39),0)</f>
        <v>31.383510914199267</v>
      </c>
      <c r="O39" s="121">
        <f>SUM(O40:O44)</f>
        <v>139660</v>
      </c>
      <c r="P39" s="74">
        <f>SUM(P40:P44)</f>
        <v>0</v>
      </c>
      <c r="Q39" s="74">
        <f>SUM(Q40:Q44)</f>
        <v>564812254</v>
      </c>
      <c r="R39" s="74">
        <f>IFERROR(Q39/(O39+P39),0)</f>
        <v>4044.1948589431477</v>
      </c>
      <c r="S39" s="181">
        <f>SUM(S40:S44)</f>
        <v>9570627.9300000016</v>
      </c>
      <c r="T39" s="182">
        <f>IFERROR(S39/(O39+P39),0)</f>
        <v>68.52805334383504</v>
      </c>
      <c r="U39" s="121">
        <f>SUM(U40:U44)</f>
        <v>249</v>
      </c>
      <c r="V39" s="74">
        <f>SUM(V40:V44)</f>
        <v>0</v>
      </c>
      <c r="W39" s="74">
        <f>SUM(W40:W43)</f>
        <v>5169851</v>
      </c>
      <c r="X39" s="74">
        <f>IFERROR(W39/(U39+V39),0)</f>
        <v>20762.453815261044</v>
      </c>
      <c r="Y39" s="181">
        <f>SUM(Y40:Y44)</f>
        <v>42049.96</v>
      </c>
      <c r="Z39" s="182">
        <f>IFERROR(Y39/(U39+V39),0)</f>
        <v>168.87534136546185</v>
      </c>
      <c r="AA39" s="121">
        <f>SUM(AA40:AA44)</f>
        <v>438</v>
      </c>
      <c r="AB39" s="74">
        <f>SUM(AB40:AB44)</f>
        <v>0</v>
      </c>
      <c r="AC39" s="74">
        <f>SUM(AC40:AC43)</f>
        <v>12786653</v>
      </c>
      <c r="AD39" s="74">
        <f>IFERROR(AC39/(AA39+AB39),0)</f>
        <v>29193.271689497717</v>
      </c>
      <c r="AE39" s="181">
        <f>SUM(AE40:AE44)</f>
        <v>35988.89</v>
      </c>
      <c r="AF39" s="182">
        <f>IFERROR(AE39/(AA39+AB39),0)</f>
        <v>82.166415525114161</v>
      </c>
      <c r="AG39" s="121">
        <f>SUM(AG40:AG44)</f>
        <v>166</v>
      </c>
      <c r="AH39" s="74">
        <f>SUM(AH40:AH44)</f>
        <v>0</v>
      </c>
      <c r="AI39" s="74">
        <f>SUM(AI40:AI43)</f>
        <v>2441470</v>
      </c>
      <c r="AJ39" s="74">
        <f>IFERROR(AI39/(AG39+AH39),0)</f>
        <v>14707.650602409638</v>
      </c>
      <c r="AK39" s="181">
        <f>SUM(AK40:AK44)</f>
        <v>11427.55</v>
      </c>
      <c r="AL39" s="182">
        <f>IFERROR(AK39/(AG39+AH39),0)</f>
        <v>68.840662650602411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181">
        <f>SUM(AQ40:AQ44)</f>
        <v>0</v>
      </c>
      <c r="AR39" s="182">
        <f t="shared" si="0"/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181">
        <f>SUM(AW40:AW44)</f>
        <v>0</v>
      </c>
      <c r="AX39" s="182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181">
        <f>SUM(BC40:BC44)</f>
        <v>0</v>
      </c>
      <c r="BD39" s="182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181">
        <f>SUM(BI40:BI44)</f>
        <v>0</v>
      </c>
      <c r="BJ39" s="182">
        <f>IFERROR(BI39/(BE39+BF39),0)</f>
        <v>0</v>
      </c>
      <c r="BK39" s="121">
        <f>SUM(BK40:BK44)</f>
        <v>164650</v>
      </c>
      <c r="BL39" s="74">
        <f>SUM(BL40:BL44)</f>
        <v>1</v>
      </c>
      <c r="BM39" s="74">
        <f>SUM(BM40:BM43)</f>
        <v>640976284</v>
      </c>
      <c r="BN39" s="74">
        <f>IFERROR(BM39/(BK39+BL39),0)</f>
        <v>3892.9389071429873</v>
      </c>
      <c r="BO39" s="181">
        <f>SUM(BO40:BO44)</f>
        <v>10364158.01</v>
      </c>
      <c r="BP39" s="182">
        <f>IFERROR(BO39/(BK39+BL39),0)</f>
        <v>62.946219640330149</v>
      </c>
    </row>
    <row r="40" spans="1:68" s="8" customFormat="1" ht="19.5" customHeight="1" outlineLevel="1" x14ac:dyDescent="0.2">
      <c r="A40" s="154"/>
      <c r="B40" s="139" t="str" cm="1">
        <f t="array" ref="B40:B44">$B$10:$B$14</f>
        <v>ΟΙΚΙΑΚΟΣ</v>
      </c>
      <c r="C40" s="39">
        <v>14610</v>
      </c>
      <c r="D40" s="10"/>
      <c r="E40" s="10">
        <v>28191799</v>
      </c>
      <c r="F40" s="10">
        <f>IFERROR(E40/(C40+D40),0)</f>
        <v>1929.6234770704996</v>
      </c>
      <c r="G40" s="183">
        <v>369137.38</v>
      </c>
      <c r="H40" s="184">
        <f>IFERROR(G40/(C40+D40),0)</f>
        <v>25.266076659822041</v>
      </c>
      <c r="I40" s="39">
        <v>8945</v>
      </c>
      <c r="J40" s="10"/>
      <c r="K40" s="10">
        <v>19458195</v>
      </c>
      <c r="L40" s="10">
        <f>IFERROR(K40/(I40+J40),0)</f>
        <v>2175.3152599217442</v>
      </c>
      <c r="M40" s="183">
        <v>260130.07</v>
      </c>
      <c r="N40" s="184">
        <f>IFERROR(M40/(I40+J40),0)</f>
        <v>29.081058692006707</v>
      </c>
      <c r="O40" s="39">
        <v>133926</v>
      </c>
      <c r="P40" s="10"/>
      <c r="Q40" s="10">
        <v>396250027</v>
      </c>
      <c r="R40" s="10">
        <v>2958.72367576124</v>
      </c>
      <c r="S40" s="183">
        <v>7213420.96</v>
      </c>
      <c r="T40" s="184">
        <v>53.861243970550902</v>
      </c>
      <c r="U40" s="39">
        <v>230</v>
      </c>
      <c r="V40" s="10"/>
      <c r="W40" s="10">
        <v>385725</v>
      </c>
      <c r="X40" s="10">
        <f>IFERROR(W40/(U40+V40),0)</f>
        <v>1677.0652173913043</v>
      </c>
      <c r="Y40" s="183">
        <v>10241.14</v>
      </c>
      <c r="Z40" s="184">
        <f>IFERROR(Y40/(U40+V40),0)</f>
        <v>44.526695652173913</v>
      </c>
      <c r="AA40" s="39">
        <v>427</v>
      </c>
      <c r="AB40" s="10"/>
      <c r="AC40" s="10">
        <v>829178</v>
      </c>
      <c r="AD40" s="10">
        <f>IFERROR(AC40/(AA40+AB40),0)</f>
        <v>1941.8688524590164</v>
      </c>
      <c r="AE40" s="183">
        <v>18547.580000000002</v>
      </c>
      <c r="AF40" s="184">
        <f>IFERROR(AE40/(AA40+AB40),0)</f>
        <v>43.436955503512884</v>
      </c>
      <c r="AG40" s="39">
        <v>163</v>
      </c>
      <c r="AH40" s="10"/>
      <c r="AI40" s="10">
        <v>304956</v>
      </c>
      <c r="AJ40" s="10">
        <f>IFERROR(AI40/(AG40+AH40),0)</f>
        <v>1870.8957055214723</v>
      </c>
      <c r="AK40" s="183">
        <v>5900.33</v>
      </c>
      <c r="AL40" s="184">
        <f>IFERROR(AK40/(AG40+AH40),0)</f>
        <v>36.198343558282211</v>
      </c>
      <c r="AM40" s="39"/>
      <c r="AN40" s="10"/>
      <c r="AO40" s="10"/>
      <c r="AP40" s="10">
        <f>IFERROR(AO40/(AM40+AN40),0)</f>
        <v>0</v>
      </c>
      <c r="AQ40" s="183"/>
      <c r="AR40" s="184">
        <f t="shared" si="0"/>
        <v>0</v>
      </c>
      <c r="AS40" s="39"/>
      <c r="AT40" s="10"/>
      <c r="AU40" s="10"/>
      <c r="AV40" s="10">
        <f>IFERROR(AU40/(AS40+AT40),0)</f>
        <v>0</v>
      </c>
      <c r="AW40" s="183"/>
      <c r="AX40" s="184">
        <f>IFERROR(AW40/(AS40+AT40),0)</f>
        <v>0</v>
      </c>
      <c r="AY40" s="39"/>
      <c r="AZ40" s="10"/>
      <c r="BA40" s="10"/>
      <c r="BB40" s="10">
        <f>IFERROR(BA40/(AY40+AZ40),0)</f>
        <v>0</v>
      </c>
      <c r="BC40" s="183"/>
      <c r="BD40" s="184">
        <f>IFERROR(BC40/(AY40+AZ40),0)</f>
        <v>0</v>
      </c>
      <c r="BE40" s="39"/>
      <c r="BF40" s="10"/>
      <c r="BG40" s="10"/>
      <c r="BH40" s="10">
        <f>IFERROR(BG40/(BE40+BF40),0)</f>
        <v>0</v>
      </c>
      <c r="BI40" s="183"/>
      <c r="BJ40" s="184">
        <f>IFERROR(BI40/(BE40+BF40),0)</f>
        <v>0</v>
      </c>
      <c r="BK40" s="39" cm="1">
        <f t="array" ref="BK40">SUM(_xlfn._xlws.FILTER($C40:$BJ40,$C$8:$BJ$8=BK$8))</f>
        <v>158301</v>
      </c>
      <c r="BL40" s="39" cm="1">
        <f t="array" ref="BL40">SUM(_xlfn._xlws.FILTER($C40:$BJ40,$C$8:$BJ$8=BL$8))</f>
        <v>0</v>
      </c>
      <c r="BM40" s="39" cm="1">
        <f t="array" ref="BM40">SUM(_xlfn._xlws.FILTER($C40:$BJ40,$C$8:$BJ$8=BM$8))</f>
        <v>445419880</v>
      </c>
      <c r="BN40" s="10">
        <f>IFERROR(BM40/(BK40+BL40),0)</f>
        <v>2813.7527874113239</v>
      </c>
      <c r="BO40" s="196" cm="1">
        <f t="array" ref="BO40">SUM(_xlfn._xlws.FILTER($C40:$BJ40,$C$8:$BJ$8=BO$8))</f>
        <v>7877377.46</v>
      </c>
      <c r="BP40" s="184">
        <f>IFERROR(BO40/(BK40+BL40),0)</f>
        <v>49.762019570312255</v>
      </c>
    </row>
    <row r="41" spans="1:68" s="8" customFormat="1" ht="19.5" customHeight="1" outlineLevel="1" x14ac:dyDescent="0.2">
      <c r="A41" s="154"/>
      <c r="B41" s="139" t="str">
        <v>ΕΜΠΟΡΙΚΟΣ</v>
      </c>
      <c r="C41" s="39">
        <v>270</v>
      </c>
      <c r="D41" s="10"/>
      <c r="E41" s="10">
        <v>3368084</v>
      </c>
      <c r="F41" s="10">
        <f t="shared" ref="F41:F44" si="98">IFERROR(E41/(C41+D41),0)</f>
        <v>12474.385185185185</v>
      </c>
      <c r="G41" s="183">
        <v>41687.89</v>
      </c>
      <c r="H41" s="184">
        <f t="shared" ref="H41:H44" si="99">IFERROR(G41/(C41+D41),0)</f>
        <v>154.3995925925926</v>
      </c>
      <c r="I41" s="39">
        <v>308</v>
      </c>
      <c r="J41" s="10"/>
      <c r="K41" s="10">
        <v>2314282</v>
      </c>
      <c r="L41" s="10">
        <f t="shared" ref="L41:L43" si="100">IFERROR(K41/(I41+J41),0)</f>
        <v>7513.9025974025972</v>
      </c>
      <c r="M41" s="183">
        <v>29958.54</v>
      </c>
      <c r="N41" s="184">
        <f t="shared" ref="N41:N44" si="101">IFERROR(M41/(I41+J41),0)</f>
        <v>97.267987012987021</v>
      </c>
      <c r="O41" s="39">
        <v>5631</v>
      </c>
      <c r="P41" s="10"/>
      <c r="Q41" s="10">
        <v>131993073</v>
      </c>
      <c r="R41" s="10">
        <v>23440.432072455998</v>
      </c>
      <c r="S41" s="183">
        <v>2281023.85</v>
      </c>
      <c r="T41" s="184">
        <v>405.08326229799297</v>
      </c>
      <c r="U41" s="39">
        <v>9</v>
      </c>
      <c r="V41" s="10"/>
      <c r="W41" s="10">
        <v>1766909</v>
      </c>
      <c r="X41" s="10">
        <f t="shared" ref="X41:X43" si="102">IFERROR(W41/(U41+V41),0)</f>
        <v>196323.22222222222</v>
      </c>
      <c r="Y41" s="183">
        <v>19128.09</v>
      </c>
      <c r="Z41" s="184">
        <f t="shared" ref="Z41:Z44" si="103">IFERROR(Y41/(U41+V41),0)</f>
        <v>2125.3433333333332</v>
      </c>
      <c r="AA41" s="39">
        <v>6</v>
      </c>
      <c r="AB41" s="10"/>
      <c r="AC41" s="10">
        <v>161782</v>
      </c>
      <c r="AD41" s="10">
        <f t="shared" ref="AD41:AD43" si="104">IFERROR(AC41/(AA41+AB41),0)</f>
        <v>26963.666666666668</v>
      </c>
      <c r="AE41" s="183">
        <v>1462.42</v>
      </c>
      <c r="AF41" s="184">
        <f t="shared" ref="AF41:AF44" si="105">IFERROR(AE41/(AA41+AB41),0)</f>
        <v>243.73666666666668</v>
      </c>
      <c r="AG41" s="39">
        <v>1</v>
      </c>
      <c r="AH41" s="10"/>
      <c r="AI41" s="10">
        <v>23987</v>
      </c>
      <c r="AJ41" s="10">
        <f t="shared" ref="AJ41:AJ43" si="106">IFERROR(AI41/(AG41+AH41),0)</f>
        <v>23987</v>
      </c>
      <c r="AK41" s="183">
        <v>246.7</v>
      </c>
      <c r="AL41" s="184">
        <f t="shared" ref="AL41:AL44" si="107">IFERROR(AK41/(AG41+AH41),0)</f>
        <v>246.7</v>
      </c>
      <c r="AM41" s="39"/>
      <c r="AN41" s="10"/>
      <c r="AO41" s="10"/>
      <c r="AP41" s="10">
        <f t="shared" ref="AP41:AP43" si="108">IFERROR(AO41/(AM41+AN41),0)</f>
        <v>0</v>
      </c>
      <c r="AQ41" s="183"/>
      <c r="AR41" s="184">
        <f t="shared" ref="AR41:AR72" si="109">IFERROR(AQ41/(AM41+AN41),0)</f>
        <v>0</v>
      </c>
      <c r="AS41" s="39"/>
      <c r="AT41" s="10"/>
      <c r="AU41" s="10"/>
      <c r="AV41" s="10">
        <f t="shared" ref="AV41:AV43" si="110">IFERROR(AU41/(AS41+AT41),0)</f>
        <v>0</v>
      </c>
      <c r="AW41" s="183"/>
      <c r="AX41" s="184">
        <f t="shared" ref="AX41:AX44" si="111">IFERROR(AW41/(AS41+AT41),0)</f>
        <v>0</v>
      </c>
      <c r="AY41" s="39"/>
      <c r="AZ41" s="10"/>
      <c r="BA41" s="10"/>
      <c r="BB41" s="10">
        <f t="shared" ref="BB41:BB43" si="112">IFERROR(BA41/(AY41+AZ41),0)</f>
        <v>0</v>
      </c>
      <c r="BC41" s="183"/>
      <c r="BD41" s="184">
        <f t="shared" ref="BD41:BD44" si="113">IFERROR(BC41/(AY41+AZ41),0)</f>
        <v>0</v>
      </c>
      <c r="BE41" s="39"/>
      <c r="BF41" s="10"/>
      <c r="BG41" s="10"/>
      <c r="BH41" s="10">
        <f t="shared" ref="BH41:BH43" si="114">IFERROR(BG41/(BE41+BF41),0)</f>
        <v>0</v>
      </c>
      <c r="BI41" s="183"/>
      <c r="BJ41" s="184">
        <f t="shared" ref="BJ41:BJ44" si="115">IFERROR(BI41/(BE41+BF41),0)</f>
        <v>0</v>
      </c>
      <c r="BK41" s="39" cm="1">
        <f t="array" ref="BK41">SUM(_xlfn._xlws.FILTER($C41:$BJ41,$C$8:$BJ$8=BK$8))</f>
        <v>6225</v>
      </c>
      <c r="BL41" s="39" cm="1">
        <f t="array" ref="BL41">SUM(_xlfn._xlws.FILTER($C41:$BJ41,$C$8:$BJ$8=BL$8))</f>
        <v>0</v>
      </c>
      <c r="BM41" s="39" cm="1">
        <f t="array" ref="BM41">SUM(_xlfn._xlws.FILTER($C41:$BJ41,$C$8:$BJ$8=BM$8))</f>
        <v>139628117</v>
      </c>
      <c r="BN41" s="10">
        <f t="shared" ref="BN41:BN43" si="116">IFERROR(BM41/(BK41+BL41),0)</f>
        <v>22430.219598393574</v>
      </c>
      <c r="BO41" s="196" cm="1">
        <f t="array" ref="BO41">SUM(_xlfn._xlws.FILTER($C41:$BJ41,$C$8:$BJ$8=BO$8))</f>
        <v>2373507.4900000002</v>
      </c>
      <c r="BP41" s="184">
        <f t="shared" ref="BP41:BP44" si="117">IFERROR(BO41/(BK41+BL41),0)</f>
        <v>381.28634377510042</v>
      </c>
    </row>
    <row r="42" spans="1:68" s="8" customFormat="1" ht="19.5" customHeight="1" outlineLevel="1" x14ac:dyDescent="0.2">
      <c r="A42" s="154"/>
      <c r="B42" s="139" t="str">
        <v>CNG</v>
      </c>
      <c r="C42" s="39"/>
      <c r="D42" s="10"/>
      <c r="E42" s="10">
        <v>1143</v>
      </c>
      <c r="F42" s="10">
        <f t="shared" si="98"/>
        <v>0</v>
      </c>
      <c r="G42" s="183">
        <v>1.22</v>
      </c>
      <c r="H42" s="184">
        <f t="shared" si="99"/>
        <v>0</v>
      </c>
      <c r="I42" s="39"/>
      <c r="J42" s="10"/>
      <c r="K42" s="10"/>
      <c r="L42" s="10">
        <f t="shared" si="100"/>
        <v>0</v>
      </c>
      <c r="M42" s="183"/>
      <c r="N42" s="184">
        <f t="shared" si="101"/>
        <v>0</v>
      </c>
      <c r="O42" s="39"/>
      <c r="P42" s="10"/>
      <c r="Q42" s="10"/>
      <c r="R42" s="10"/>
      <c r="S42" s="183"/>
      <c r="T42" s="184"/>
      <c r="U42" s="39"/>
      <c r="V42" s="10"/>
      <c r="W42" s="10"/>
      <c r="X42" s="10">
        <f t="shared" si="102"/>
        <v>0</v>
      </c>
      <c r="Y42" s="183"/>
      <c r="Z42" s="184">
        <f t="shared" si="103"/>
        <v>0</v>
      </c>
      <c r="AA42" s="39"/>
      <c r="AB42" s="10"/>
      <c r="AC42" s="10"/>
      <c r="AD42" s="10">
        <f t="shared" si="104"/>
        <v>0</v>
      </c>
      <c r="AE42" s="183"/>
      <c r="AF42" s="184">
        <f t="shared" si="105"/>
        <v>0</v>
      </c>
      <c r="AG42" s="39"/>
      <c r="AH42" s="10"/>
      <c r="AI42" s="10"/>
      <c r="AJ42" s="10">
        <f t="shared" si="106"/>
        <v>0</v>
      </c>
      <c r="AK42" s="183"/>
      <c r="AL42" s="184">
        <f t="shared" si="107"/>
        <v>0</v>
      </c>
      <c r="AM42" s="39"/>
      <c r="AN42" s="10"/>
      <c r="AO42" s="10"/>
      <c r="AP42" s="10">
        <f t="shared" si="108"/>
        <v>0</v>
      </c>
      <c r="AQ42" s="183"/>
      <c r="AR42" s="184">
        <f t="shared" si="109"/>
        <v>0</v>
      </c>
      <c r="AS42" s="39"/>
      <c r="AT42" s="10"/>
      <c r="AU42" s="10"/>
      <c r="AV42" s="10">
        <f t="shared" si="110"/>
        <v>0</v>
      </c>
      <c r="AW42" s="183"/>
      <c r="AX42" s="184">
        <f t="shared" si="111"/>
        <v>0</v>
      </c>
      <c r="AY42" s="39"/>
      <c r="AZ42" s="10"/>
      <c r="BA42" s="10"/>
      <c r="BB42" s="10">
        <f t="shared" si="112"/>
        <v>0</v>
      </c>
      <c r="BC42" s="183"/>
      <c r="BD42" s="184">
        <f t="shared" si="113"/>
        <v>0</v>
      </c>
      <c r="BE42" s="39"/>
      <c r="BF42" s="10"/>
      <c r="BG42" s="10"/>
      <c r="BH42" s="10">
        <f t="shared" si="114"/>
        <v>0</v>
      </c>
      <c r="BI42" s="183"/>
      <c r="BJ42" s="184">
        <f t="shared" si="115"/>
        <v>0</v>
      </c>
      <c r="BK42" s="39" cm="1">
        <f t="array" ref="BK42">SUM(_xlfn._xlws.FILTER($C42:$BJ42,$C$8:$BJ$8=BK$8))</f>
        <v>0</v>
      </c>
      <c r="BL42" s="39" cm="1">
        <f t="array" ref="BL42">SUM(_xlfn._xlws.FILTER($C42:$BJ42,$C$8:$BJ$8=BL$8))</f>
        <v>0</v>
      </c>
      <c r="BM42" s="39" cm="1">
        <f t="array" ref="BM42">SUM(_xlfn._xlws.FILTER($C42:$BJ42,$C$8:$BJ$8=BM$8))</f>
        <v>1143</v>
      </c>
      <c r="BN42" s="10">
        <f t="shared" si="116"/>
        <v>0</v>
      </c>
      <c r="BO42" s="196" cm="1">
        <f t="array" ref="BO42">SUM(_xlfn._xlws.FILTER($C42:$BJ42,$C$8:$BJ$8=BO$8))</f>
        <v>1.22</v>
      </c>
      <c r="BP42" s="184">
        <f t="shared" si="117"/>
        <v>0</v>
      </c>
    </row>
    <row r="43" spans="1:68" s="15" customFormat="1" ht="19.5" customHeight="1" outlineLevel="1" x14ac:dyDescent="0.2">
      <c r="A43" s="154"/>
      <c r="B43" s="139" t="str">
        <v>ΒΙΟΜΗΧΑΝΙΚΟΣ</v>
      </c>
      <c r="C43" s="39">
        <v>4</v>
      </c>
      <c r="D43" s="10"/>
      <c r="E43" s="10">
        <v>3565370</v>
      </c>
      <c r="F43" s="10">
        <f t="shared" si="98"/>
        <v>891342.5</v>
      </c>
      <c r="G43" s="183">
        <v>2814.1800000000003</v>
      </c>
      <c r="H43" s="184">
        <f t="shared" si="99"/>
        <v>703.54500000000007</v>
      </c>
      <c r="I43" s="39"/>
      <c r="J43" s="10">
        <v>1</v>
      </c>
      <c r="K43" s="10">
        <v>501153</v>
      </c>
      <c r="L43" s="10">
        <f t="shared" si="100"/>
        <v>501153</v>
      </c>
      <c r="M43" s="183">
        <v>334.4</v>
      </c>
      <c r="N43" s="184">
        <f t="shared" si="101"/>
        <v>334.4</v>
      </c>
      <c r="O43" s="39">
        <v>53</v>
      </c>
      <c r="P43" s="10"/>
      <c r="Q43" s="10">
        <v>34935184</v>
      </c>
      <c r="R43" s="10">
        <v>659154.41509433999</v>
      </c>
      <c r="S43" s="183">
        <v>69885.97</v>
      </c>
      <c r="T43" s="184">
        <v>1318.6032075471701</v>
      </c>
      <c r="U43" s="39">
        <v>10</v>
      </c>
      <c r="V43" s="10"/>
      <c r="W43" s="10">
        <f>2490705+526512</f>
        <v>3017217</v>
      </c>
      <c r="X43" s="10">
        <f t="shared" si="102"/>
        <v>301721.7</v>
      </c>
      <c r="Y43" s="183">
        <f>11387.85+1292.88</f>
        <v>12680.73</v>
      </c>
      <c r="Z43" s="184">
        <f t="shared" si="103"/>
        <v>1268.0729999999999</v>
      </c>
      <c r="AA43" s="39">
        <v>5</v>
      </c>
      <c r="AB43" s="10"/>
      <c r="AC43" s="10">
        <v>11795693</v>
      </c>
      <c r="AD43" s="10">
        <f t="shared" si="104"/>
        <v>2359138.6</v>
      </c>
      <c r="AE43" s="183">
        <v>15978.89</v>
      </c>
      <c r="AF43" s="184">
        <f t="shared" si="105"/>
        <v>3195.7779999999998</v>
      </c>
      <c r="AG43" s="39">
        <v>2</v>
      </c>
      <c r="AH43" s="10"/>
      <c r="AI43" s="10">
        <v>2112527</v>
      </c>
      <c r="AJ43" s="10">
        <f t="shared" si="106"/>
        <v>1056263.5</v>
      </c>
      <c r="AK43" s="183">
        <v>5280.52</v>
      </c>
      <c r="AL43" s="184">
        <f t="shared" si="107"/>
        <v>2640.26</v>
      </c>
      <c r="AM43" s="39"/>
      <c r="AN43" s="10"/>
      <c r="AO43" s="10"/>
      <c r="AP43" s="10">
        <f t="shared" si="108"/>
        <v>0</v>
      </c>
      <c r="AQ43" s="183"/>
      <c r="AR43" s="184">
        <f t="shared" si="109"/>
        <v>0</v>
      </c>
      <c r="AS43" s="39"/>
      <c r="AT43" s="10"/>
      <c r="AU43" s="10"/>
      <c r="AV43" s="10">
        <f t="shared" si="110"/>
        <v>0</v>
      </c>
      <c r="AW43" s="183"/>
      <c r="AX43" s="184">
        <f t="shared" si="111"/>
        <v>0</v>
      </c>
      <c r="AY43" s="39"/>
      <c r="AZ43" s="10"/>
      <c r="BA43" s="10"/>
      <c r="BB43" s="10">
        <f t="shared" si="112"/>
        <v>0</v>
      </c>
      <c r="BC43" s="183"/>
      <c r="BD43" s="184">
        <f t="shared" si="113"/>
        <v>0</v>
      </c>
      <c r="BE43" s="39"/>
      <c r="BF43" s="10"/>
      <c r="BG43" s="10"/>
      <c r="BH43" s="10">
        <f t="shared" si="114"/>
        <v>0</v>
      </c>
      <c r="BI43" s="183"/>
      <c r="BJ43" s="184">
        <f t="shared" si="115"/>
        <v>0</v>
      </c>
      <c r="BK43" s="39" cm="1">
        <f t="array" ref="BK43">SUM(_xlfn._xlws.FILTER($C43:$BJ43,$C$8:$BJ$8=BK$8))</f>
        <v>74</v>
      </c>
      <c r="BL43" s="39" cm="1">
        <f t="array" ref="BL43">SUM(_xlfn._xlws.FILTER($C43:$BJ43,$C$8:$BJ$8=BL$8))</f>
        <v>1</v>
      </c>
      <c r="BM43" s="39" cm="1">
        <f t="array" ref="BM43">SUM(_xlfn._xlws.FILTER($C43:$BJ43,$C$8:$BJ$8=BM$8))</f>
        <v>55927144</v>
      </c>
      <c r="BN43" s="10">
        <f t="shared" si="116"/>
        <v>745695.2533333333</v>
      </c>
      <c r="BO43" s="196" cm="1">
        <f t="array" ref="BO43">SUM(_xlfn._xlws.FILTER($C43:$BJ43,$C$8:$BJ$8=BO$8))</f>
        <v>106974.69</v>
      </c>
      <c r="BP43" s="184">
        <f t="shared" si="117"/>
        <v>1426.3292000000001</v>
      </c>
    </row>
    <row r="44" spans="1:68" s="15" customFormat="1" ht="19.5" customHeight="1" outlineLevel="1" thickBot="1" x14ac:dyDescent="0.25">
      <c r="A44" s="155"/>
      <c r="B44" s="139" t="str">
        <v>ΚΛΙΜΑΤΙΣΜΟΣ / ΣΥΜΠΑΡΑΓΩΓΗ</v>
      </c>
      <c r="C44" s="147"/>
      <c r="D44" s="148"/>
      <c r="E44" s="157"/>
      <c r="F44" s="10">
        <f t="shared" si="98"/>
        <v>0</v>
      </c>
      <c r="G44" s="185"/>
      <c r="H44" s="184">
        <f t="shared" si="99"/>
        <v>0</v>
      </c>
      <c r="I44" s="147"/>
      <c r="J44" s="148"/>
      <c r="K44" s="157"/>
      <c r="L44" s="10">
        <f>IFERROR(K44/(I44+J44),0)</f>
        <v>0</v>
      </c>
      <c r="M44" s="183"/>
      <c r="N44" s="184">
        <f t="shared" si="101"/>
        <v>0</v>
      </c>
      <c r="O44" s="147">
        <v>50</v>
      </c>
      <c r="P44" s="148"/>
      <c r="Q44" s="157">
        <v>1633970</v>
      </c>
      <c r="R44" s="10">
        <v>32679.4</v>
      </c>
      <c r="S44" s="183">
        <v>6297.15</v>
      </c>
      <c r="T44" s="184">
        <v>125.943</v>
      </c>
      <c r="U44" s="147"/>
      <c r="V44" s="148"/>
      <c r="W44" s="157"/>
      <c r="X44" s="10">
        <f>IFERROR(W44/(U44+V44),0)</f>
        <v>0</v>
      </c>
      <c r="Y44" s="183"/>
      <c r="Z44" s="184">
        <f t="shared" si="103"/>
        <v>0</v>
      </c>
      <c r="AA44" s="147"/>
      <c r="AB44" s="148"/>
      <c r="AC44" s="157"/>
      <c r="AD44" s="10">
        <f>IFERROR(AC44/(AA44+AB44),0)</f>
        <v>0</v>
      </c>
      <c r="AE44" s="183"/>
      <c r="AF44" s="184">
        <f t="shared" si="105"/>
        <v>0</v>
      </c>
      <c r="AG44" s="147"/>
      <c r="AH44" s="148"/>
      <c r="AI44" s="157"/>
      <c r="AJ44" s="10">
        <f>IFERROR(AI44/(AG44+AH44),0)</f>
        <v>0</v>
      </c>
      <c r="AK44" s="183"/>
      <c r="AL44" s="184">
        <f t="shared" si="107"/>
        <v>0</v>
      </c>
      <c r="AM44" s="147"/>
      <c r="AN44" s="148"/>
      <c r="AO44" s="157"/>
      <c r="AP44" s="10">
        <f>IFERROR(AO44/(AM44+AN44),0)</f>
        <v>0</v>
      </c>
      <c r="AQ44" s="183"/>
      <c r="AR44" s="184">
        <f t="shared" si="109"/>
        <v>0</v>
      </c>
      <c r="AS44" s="147"/>
      <c r="AT44" s="148"/>
      <c r="AU44" s="157"/>
      <c r="AV44" s="10">
        <f>IFERROR(AU44/(AS44+AT44),0)</f>
        <v>0</v>
      </c>
      <c r="AW44" s="183"/>
      <c r="AX44" s="184">
        <f t="shared" si="111"/>
        <v>0</v>
      </c>
      <c r="AY44" s="147"/>
      <c r="AZ44" s="148"/>
      <c r="BA44" s="157"/>
      <c r="BB44" s="10">
        <f>IFERROR(BA44/(AY44+AZ44),0)</f>
        <v>0</v>
      </c>
      <c r="BC44" s="183"/>
      <c r="BD44" s="184">
        <f t="shared" si="113"/>
        <v>0</v>
      </c>
      <c r="BE44" s="147"/>
      <c r="BF44" s="148"/>
      <c r="BG44" s="157"/>
      <c r="BH44" s="10">
        <f>IFERROR(BG44/(BE44+BF44),0)</f>
        <v>0</v>
      </c>
      <c r="BI44" s="183"/>
      <c r="BJ44" s="184">
        <f t="shared" si="115"/>
        <v>0</v>
      </c>
      <c r="BK44" s="39" cm="1">
        <f t="array" ref="BK44">SUM(_xlfn._xlws.FILTER($C44:$BJ44,$C$8:$BJ$8=BK$8))</f>
        <v>50</v>
      </c>
      <c r="BL44" s="39" cm="1">
        <f t="array" ref="BL44">SUM(_xlfn._xlws.FILTER($C44:$BJ44,$C$8:$BJ$8=BL$8))</f>
        <v>0</v>
      </c>
      <c r="BM44" s="39" cm="1">
        <f t="array" ref="BM44">SUM(_xlfn._xlws.FILTER($C44:$BJ44,$C$8:$BJ$8=BM$8))</f>
        <v>1633970</v>
      </c>
      <c r="BN44" s="10">
        <f>IFERROR(BM44/(BK44+BL44),0)</f>
        <v>32679.4</v>
      </c>
      <c r="BO44" s="196" cm="1">
        <f t="array" ref="BO44">SUM(_xlfn._xlws.FILTER($C44:$BJ44,$C$8:$BJ$8=BO$8))</f>
        <v>6297.15</v>
      </c>
      <c r="BP44" s="184">
        <f t="shared" si="117"/>
        <v>125.943</v>
      </c>
    </row>
    <row r="45" spans="1:68" ht="40" x14ac:dyDescent="0.2">
      <c r="A45" s="153">
        <v>7</v>
      </c>
      <c r="B45" s="141" t="s">
        <v>37</v>
      </c>
      <c r="C45" s="121">
        <f>SUM(C46:C50)</f>
        <v>195923</v>
      </c>
      <c r="D45" s="74">
        <f>SUM(D46:D50)</f>
        <v>0</v>
      </c>
      <c r="E45" s="74">
        <f>SUM(E46:E49)</f>
        <v>426041557</v>
      </c>
      <c r="F45" s="74">
        <f>IFERROR(E45/(C45+D45),0)</f>
        <v>2174.5356951455419</v>
      </c>
      <c r="G45" s="181">
        <f>SUM(G46:G50)</f>
        <v>5359362.8999999994</v>
      </c>
      <c r="H45" s="182">
        <f>IFERROR(G45/(C45+D45),0)</f>
        <v>27.354434650347329</v>
      </c>
      <c r="I45" s="121">
        <f>SUM(I46:I50)</f>
        <v>75723</v>
      </c>
      <c r="J45" s="74">
        <f>SUM(J46:J50)</f>
        <v>1</v>
      </c>
      <c r="K45" s="74">
        <f>SUM(K46:K49)</f>
        <v>205919423</v>
      </c>
      <c r="L45" s="74">
        <f>IFERROR(K45/(I45+J45),0)</f>
        <v>2719.3415957952566</v>
      </c>
      <c r="M45" s="181">
        <f>SUM(M46:M50)</f>
        <v>2513711.16</v>
      </c>
      <c r="N45" s="182">
        <f>IFERROR(M45/(I45+J45),0)</f>
        <v>33.195699646083149</v>
      </c>
      <c r="O45" s="121">
        <f>SUM(O46:O50)</f>
        <v>7686</v>
      </c>
      <c r="P45" s="74">
        <f>SUM(P46:P50)</f>
        <v>0</v>
      </c>
      <c r="Q45" s="74">
        <f>SUM(Q46:Q50)</f>
        <v>22127652</v>
      </c>
      <c r="R45" s="74">
        <f>IFERROR(Q45/(O45+P45),0)</f>
        <v>2878.9555035128806</v>
      </c>
      <c r="S45" s="181">
        <f>SUM(S46:S50)</f>
        <v>324305.41000000003</v>
      </c>
      <c r="T45" s="182">
        <f>IFERROR(S45/(O45+P45),0)</f>
        <v>42.194302628155093</v>
      </c>
      <c r="U45" s="121">
        <f>SUM(U46:U50)</f>
        <v>166</v>
      </c>
      <c r="V45" s="74">
        <f>SUM(V46:V50)</f>
        <v>0</v>
      </c>
      <c r="W45" s="74">
        <f>SUM(W46:W49)</f>
        <v>3048814</v>
      </c>
      <c r="X45" s="74">
        <f>IFERROR(W45/(U45+V45),0)</f>
        <v>18366.349397590362</v>
      </c>
      <c r="Y45" s="181">
        <f>SUM(Y46:Y50)</f>
        <v>17049.97</v>
      </c>
      <c r="Z45" s="182">
        <f>IFERROR(Y45/(U45+V45),0)</f>
        <v>102.71066265060242</v>
      </c>
      <c r="AA45" s="121">
        <f>SUM(AA46:AA50)</f>
        <v>468</v>
      </c>
      <c r="AB45" s="74">
        <f>SUM(AB46:AB50)</f>
        <v>0</v>
      </c>
      <c r="AC45" s="74">
        <f>SUM(AC46:AC49)</f>
        <v>3315259</v>
      </c>
      <c r="AD45" s="74">
        <f>IFERROR(AC45/(AA45+AB45),0)</f>
        <v>7083.886752136752</v>
      </c>
      <c r="AE45" s="181">
        <f>SUM(AE46:AE50)</f>
        <v>26976.829999999998</v>
      </c>
      <c r="AF45" s="182">
        <f>IFERROR(AE45/(AA45+AB45),0)</f>
        <v>57.642799145299144</v>
      </c>
      <c r="AG45" s="121">
        <f>SUM(AG46:AG50)</f>
        <v>117</v>
      </c>
      <c r="AH45" s="74">
        <f>SUM(AH46:AH50)</f>
        <v>0</v>
      </c>
      <c r="AI45" s="74">
        <f>SUM(AI46:AI49)</f>
        <v>2410403</v>
      </c>
      <c r="AJ45" s="74">
        <f>IFERROR(AI45/(AG45+AH45),0)</f>
        <v>20601.735042735043</v>
      </c>
      <c r="AK45" s="181">
        <f>SUM(AK46:AK50)</f>
        <v>8286.5600000000013</v>
      </c>
      <c r="AL45" s="182">
        <f>IFERROR(AK45/(AG45+AH45),0)</f>
        <v>70.825299145299155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181">
        <f>SUM(AQ46:AQ50)</f>
        <v>0</v>
      </c>
      <c r="AR45" s="182">
        <f t="shared" si="109"/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181">
        <f>SUM(AW46:AW50)</f>
        <v>0</v>
      </c>
      <c r="AX45" s="182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181">
        <f>SUM(BC46:BC50)</f>
        <v>0</v>
      </c>
      <c r="BD45" s="182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181">
        <f>SUM(BI46:BI50)</f>
        <v>0</v>
      </c>
      <c r="BJ45" s="182">
        <f>IFERROR(BI45/(BE45+BF45),0)</f>
        <v>0</v>
      </c>
      <c r="BK45" s="121">
        <f>SUM(BK46:BK50)</f>
        <v>280083</v>
      </c>
      <c r="BL45" s="74">
        <f>SUM(BL46:BL50)</f>
        <v>1</v>
      </c>
      <c r="BM45" s="74">
        <f>SUM(BM46:BM49)</f>
        <v>662858835</v>
      </c>
      <c r="BN45" s="74">
        <f>IFERROR(BM45/(BK45+BL45),0)</f>
        <v>2366.6429892460833</v>
      </c>
      <c r="BO45" s="181">
        <f>SUM(BO46:BO50)</f>
        <v>8249692.8300000001</v>
      </c>
      <c r="BP45" s="182">
        <f>IFERROR(BO45/(BK45+BL45),0)</f>
        <v>29.454352372859571</v>
      </c>
    </row>
    <row r="46" spans="1:68" ht="19.5" customHeight="1" outlineLevel="1" x14ac:dyDescent="0.2">
      <c r="A46" s="154"/>
      <c r="B46" s="139" t="str" cm="1">
        <f t="array" ref="B46:B50">$B$10:$B$14</f>
        <v>ΟΙΚΙΑΚΟΣ</v>
      </c>
      <c r="C46" s="39">
        <v>192292</v>
      </c>
      <c r="D46" s="10"/>
      <c r="E46" s="10">
        <v>354212127</v>
      </c>
      <c r="F46" s="10">
        <f>IFERROR(E46/(C46+D46),0)</f>
        <v>1842.0533719551515</v>
      </c>
      <c r="G46" s="183">
        <v>4674682.97</v>
      </c>
      <c r="H46" s="184">
        <f>IFERROR(G46/(C46+D46),0)</f>
        <v>24.310335167349653</v>
      </c>
      <c r="I46" s="39">
        <v>73958</v>
      </c>
      <c r="J46" s="10"/>
      <c r="K46" s="10">
        <v>162753456</v>
      </c>
      <c r="L46" s="10">
        <f>IFERROR(K46/(I46+J46),0)</f>
        <v>2200.620027583223</v>
      </c>
      <c r="M46" s="183">
        <v>2184257.92</v>
      </c>
      <c r="N46" s="184">
        <f>IFERROR(M46/(I46+J46),0)</f>
        <v>29.5337613239947</v>
      </c>
      <c r="O46" s="39">
        <v>7437</v>
      </c>
      <c r="P46" s="10"/>
      <c r="Q46" s="10">
        <v>13515902</v>
      </c>
      <c r="R46" s="10">
        <v>1817.3863116848199</v>
      </c>
      <c r="S46" s="183">
        <v>245935.35999999999</v>
      </c>
      <c r="T46" s="184">
        <v>33.069162296625002</v>
      </c>
      <c r="U46" s="39">
        <v>154</v>
      </c>
      <c r="V46" s="10"/>
      <c r="W46" s="10">
        <v>282673</v>
      </c>
      <c r="X46" s="10">
        <f>IFERROR(W46/(U46+V46),0)</f>
        <v>1835.5389610389611</v>
      </c>
      <c r="Y46" s="183">
        <v>7440.99</v>
      </c>
      <c r="Z46" s="184">
        <f>IFERROR(Y46/(U46+V46),0)</f>
        <v>48.318116883116879</v>
      </c>
      <c r="AA46" s="39">
        <v>458</v>
      </c>
      <c r="AB46" s="10"/>
      <c r="AC46" s="10">
        <v>917220</v>
      </c>
      <c r="AD46" s="10">
        <f>IFERROR(AC46/(AA46+AB46),0)</f>
        <v>2002.6637554585152</v>
      </c>
      <c r="AE46" s="183">
        <v>20421.25</v>
      </c>
      <c r="AF46" s="184">
        <f>IFERROR(AE46/(AA46+AB46),0)</f>
        <v>44.587882096069869</v>
      </c>
      <c r="AG46" s="39">
        <v>114</v>
      </c>
      <c r="AH46" s="10"/>
      <c r="AI46" s="10">
        <v>210382</v>
      </c>
      <c r="AJ46" s="10">
        <f>IFERROR(AI46/(AG46+AH46),0)</f>
        <v>1845.4561403508771</v>
      </c>
      <c r="AK46" s="183">
        <v>4067.3</v>
      </c>
      <c r="AL46" s="184">
        <f>IFERROR(AK46/(AG46+AH46),0)</f>
        <v>35.678070175438599</v>
      </c>
      <c r="AM46" s="39"/>
      <c r="AN46" s="10"/>
      <c r="AO46" s="10"/>
      <c r="AP46" s="10">
        <f>IFERROR(AO46/(AM46+AN46),0)</f>
        <v>0</v>
      </c>
      <c r="AQ46" s="183"/>
      <c r="AR46" s="184">
        <f t="shared" si="109"/>
        <v>0</v>
      </c>
      <c r="AS46" s="39"/>
      <c r="AT46" s="10"/>
      <c r="AU46" s="10"/>
      <c r="AV46" s="10">
        <f>IFERROR(AU46/(AS46+AT46),0)</f>
        <v>0</v>
      </c>
      <c r="AW46" s="183"/>
      <c r="AX46" s="184">
        <f>IFERROR(AW46/(AS46+AT46),0)</f>
        <v>0</v>
      </c>
      <c r="AY46" s="39"/>
      <c r="AZ46" s="10"/>
      <c r="BA46" s="10"/>
      <c r="BB46" s="10">
        <f>IFERROR(BA46/(AY46+AZ46),0)</f>
        <v>0</v>
      </c>
      <c r="BC46" s="183"/>
      <c r="BD46" s="184">
        <f>IFERROR(BC46/(AY46+AZ46),0)</f>
        <v>0</v>
      </c>
      <c r="BE46" s="39"/>
      <c r="BF46" s="10"/>
      <c r="BG46" s="10"/>
      <c r="BH46" s="10">
        <f>IFERROR(BG46/(BE46+BF46),0)</f>
        <v>0</v>
      </c>
      <c r="BI46" s="183"/>
      <c r="BJ46" s="184">
        <f>IFERROR(BI46/(BE46+BF46),0)</f>
        <v>0</v>
      </c>
      <c r="BK46" s="39" cm="1">
        <f t="array" ref="BK46">SUM(_xlfn._xlws.FILTER($C46:$BJ46,$C$8:$BJ$8=BK$8))</f>
        <v>274413</v>
      </c>
      <c r="BL46" s="39" cm="1">
        <f t="array" ref="BL46">SUM(_xlfn._xlws.FILTER($C46:$BJ46,$C$8:$BJ$8=BL$8))</f>
        <v>0</v>
      </c>
      <c r="BM46" s="39" cm="1">
        <f t="array" ref="BM46">SUM(_xlfn._xlws.FILTER($C46:$BJ46,$C$8:$BJ$8=BM$8))</f>
        <v>531891760</v>
      </c>
      <c r="BN46" s="10">
        <f>IFERROR(BM46/(BK46+BL46),0)</f>
        <v>1938.2892209917168</v>
      </c>
      <c r="BO46" s="196" cm="1">
        <f t="array" ref="BO46">SUM(_xlfn._xlws.FILTER($C46:$BJ46,$C$8:$BJ$8=BO$8))</f>
        <v>7136805.79</v>
      </c>
      <c r="BP46" s="184">
        <f>IFERROR(BO46/(BK46+BL46),0)</f>
        <v>26.007535320848501</v>
      </c>
    </row>
    <row r="47" spans="1:68" ht="19.5" customHeight="1" outlineLevel="1" x14ac:dyDescent="0.2">
      <c r="A47" s="154"/>
      <c r="B47" s="139" t="str">
        <v>ΕΜΠΟΡΙΚΟΣ</v>
      </c>
      <c r="C47" s="39">
        <v>3612</v>
      </c>
      <c r="D47" s="10"/>
      <c r="E47" s="10">
        <v>54121999</v>
      </c>
      <c r="F47" s="10">
        <f t="shared" ref="F47:F50" si="118">IFERROR(E47/(C47+D47),0)</f>
        <v>14983.942137320044</v>
      </c>
      <c r="G47" s="183">
        <v>672080.31</v>
      </c>
      <c r="H47" s="184">
        <f t="shared" ref="H47:H50" si="119">IFERROR(G47/(C47+D47),0)</f>
        <v>186.0687458471761</v>
      </c>
      <c r="I47" s="39">
        <v>1742</v>
      </c>
      <c r="J47" s="10"/>
      <c r="K47" s="10">
        <v>23446259</v>
      </c>
      <c r="L47" s="10">
        <f t="shared" ref="L47:L49" si="120">IFERROR(K47/(I47+J47),0)</f>
        <v>13459.390929965557</v>
      </c>
      <c r="M47" s="183">
        <v>301359.27</v>
      </c>
      <c r="N47" s="184">
        <f t="shared" ref="N47:N50" si="121">IFERROR(M47/(I47+J47),0)</f>
        <v>172.99613662456946</v>
      </c>
      <c r="O47" s="39">
        <v>243</v>
      </c>
      <c r="P47" s="10"/>
      <c r="Q47" s="10">
        <v>4066378</v>
      </c>
      <c r="R47" s="10">
        <v>16734.0658436214</v>
      </c>
      <c r="S47" s="183">
        <v>70324.91</v>
      </c>
      <c r="T47" s="184">
        <v>289.40292181069998</v>
      </c>
      <c r="U47" s="39">
        <v>6</v>
      </c>
      <c r="V47" s="10"/>
      <c r="W47" s="10">
        <v>35586</v>
      </c>
      <c r="X47" s="10">
        <f t="shared" ref="X47:X49" si="122">IFERROR(W47/(U47+V47),0)</f>
        <v>5931</v>
      </c>
      <c r="Y47" s="183">
        <v>441.78</v>
      </c>
      <c r="Z47" s="184">
        <f t="shared" ref="Z47:Z50" si="123">IFERROR(Y47/(U47+V47),0)</f>
        <v>73.63</v>
      </c>
      <c r="AA47" s="39">
        <v>7</v>
      </c>
      <c r="AB47" s="10"/>
      <c r="AC47" s="10">
        <v>32979</v>
      </c>
      <c r="AD47" s="10">
        <f t="shared" ref="AD47:AD49" si="124">IFERROR(AC47/(AA47+AB47),0)</f>
        <v>4711.2857142857147</v>
      </c>
      <c r="AE47" s="183">
        <v>325.01</v>
      </c>
      <c r="AF47" s="184">
        <f t="shared" ref="AF47:AF50" si="125">IFERROR(AE47/(AA47+AB47),0)</f>
        <v>46.43</v>
      </c>
      <c r="AG47" s="39"/>
      <c r="AH47" s="10"/>
      <c r="AI47" s="10"/>
      <c r="AJ47" s="10">
        <f t="shared" ref="AJ47:AJ49" si="126">IFERROR(AI47/(AG47+AH47),0)</f>
        <v>0</v>
      </c>
      <c r="AK47" s="183"/>
      <c r="AL47" s="184">
        <f t="shared" ref="AL47:AL50" si="127">IFERROR(AK47/(AG47+AH47),0)</f>
        <v>0</v>
      </c>
      <c r="AM47" s="39"/>
      <c r="AN47" s="10"/>
      <c r="AO47" s="10"/>
      <c r="AP47" s="10">
        <f t="shared" ref="AP47:AP49" si="128">IFERROR(AO47/(AM47+AN47),0)</f>
        <v>0</v>
      </c>
      <c r="AQ47" s="183"/>
      <c r="AR47" s="184">
        <f t="shared" si="109"/>
        <v>0</v>
      </c>
      <c r="AS47" s="39"/>
      <c r="AT47" s="10"/>
      <c r="AU47" s="10"/>
      <c r="AV47" s="10">
        <f t="shared" ref="AV47:AV49" si="129">IFERROR(AU47/(AS47+AT47),0)</f>
        <v>0</v>
      </c>
      <c r="AW47" s="183"/>
      <c r="AX47" s="184">
        <f t="shared" ref="AX47:AX50" si="130">IFERROR(AW47/(AS47+AT47),0)</f>
        <v>0</v>
      </c>
      <c r="AY47" s="39"/>
      <c r="AZ47" s="10"/>
      <c r="BA47" s="10"/>
      <c r="BB47" s="10">
        <f t="shared" ref="BB47:BB49" si="131">IFERROR(BA47/(AY47+AZ47),0)</f>
        <v>0</v>
      </c>
      <c r="BC47" s="183"/>
      <c r="BD47" s="184">
        <f t="shared" ref="BD47:BD50" si="132">IFERROR(BC47/(AY47+AZ47),0)</f>
        <v>0</v>
      </c>
      <c r="BE47" s="39"/>
      <c r="BF47" s="10"/>
      <c r="BG47" s="10"/>
      <c r="BH47" s="10">
        <f t="shared" ref="BH47:BH49" si="133">IFERROR(BG47/(BE47+BF47),0)</f>
        <v>0</v>
      </c>
      <c r="BI47" s="183"/>
      <c r="BJ47" s="184">
        <f t="shared" ref="BJ47:BJ50" si="134">IFERROR(BI47/(BE47+BF47),0)</f>
        <v>0</v>
      </c>
      <c r="BK47" s="39" cm="1">
        <f t="array" ref="BK47">SUM(_xlfn._xlws.FILTER($C47:$BJ47,$C$8:$BJ$8=BK$8))</f>
        <v>5610</v>
      </c>
      <c r="BL47" s="39" cm="1">
        <f t="array" ref="BL47">SUM(_xlfn._xlws.FILTER($C47:$BJ47,$C$8:$BJ$8=BL$8))</f>
        <v>0</v>
      </c>
      <c r="BM47" s="39" cm="1">
        <f t="array" ref="BM47">SUM(_xlfn._xlws.FILTER($C47:$BJ47,$C$8:$BJ$8=BM$8))</f>
        <v>81703201</v>
      </c>
      <c r="BN47" s="10">
        <f t="shared" ref="BN47:BN49" si="135">IFERROR(BM47/(BK47+BL47),0)</f>
        <v>14563.850445632799</v>
      </c>
      <c r="BO47" s="196" cm="1">
        <f t="array" ref="BO47">SUM(_xlfn._xlws.FILTER($C47:$BJ47,$C$8:$BJ$8=BO$8))</f>
        <v>1044531.2800000001</v>
      </c>
      <c r="BP47" s="184">
        <f t="shared" ref="BP47:BP50" si="136">IFERROR(BO47/(BK47+BL47),0)</f>
        <v>186.19095900178255</v>
      </c>
    </row>
    <row r="48" spans="1:68" ht="19.5" customHeight="1" outlineLevel="1" x14ac:dyDescent="0.2">
      <c r="A48" s="154"/>
      <c r="B48" s="139" t="str">
        <v>CNG</v>
      </c>
      <c r="C48" s="39"/>
      <c r="D48" s="10"/>
      <c r="E48" s="10"/>
      <c r="F48" s="10">
        <f t="shared" si="118"/>
        <v>0</v>
      </c>
      <c r="G48" s="183"/>
      <c r="H48" s="184">
        <f t="shared" si="119"/>
        <v>0</v>
      </c>
      <c r="I48" s="39"/>
      <c r="J48" s="10"/>
      <c r="K48" s="10"/>
      <c r="L48" s="10">
        <f t="shared" si="120"/>
        <v>0</v>
      </c>
      <c r="M48" s="183"/>
      <c r="N48" s="184">
        <f t="shared" si="121"/>
        <v>0</v>
      </c>
      <c r="O48" s="39"/>
      <c r="P48" s="10"/>
      <c r="Q48" s="10"/>
      <c r="R48" s="10"/>
      <c r="S48" s="183"/>
      <c r="T48" s="184"/>
      <c r="U48" s="39"/>
      <c r="V48" s="10"/>
      <c r="W48" s="10"/>
      <c r="X48" s="10">
        <f t="shared" si="122"/>
        <v>0</v>
      </c>
      <c r="Y48" s="183"/>
      <c r="Z48" s="184">
        <f t="shared" si="123"/>
        <v>0</v>
      </c>
      <c r="AA48" s="39"/>
      <c r="AB48" s="10"/>
      <c r="AC48" s="10"/>
      <c r="AD48" s="10">
        <f t="shared" si="124"/>
        <v>0</v>
      </c>
      <c r="AE48" s="183"/>
      <c r="AF48" s="184">
        <f t="shared" si="125"/>
        <v>0</v>
      </c>
      <c r="AG48" s="39"/>
      <c r="AH48" s="10"/>
      <c r="AI48" s="10"/>
      <c r="AJ48" s="10">
        <f t="shared" si="126"/>
        <v>0</v>
      </c>
      <c r="AK48" s="183"/>
      <c r="AL48" s="184">
        <f t="shared" si="127"/>
        <v>0</v>
      </c>
      <c r="AM48" s="39"/>
      <c r="AN48" s="10"/>
      <c r="AO48" s="10"/>
      <c r="AP48" s="10">
        <f t="shared" si="128"/>
        <v>0</v>
      </c>
      <c r="AQ48" s="183"/>
      <c r="AR48" s="184">
        <f t="shared" si="109"/>
        <v>0</v>
      </c>
      <c r="AS48" s="39"/>
      <c r="AT48" s="10"/>
      <c r="AU48" s="10"/>
      <c r="AV48" s="10">
        <f t="shared" si="129"/>
        <v>0</v>
      </c>
      <c r="AW48" s="183"/>
      <c r="AX48" s="184">
        <f t="shared" si="130"/>
        <v>0</v>
      </c>
      <c r="AY48" s="39"/>
      <c r="AZ48" s="10"/>
      <c r="BA48" s="10"/>
      <c r="BB48" s="10">
        <f t="shared" si="131"/>
        <v>0</v>
      </c>
      <c r="BC48" s="183"/>
      <c r="BD48" s="184">
        <f t="shared" si="132"/>
        <v>0</v>
      </c>
      <c r="BE48" s="39"/>
      <c r="BF48" s="10"/>
      <c r="BG48" s="10"/>
      <c r="BH48" s="10">
        <f t="shared" si="133"/>
        <v>0</v>
      </c>
      <c r="BI48" s="183"/>
      <c r="BJ48" s="184">
        <f t="shared" si="134"/>
        <v>0</v>
      </c>
      <c r="BK48" s="39" cm="1">
        <f t="array" ref="BK48">SUM(_xlfn._xlws.FILTER($C48:$BJ48,$C$8:$BJ$8=BK$8))</f>
        <v>0</v>
      </c>
      <c r="BL48" s="39" cm="1">
        <f t="array" ref="BL48">SUM(_xlfn._xlws.FILTER($C48:$BJ48,$C$8:$BJ$8=BL$8))</f>
        <v>0</v>
      </c>
      <c r="BM48" s="39" cm="1">
        <f t="array" ref="BM48">SUM(_xlfn._xlws.FILTER($C48:$BJ48,$C$8:$BJ$8=BM$8))</f>
        <v>0</v>
      </c>
      <c r="BN48" s="10">
        <f t="shared" si="135"/>
        <v>0</v>
      </c>
      <c r="BO48" s="196" cm="1">
        <f t="array" ref="BO48">SUM(_xlfn._xlws.FILTER($C48:$BJ48,$C$8:$BJ$8=BO$8))</f>
        <v>0</v>
      </c>
      <c r="BP48" s="184">
        <f t="shared" si="136"/>
        <v>0</v>
      </c>
    </row>
    <row r="49" spans="1:68" ht="19.5" customHeight="1" outlineLevel="1" x14ac:dyDescent="0.2">
      <c r="A49" s="154"/>
      <c r="B49" s="139" t="str">
        <v>ΒΙΟΜΗΧΑΝΙΚΟΣ</v>
      </c>
      <c r="C49" s="39">
        <v>19</v>
      </c>
      <c r="D49" s="10"/>
      <c r="E49" s="10">
        <v>17707431</v>
      </c>
      <c r="F49" s="10">
        <f t="shared" si="118"/>
        <v>931970.05263157899</v>
      </c>
      <c r="G49" s="183">
        <v>12599.619999999999</v>
      </c>
      <c r="H49" s="184">
        <f t="shared" si="119"/>
        <v>663.1378947368421</v>
      </c>
      <c r="I49" s="39">
        <v>23</v>
      </c>
      <c r="J49" s="10">
        <v>1</v>
      </c>
      <c r="K49" s="10">
        <v>19719708</v>
      </c>
      <c r="L49" s="10">
        <f t="shared" si="120"/>
        <v>821654.5</v>
      </c>
      <c r="M49" s="183">
        <v>28093.97</v>
      </c>
      <c r="N49" s="184">
        <f t="shared" si="121"/>
        <v>1170.5820833333335</v>
      </c>
      <c r="O49" s="39">
        <v>5</v>
      </c>
      <c r="P49" s="10"/>
      <c r="Q49" s="10">
        <v>4541099</v>
      </c>
      <c r="R49" s="10">
        <v>908219.8</v>
      </c>
      <c r="S49" s="183">
        <v>8008.56</v>
      </c>
      <c r="T49" s="184">
        <v>1601.712</v>
      </c>
      <c r="U49" s="39">
        <v>6</v>
      </c>
      <c r="V49" s="10"/>
      <c r="W49" s="10">
        <v>2730555</v>
      </c>
      <c r="X49" s="10">
        <f t="shared" si="122"/>
        <v>455092.5</v>
      </c>
      <c r="Y49" s="183">
        <v>9167.2000000000007</v>
      </c>
      <c r="Z49" s="184">
        <f t="shared" si="123"/>
        <v>1527.8666666666668</v>
      </c>
      <c r="AA49" s="39">
        <v>3</v>
      </c>
      <c r="AB49" s="10"/>
      <c r="AC49" s="10">
        <v>2365060</v>
      </c>
      <c r="AD49" s="10">
        <f t="shared" si="124"/>
        <v>788353.33333333337</v>
      </c>
      <c r="AE49" s="183">
        <v>6230.57</v>
      </c>
      <c r="AF49" s="184">
        <f t="shared" si="125"/>
        <v>2076.8566666666666</v>
      </c>
      <c r="AG49" s="39">
        <v>3</v>
      </c>
      <c r="AH49" s="10"/>
      <c r="AI49" s="10">
        <v>2200021</v>
      </c>
      <c r="AJ49" s="10">
        <f t="shared" si="126"/>
        <v>733340.33333333337</v>
      </c>
      <c r="AK49" s="183">
        <v>4219.26</v>
      </c>
      <c r="AL49" s="184">
        <f t="shared" si="127"/>
        <v>1406.42</v>
      </c>
      <c r="AM49" s="39"/>
      <c r="AN49" s="10"/>
      <c r="AO49" s="10"/>
      <c r="AP49" s="10">
        <f t="shared" si="128"/>
        <v>0</v>
      </c>
      <c r="AQ49" s="183"/>
      <c r="AR49" s="184">
        <f t="shared" si="109"/>
        <v>0</v>
      </c>
      <c r="AS49" s="39"/>
      <c r="AT49" s="10"/>
      <c r="AU49" s="10"/>
      <c r="AV49" s="10">
        <f t="shared" si="129"/>
        <v>0</v>
      </c>
      <c r="AW49" s="183"/>
      <c r="AX49" s="184">
        <f t="shared" si="130"/>
        <v>0</v>
      </c>
      <c r="AY49" s="39"/>
      <c r="AZ49" s="10"/>
      <c r="BA49" s="10"/>
      <c r="BB49" s="10">
        <f t="shared" si="131"/>
        <v>0</v>
      </c>
      <c r="BC49" s="183"/>
      <c r="BD49" s="184">
        <f t="shared" si="132"/>
        <v>0</v>
      </c>
      <c r="BE49" s="39"/>
      <c r="BF49" s="10"/>
      <c r="BG49" s="10"/>
      <c r="BH49" s="10">
        <f t="shared" si="133"/>
        <v>0</v>
      </c>
      <c r="BI49" s="183"/>
      <c r="BJ49" s="184">
        <f t="shared" si="134"/>
        <v>0</v>
      </c>
      <c r="BK49" s="39" cm="1">
        <f t="array" ref="BK49">SUM(_xlfn._xlws.FILTER($C49:$BJ49,$C$8:$BJ$8=BK$8))</f>
        <v>59</v>
      </c>
      <c r="BL49" s="39" cm="1">
        <f t="array" ref="BL49">SUM(_xlfn._xlws.FILTER($C49:$BJ49,$C$8:$BJ$8=BL$8))</f>
        <v>1</v>
      </c>
      <c r="BM49" s="39" cm="1">
        <f t="array" ref="BM49">SUM(_xlfn._xlws.FILTER($C49:$BJ49,$C$8:$BJ$8=BM$8))</f>
        <v>49263874</v>
      </c>
      <c r="BN49" s="10">
        <f t="shared" si="135"/>
        <v>821064.56666666665</v>
      </c>
      <c r="BO49" s="196" cm="1">
        <f t="array" ref="BO49">SUM(_xlfn._xlws.FILTER($C49:$BJ49,$C$8:$BJ$8=BO$8))</f>
        <v>68319.179999999993</v>
      </c>
      <c r="BP49" s="184">
        <f t="shared" si="136"/>
        <v>1138.6529999999998</v>
      </c>
    </row>
    <row r="50" spans="1:68" ht="19.5" customHeight="1" outlineLevel="1" thickBot="1" x14ac:dyDescent="0.25">
      <c r="A50" s="155"/>
      <c r="B50" s="139" t="str">
        <v>ΚΛΙΜΑΤΙΣΜΟΣ / ΣΥΜΠΑΡΑΓΩΓΗ</v>
      </c>
      <c r="C50" s="147"/>
      <c r="D50" s="148"/>
      <c r="E50" s="157"/>
      <c r="F50" s="10">
        <f t="shared" si="118"/>
        <v>0</v>
      </c>
      <c r="G50" s="185"/>
      <c r="H50" s="184">
        <f t="shared" si="119"/>
        <v>0</v>
      </c>
      <c r="I50" s="147"/>
      <c r="J50" s="148"/>
      <c r="K50" s="157"/>
      <c r="L50" s="10">
        <f>IFERROR(K50/(I50+J50),0)</f>
        <v>0</v>
      </c>
      <c r="M50" s="183"/>
      <c r="N50" s="184">
        <f t="shared" si="121"/>
        <v>0</v>
      </c>
      <c r="O50" s="147">
        <v>1</v>
      </c>
      <c r="P50" s="148"/>
      <c r="Q50" s="157">
        <v>4273</v>
      </c>
      <c r="R50" s="10">
        <v>4273</v>
      </c>
      <c r="S50" s="183">
        <v>36.58</v>
      </c>
      <c r="T50" s="184">
        <v>36.58</v>
      </c>
      <c r="U50" s="147"/>
      <c r="V50" s="148"/>
      <c r="W50" s="157"/>
      <c r="X50" s="10">
        <f>IFERROR(W50/(U50+V50),0)</f>
        <v>0</v>
      </c>
      <c r="Y50" s="183"/>
      <c r="Z50" s="184">
        <f t="shared" si="123"/>
        <v>0</v>
      </c>
      <c r="AA50" s="147"/>
      <c r="AB50" s="148"/>
      <c r="AC50" s="157"/>
      <c r="AD50" s="10">
        <f>IFERROR(AC50/(AA50+AB50),0)</f>
        <v>0</v>
      </c>
      <c r="AE50" s="183"/>
      <c r="AF50" s="184">
        <f t="shared" si="125"/>
        <v>0</v>
      </c>
      <c r="AG50" s="147"/>
      <c r="AH50" s="148"/>
      <c r="AI50" s="157"/>
      <c r="AJ50" s="10">
        <f>IFERROR(AI50/(AG50+AH50),0)</f>
        <v>0</v>
      </c>
      <c r="AK50" s="183"/>
      <c r="AL50" s="184">
        <f t="shared" si="127"/>
        <v>0</v>
      </c>
      <c r="AM50" s="147"/>
      <c r="AN50" s="148"/>
      <c r="AO50" s="157"/>
      <c r="AP50" s="10">
        <f>IFERROR(AO50/(AM50+AN50),0)</f>
        <v>0</v>
      </c>
      <c r="AQ50" s="183"/>
      <c r="AR50" s="184">
        <f t="shared" si="109"/>
        <v>0</v>
      </c>
      <c r="AS50" s="147"/>
      <c r="AT50" s="148"/>
      <c r="AU50" s="157"/>
      <c r="AV50" s="10">
        <f>IFERROR(AU50/(AS50+AT50),0)</f>
        <v>0</v>
      </c>
      <c r="AW50" s="183"/>
      <c r="AX50" s="184">
        <f t="shared" si="130"/>
        <v>0</v>
      </c>
      <c r="AY50" s="147"/>
      <c r="AZ50" s="148"/>
      <c r="BA50" s="157"/>
      <c r="BB50" s="10">
        <f>IFERROR(BA50/(AY50+AZ50),0)</f>
        <v>0</v>
      </c>
      <c r="BC50" s="183"/>
      <c r="BD50" s="184">
        <f t="shared" si="132"/>
        <v>0</v>
      </c>
      <c r="BE50" s="147"/>
      <c r="BF50" s="148"/>
      <c r="BG50" s="157"/>
      <c r="BH50" s="10">
        <f>IFERROR(BG50/(BE50+BF50),0)</f>
        <v>0</v>
      </c>
      <c r="BI50" s="183"/>
      <c r="BJ50" s="184">
        <f t="shared" si="134"/>
        <v>0</v>
      </c>
      <c r="BK50" s="39" cm="1">
        <f t="array" ref="BK50">SUM(_xlfn._xlws.FILTER($C50:$BJ50,$C$8:$BJ$8=BK$8))</f>
        <v>1</v>
      </c>
      <c r="BL50" s="39" cm="1">
        <f t="array" ref="BL50">SUM(_xlfn._xlws.FILTER($C50:$BJ50,$C$8:$BJ$8=BL$8))</f>
        <v>0</v>
      </c>
      <c r="BM50" s="39" cm="1">
        <f t="array" ref="BM50">SUM(_xlfn._xlws.FILTER($C50:$BJ50,$C$8:$BJ$8=BM$8))</f>
        <v>4273</v>
      </c>
      <c r="BN50" s="10">
        <f>IFERROR(BM50/(BK50+BL50),0)</f>
        <v>4273</v>
      </c>
      <c r="BO50" s="196" cm="1">
        <f t="array" ref="BO50">SUM(_xlfn._xlws.FILTER($C50:$BJ50,$C$8:$BJ$8=BO$8))</f>
        <v>36.58</v>
      </c>
      <c r="BP50" s="184">
        <f t="shared" si="136"/>
        <v>36.58</v>
      </c>
    </row>
    <row r="51" spans="1:68" ht="40" x14ac:dyDescent="0.2">
      <c r="A51" s="153">
        <v>8</v>
      </c>
      <c r="B51" s="141" t="s">
        <v>38</v>
      </c>
      <c r="C51" s="121">
        <f>SUM(C52:C56)</f>
        <v>7052</v>
      </c>
      <c r="D51" s="74">
        <f>SUM(D52:D56)</f>
        <v>0</v>
      </c>
      <c r="E51" s="74">
        <f>SUM(E52:E55)</f>
        <v>18017900</v>
      </c>
      <c r="F51" s="74">
        <f>IFERROR(E51/(C51+D51),0)</f>
        <v>2555.0056721497449</v>
      </c>
      <c r="G51" s="181">
        <f>SUM(G52:G56)</f>
        <v>227228.62999999998</v>
      </c>
      <c r="H51" s="182">
        <f>IFERROR(G51/(C51+D51),0)</f>
        <v>32.221870391378332</v>
      </c>
      <c r="I51" s="121">
        <f>SUM(I52:I56)</f>
        <v>1064</v>
      </c>
      <c r="J51" s="74">
        <f>SUM(J52:J56)</f>
        <v>0</v>
      </c>
      <c r="K51" s="74">
        <f>SUM(K52:K55)</f>
        <v>8592217</v>
      </c>
      <c r="L51" s="74">
        <f>IFERROR(K51/(I51+J51),0)</f>
        <v>8075.3919172932328</v>
      </c>
      <c r="M51" s="181">
        <f>SUM(M52:M56)</f>
        <v>41103.479999999996</v>
      </c>
      <c r="N51" s="182">
        <f>IFERROR(M51/(I51+J51),0)</f>
        <v>38.631090225563909</v>
      </c>
      <c r="O51" s="121">
        <f>SUM(O52:O56)</f>
        <v>891</v>
      </c>
      <c r="P51" s="74">
        <f>SUM(P52:P56)</f>
        <v>0</v>
      </c>
      <c r="Q51" s="74">
        <f>SUM(Q52:Q56)</f>
        <v>3732441</v>
      </c>
      <c r="R51" s="74">
        <f>IFERROR(Q51/(O51+P51),0)</f>
        <v>4189.0471380471381</v>
      </c>
      <c r="S51" s="181">
        <f>SUM(S52:S56)</f>
        <v>65695.590000000011</v>
      </c>
      <c r="T51" s="182">
        <f>IFERROR(S51/(O51+P51),0)</f>
        <v>73.732424242424258</v>
      </c>
      <c r="U51" s="121">
        <f>SUM(U52:U56)</f>
        <v>32</v>
      </c>
      <c r="V51" s="74">
        <f>SUM(V52:V56)</f>
        <v>0</v>
      </c>
      <c r="W51" s="74">
        <f>SUM(W52:W55)</f>
        <v>2825663</v>
      </c>
      <c r="X51" s="74">
        <f>IFERROR(W51/(U51+V51),0)</f>
        <v>88301.96875</v>
      </c>
      <c r="Y51" s="181">
        <f>SUM(Y52:Y56)</f>
        <v>10745.2</v>
      </c>
      <c r="Z51" s="182">
        <f>IFERROR(Y51/(U51+V51),0)</f>
        <v>335.78750000000002</v>
      </c>
      <c r="AA51" s="121">
        <f>SUM(AA52:AA56)</f>
        <v>142</v>
      </c>
      <c r="AB51" s="74">
        <f>SUM(AB52:AB56)</f>
        <v>0</v>
      </c>
      <c r="AC51" s="74">
        <f>SUM(AC52:AC55)</f>
        <v>906709</v>
      </c>
      <c r="AD51" s="74">
        <f>IFERROR(AC51/(AA51+AB51),0)</f>
        <v>6385.2746478873241</v>
      </c>
      <c r="AE51" s="181">
        <f>SUM(AE52:AE56)</f>
        <v>11626.11</v>
      </c>
      <c r="AF51" s="182">
        <f>IFERROR(AE51/(AA51+AB51),0)</f>
        <v>81.874014084507053</v>
      </c>
      <c r="AG51" s="121">
        <f>SUM(AG52:AG56)</f>
        <v>37</v>
      </c>
      <c r="AH51" s="74">
        <f>SUM(AH52:AH56)</f>
        <v>0</v>
      </c>
      <c r="AI51" s="74">
        <f>SUM(AI52:AI55)</f>
        <v>3522936</v>
      </c>
      <c r="AJ51" s="74">
        <f>IFERROR(AI51/(AG51+AH51),0)</f>
        <v>95214.486486486479</v>
      </c>
      <c r="AK51" s="181">
        <f>SUM(AK52:AK56)</f>
        <v>31140.870000000003</v>
      </c>
      <c r="AL51" s="182">
        <f>IFERROR(AK51/(AG51+AH51),0)</f>
        <v>841.64513513513521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181">
        <f>SUM(AQ52:AQ56)</f>
        <v>0</v>
      </c>
      <c r="AR51" s="182">
        <f t="shared" si="109"/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181">
        <f>SUM(AW52:AW56)</f>
        <v>0</v>
      </c>
      <c r="AX51" s="182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181">
        <f>SUM(BC52:BC56)</f>
        <v>0</v>
      </c>
      <c r="BD51" s="182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181">
        <f>SUM(BI52:BI56)</f>
        <v>0</v>
      </c>
      <c r="BJ51" s="182">
        <f>IFERROR(BI51/(BE51+BF51),0)</f>
        <v>0</v>
      </c>
      <c r="BK51" s="121">
        <f>SUM(BK52:BK56)</f>
        <v>9218</v>
      </c>
      <c r="BL51" s="74">
        <f>SUM(BL52:BL56)</f>
        <v>0</v>
      </c>
      <c r="BM51" s="74">
        <f>SUM(BM52:BM55)</f>
        <v>37573425</v>
      </c>
      <c r="BN51" s="74">
        <f>IFERROR(BM51/(BK51+BL51),0)</f>
        <v>4076.0929702755479</v>
      </c>
      <c r="BO51" s="181">
        <f>SUM(BO52:BO56)</f>
        <v>387539.88000000006</v>
      </c>
      <c r="BP51" s="182">
        <f>IFERROR(BO51/(BK51+BL51),0)</f>
        <v>42.041644608374924</v>
      </c>
    </row>
    <row r="52" spans="1:68" ht="19.5" customHeight="1" outlineLevel="1" x14ac:dyDescent="0.2">
      <c r="A52" s="154"/>
      <c r="B52" s="139" t="str" cm="1">
        <f t="array" ref="B52:B56">$B$10:$B$14</f>
        <v>ΟΙΚΙΑΚΟΣ</v>
      </c>
      <c r="C52" s="39">
        <v>6778</v>
      </c>
      <c r="D52" s="10"/>
      <c r="E52" s="10">
        <v>14800765</v>
      </c>
      <c r="F52" s="10">
        <f>IFERROR(E52/(C52+D52),0)</f>
        <v>2183.6478312186487</v>
      </c>
      <c r="G52" s="183">
        <v>191994.22</v>
      </c>
      <c r="H52" s="184">
        <f>IFERROR(G52/(C52+D52),0)</f>
        <v>28.326087341398644</v>
      </c>
      <c r="I52" s="39">
        <v>984</v>
      </c>
      <c r="J52" s="10"/>
      <c r="K52" s="10">
        <v>1873507</v>
      </c>
      <c r="L52" s="10">
        <f>IFERROR(K52/(I52+J52),0)</f>
        <v>1903.9705284552845</v>
      </c>
      <c r="M52" s="183">
        <v>25375.759999999998</v>
      </c>
      <c r="N52" s="184">
        <f>IFERROR(M52/(I52+J52),0)</f>
        <v>25.788373983739834</v>
      </c>
      <c r="O52" s="39">
        <v>820</v>
      </c>
      <c r="P52" s="10"/>
      <c r="Q52" s="10">
        <v>1636881</v>
      </c>
      <c r="R52" s="10">
        <v>1996.1963414634099</v>
      </c>
      <c r="S52" s="183">
        <v>29814.49</v>
      </c>
      <c r="T52" s="184">
        <v>36.359134146341503</v>
      </c>
      <c r="U52" s="39">
        <v>28</v>
      </c>
      <c r="V52" s="10"/>
      <c r="W52" s="10">
        <v>65016</v>
      </c>
      <c r="X52" s="10">
        <f>IFERROR(W52/(U52+V52),0)</f>
        <v>2322</v>
      </c>
      <c r="Y52" s="183">
        <v>1690.64</v>
      </c>
      <c r="Z52" s="184">
        <f>IFERROR(Y52/(U52+V52),0)</f>
        <v>60.38</v>
      </c>
      <c r="AA52" s="39">
        <v>140</v>
      </c>
      <c r="AB52" s="10"/>
      <c r="AC52" s="10">
        <v>282338</v>
      </c>
      <c r="AD52" s="10">
        <f>IFERROR(AC52/(AA52+AB52),0)</f>
        <v>2016.7</v>
      </c>
      <c r="AE52" s="183">
        <v>6292.64</v>
      </c>
      <c r="AF52" s="184">
        <f>IFERROR(AE52/(AA52+AB52),0)</f>
        <v>44.947428571428574</v>
      </c>
      <c r="AG52" s="39">
        <v>34</v>
      </c>
      <c r="AH52" s="10"/>
      <c r="AI52" s="10">
        <v>71826</v>
      </c>
      <c r="AJ52" s="10">
        <f>IFERROR(AI52/(AG52+AH52),0)</f>
        <v>2112.5294117647059</v>
      </c>
      <c r="AK52" s="183">
        <v>1374.13</v>
      </c>
      <c r="AL52" s="184">
        <f>IFERROR(AK52/(AG52+AH52),0)</f>
        <v>40.415588235294123</v>
      </c>
      <c r="AM52" s="39"/>
      <c r="AN52" s="10"/>
      <c r="AO52" s="10"/>
      <c r="AP52" s="10">
        <f>IFERROR(AO52/(AM52+AN52),0)</f>
        <v>0</v>
      </c>
      <c r="AQ52" s="183"/>
      <c r="AR52" s="184">
        <f t="shared" si="109"/>
        <v>0</v>
      </c>
      <c r="AS52" s="39"/>
      <c r="AT52" s="10"/>
      <c r="AU52" s="10"/>
      <c r="AV52" s="10">
        <f>IFERROR(AU52/(AS52+AT52),0)</f>
        <v>0</v>
      </c>
      <c r="AW52" s="183"/>
      <c r="AX52" s="184">
        <f>IFERROR(AW52/(AS52+AT52),0)</f>
        <v>0</v>
      </c>
      <c r="AY52" s="39"/>
      <c r="AZ52" s="10"/>
      <c r="BA52" s="10"/>
      <c r="BB52" s="10">
        <f>IFERROR(BA52/(AY52+AZ52),0)</f>
        <v>0</v>
      </c>
      <c r="BC52" s="183"/>
      <c r="BD52" s="184">
        <f>IFERROR(BC52/(AY52+AZ52),0)</f>
        <v>0</v>
      </c>
      <c r="BE52" s="39"/>
      <c r="BF52" s="10"/>
      <c r="BG52" s="10"/>
      <c r="BH52" s="10">
        <f>IFERROR(BG52/(BE52+BF52),0)</f>
        <v>0</v>
      </c>
      <c r="BI52" s="183"/>
      <c r="BJ52" s="184">
        <f>IFERROR(BI52/(BE52+BF52),0)</f>
        <v>0</v>
      </c>
      <c r="BK52" s="39" cm="1">
        <f t="array" ref="BK52">SUM(_xlfn._xlws.FILTER($C52:$BJ52,$C$8:$BJ$8=BK$8))</f>
        <v>8784</v>
      </c>
      <c r="BL52" s="39" cm="1">
        <f t="array" ref="BL52">SUM(_xlfn._xlws.FILTER($C52:$BJ52,$C$8:$BJ$8=BL$8))</f>
        <v>0</v>
      </c>
      <c r="BM52" s="39" cm="1">
        <f t="array" ref="BM52">SUM(_xlfn._xlws.FILTER($C52:$BJ52,$C$8:$BJ$8=BM$8))</f>
        <v>18730333</v>
      </c>
      <c r="BN52" s="10">
        <f>IFERROR(BM52/(BK52+BL52),0)</f>
        <v>2132.3238843351546</v>
      </c>
      <c r="BO52" s="196" cm="1">
        <f t="array" ref="BO52">SUM(_xlfn._xlws.FILTER($C52:$BJ52,$C$8:$BJ$8=BO$8))</f>
        <v>256541.88000000003</v>
      </c>
      <c r="BP52" s="184">
        <f>IFERROR(BO52/(BK52+BL52),0)</f>
        <v>29.205587431693992</v>
      </c>
    </row>
    <row r="53" spans="1:68" ht="19.5" customHeight="1" outlineLevel="1" x14ac:dyDescent="0.2">
      <c r="A53" s="154"/>
      <c r="B53" s="139" t="str">
        <v>ΕΜΠΟΡΙΚΟΣ</v>
      </c>
      <c r="C53" s="39">
        <v>272</v>
      </c>
      <c r="D53" s="10"/>
      <c r="E53" s="10">
        <v>2716241</v>
      </c>
      <c r="F53" s="10">
        <f t="shared" ref="F53:F56" si="137">IFERROR(E53/(C53+D53),0)</f>
        <v>9986.1801470588234</v>
      </c>
      <c r="G53" s="183">
        <v>34545.83</v>
      </c>
      <c r="H53" s="184">
        <f t="shared" ref="H53:H56" si="138">IFERROR(G53/(C53+D53),0)</f>
        <v>127.00672794117648</v>
      </c>
      <c r="I53" s="39">
        <v>76</v>
      </c>
      <c r="J53" s="10"/>
      <c r="K53" s="10">
        <v>897759</v>
      </c>
      <c r="L53" s="10">
        <f t="shared" ref="L53:L55" si="139">IFERROR(K53/(I53+J53),0)</f>
        <v>11812.618421052632</v>
      </c>
      <c r="M53" s="183">
        <v>11808.050000000001</v>
      </c>
      <c r="N53" s="184">
        <f t="shared" ref="N53:N56" si="140">IFERROR(M53/(I53+J53),0)</f>
        <v>155.36907894736842</v>
      </c>
      <c r="O53" s="39">
        <v>70</v>
      </c>
      <c r="P53" s="10"/>
      <c r="Q53" s="10">
        <v>2071119</v>
      </c>
      <c r="R53" s="10">
        <v>29587.414285714302</v>
      </c>
      <c r="S53" s="183">
        <v>35698.720000000001</v>
      </c>
      <c r="T53" s="184">
        <v>509.98171428571402</v>
      </c>
      <c r="U53" s="39">
        <v>3</v>
      </c>
      <c r="V53" s="10"/>
      <c r="W53" s="10">
        <v>191897</v>
      </c>
      <c r="X53" s="10">
        <f t="shared" ref="X53:X55" si="141">IFERROR(W53/(U53+V53),0)</f>
        <v>63965.666666666664</v>
      </c>
      <c r="Y53" s="183">
        <v>2106.21</v>
      </c>
      <c r="Z53" s="184">
        <f t="shared" ref="Z53:Z56" si="142">IFERROR(Y53/(U53+V53),0)</f>
        <v>702.07</v>
      </c>
      <c r="AA53" s="39">
        <v>2</v>
      </c>
      <c r="AB53" s="10"/>
      <c r="AC53" s="10">
        <v>624371</v>
      </c>
      <c r="AD53" s="10">
        <f t="shared" ref="AD53:AD55" si="143">IFERROR(AC53/(AA53+AB53),0)</f>
        <v>312185.5</v>
      </c>
      <c r="AE53" s="183">
        <v>5333.47</v>
      </c>
      <c r="AF53" s="184">
        <f t="shared" ref="AF53:AF56" si="144">IFERROR(AE53/(AA53+AB53),0)</f>
        <v>2666.7350000000001</v>
      </c>
      <c r="AG53" s="39">
        <v>2</v>
      </c>
      <c r="AH53" s="10"/>
      <c r="AI53" s="10">
        <v>2805563</v>
      </c>
      <c r="AJ53" s="10">
        <f t="shared" ref="AJ53:AJ55" si="145">IFERROR(AI53/(AG53+AH53),0)</f>
        <v>1402781.5</v>
      </c>
      <c r="AK53" s="183">
        <v>27375.34</v>
      </c>
      <c r="AL53" s="184">
        <f t="shared" ref="AL53:AL56" si="146">IFERROR(AK53/(AG53+AH53),0)</f>
        <v>13687.67</v>
      </c>
      <c r="AM53" s="39"/>
      <c r="AN53" s="10"/>
      <c r="AO53" s="10"/>
      <c r="AP53" s="10">
        <f t="shared" ref="AP53:AP55" si="147">IFERROR(AO53/(AM53+AN53),0)</f>
        <v>0</v>
      </c>
      <c r="AQ53" s="183"/>
      <c r="AR53" s="184">
        <f t="shared" si="109"/>
        <v>0</v>
      </c>
      <c r="AS53" s="39"/>
      <c r="AT53" s="10"/>
      <c r="AU53" s="10"/>
      <c r="AV53" s="10">
        <f t="shared" ref="AV53:AV55" si="148">IFERROR(AU53/(AS53+AT53),0)</f>
        <v>0</v>
      </c>
      <c r="AW53" s="183"/>
      <c r="AX53" s="184">
        <f t="shared" ref="AX53:AX56" si="149">IFERROR(AW53/(AS53+AT53),0)</f>
        <v>0</v>
      </c>
      <c r="AY53" s="39"/>
      <c r="AZ53" s="10"/>
      <c r="BA53" s="10"/>
      <c r="BB53" s="10">
        <f t="shared" ref="BB53:BB55" si="150">IFERROR(BA53/(AY53+AZ53),0)</f>
        <v>0</v>
      </c>
      <c r="BC53" s="183"/>
      <c r="BD53" s="184">
        <f t="shared" ref="BD53:BD56" si="151">IFERROR(BC53/(AY53+AZ53),0)</f>
        <v>0</v>
      </c>
      <c r="BE53" s="39"/>
      <c r="BF53" s="10"/>
      <c r="BG53" s="10"/>
      <c r="BH53" s="10">
        <f t="shared" ref="BH53:BH55" si="152">IFERROR(BG53/(BE53+BF53),0)</f>
        <v>0</v>
      </c>
      <c r="BI53" s="183"/>
      <c r="BJ53" s="184">
        <f t="shared" ref="BJ53:BJ56" si="153">IFERROR(BI53/(BE53+BF53),0)</f>
        <v>0</v>
      </c>
      <c r="BK53" s="39" cm="1">
        <f t="array" ref="BK53">SUM(_xlfn._xlws.FILTER($C53:$BJ53,$C$8:$BJ$8=BK$8))</f>
        <v>425</v>
      </c>
      <c r="BL53" s="39" cm="1">
        <f t="array" ref="BL53">SUM(_xlfn._xlws.FILTER($C53:$BJ53,$C$8:$BJ$8=BL$8))</f>
        <v>0</v>
      </c>
      <c r="BM53" s="39" cm="1">
        <f t="array" ref="BM53">SUM(_xlfn._xlws.FILTER($C53:$BJ53,$C$8:$BJ$8=BM$8))</f>
        <v>9306950</v>
      </c>
      <c r="BN53" s="10">
        <f t="shared" ref="BN53:BN55" si="154">IFERROR(BM53/(BK53+BL53),0)</f>
        <v>21898.705882352941</v>
      </c>
      <c r="BO53" s="196" cm="1">
        <f t="array" ref="BO53">SUM(_xlfn._xlws.FILTER($C53:$BJ53,$C$8:$BJ$8=BO$8))</f>
        <v>116867.62000000001</v>
      </c>
      <c r="BP53" s="184">
        <f t="shared" ref="BP53:BP56" si="155">IFERROR(BO53/(BK53+BL53),0)</f>
        <v>274.98263529411764</v>
      </c>
    </row>
    <row r="54" spans="1:68" ht="19.5" customHeight="1" outlineLevel="1" x14ac:dyDescent="0.2">
      <c r="A54" s="154"/>
      <c r="B54" s="139" t="str">
        <v>CNG</v>
      </c>
      <c r="C54" s="39">
        <v>1</v>
      </c>
      <c r="D54" s="10"/>
      <c r="E54" s="10">
        <v>281583</v>
      </c>
      <c r="F54" s="10">
        <f t="shared" si="137"/>
        <v>281583</v>
      </c>
      <c r="G54" s="183">
        <v>300.83999999999997</v>
      </c>
      <c r="H54" s="184">
        <f t="shared" si="138"/>
        <v>300.83999999999997</v>
      </c>
      <c r="I54" s="39">
        <v>1</v>
      </c>
      <c r="J54" s="10"/>
      <c r="K54" s="10">
        <v>230241</v>
      </c>
      <c r="L54" s="10">
        <f t="shared" si="139"/>
        <v>230241</v>
      </c>
      <c r="M54" s="183">
        <v>195.31</v>
      </c>
      <c r="N54" s="184">
        <f t="shared" si="140"/>
        <v>195.31</v>
      </c>
      <c r="O54" s="39"/>
      <c r="P54" s="10"/>
      <c r="Q54" s="10"/>
      <c r="R54" s="10"/>
      <c r="S54" s="183"/>
      <c r="T54" s="184"/>
      <c r="U54" s="39"/>
      <c r="V54" s="10"/>
      <c r="W54" s="10"/>
      <c r="X54" s="10">
        <f t="shared" si="141"/>
        <v>0</v>
      </c>
      <c r="Y54" s="183"/>
      <c r="Z54" s="184">
        <f t="shared" si="142"/>
        <v>0</v>
      </c>
      <c r="AA54" s="39"/>
      <c r="AB54" s="10"/>
      <c r="AC54" s="10"/>
      <c r="AD54" s="10">
        <f t="shared" si="143"/>
        <v>0</v>
      </c>
      <c r="AE54" s="183"/>
      <c r="AF54" s="184">
        <f t="shared" si="144"/>
        <v>0</v>
      </c>
      <c r="AG54" s="39"/>
      <c r="AH54" s="10"/>
      <c r="AI54" s="10"/>
      <c r="AJ54" s="10">
        <f t="shared" si="145"/>
        <v>0</v>
      </c>
      <c r="AK54" s="183"/>
      <c r="AL54" s="184">
        <f t="shared" si="146"/>
        <v>0</v>
      </c>
      <c r="AM54" s="39"/>
      <c r="AN54" s="10"/>
      <c r="AO54" s="10"/>
      <c r="AP54" s="10">
        <f t="shared" si="147"/>
        <v>0</v>
      </c>
      <c r="AQ54" s="183"/>
      <c r="AR54" s="184">
        <f t="shared" si="109"/>
        <v>0</v>
      </c>
      <c r="AS54" s="39"/>
      <c r="AT54" s="10"/>
      <c r="AU54" s="10"/>
      <c r="AV54" s="10">
        <f t="shared" si="148"/>
        <v>0</v>
      </c>
      <c r="AW54" s="183"/>
      <c r="AX54" s="184">
        <f t="shared" si="149"/>
        <v>0</v>
      </c>
      <c r="AY54" s="39"/>
      <c r="AZ54" s="10"/>
      <c r="BA54" s="10"/>
      <c r="BB54" s="10">
        <f t="shared" si="150"/>
        <v>0</v>
      </c>
      <c r="BC54" s="183"/>
      <c r="BD54" s="184">
        <f t="shared" si="151"/>
        <v>0</v>
      </c>
      <c r="BE54" s="39"/>
      <c r="BF54" s="10"/>
      <c r="BG54" s="10"/>
      <c r="BH54" s="10">
        <f t="shared" si="152"/>
        <v>0</v>
      </c>
      <c r="BI54" s="183"/>
      <c r="BJ54" s="184">
        <f t="shared" si="153"/>
        <v>0</v>
      </c>
      <c r="BK54" s="39" cm="1">
        <f t="array" ref="BK54">SUM(_xlfn._xlws.FILTER($C54:$BJ54,$C$8:$BJ$8=BK$8))</f>
        <v>2</v>
      </c>
      <c r="BL54" s="39" cm="1">
        <f t="array" ref="BL54">SUM(_xlfn._xlws.FILTER($C54:$BJ54,$C$8:$BJ$8=BL$8))</f>
        <v>0</v>
      </c>
      <c r="BM54" s="39" cm="1">
        <f t="array" ref="BM54">SUM(_xlfn._xlws.FILTER($C54:$BJ54,$C$8:$BJ$8=BM$8))</f>
        <v>511824</v>
      </c>
      <c r="BN54" s="10">
        <f t="shared" si="154"/>
        <v>255912</v>
      </c>
      <c r="BO54" s="196" cm="1">
        <f t="array" ref="BO54">SUM(_xlfn._xlws.FILTER($C54:$BJ54,$C$8:$BJ$8=BO$8))</f>
        <v>496.15</v>
      </c>
      <c r="BP54" s="184">
        <f t="shared" si="155"/>
        <v>248.07499999999999</v>
      </c>
    </row>
    <row r="55" spans="1:68" ht="19.5" customHeight="1" outlineLevel="1" x14ac:dyDescent="0.2">
      <c r="A55" s="154"/>
      <c r="B55" s="139" t="str">
        <v>ΒΙΟΜΗΧΑΝΙΚΟΣ</v>
      </c>
      <c r="C55" s="39">
        <v>1</v>
      </c>
      <c r="D55" s="10"/>
      <c r="E55" s="10">
        <v>219311</v>
      </c>
      <c r="F55" s="10">
        <f t="shared" si="137"/>
        <v>219311</v>
      </c>
      <c r="G55" s="183">
        <v>387.74</v>
      </c>
      <c r="H55" s="184">
        <f t="shared" si="138"/>
        <v>387.74</v>
      </c>
      <c r="I55" s="39">
        <v>3</v>
      </c>
      <c r="J55" s="10"/>
      <c r="K55" s="10">
        <v>5590710</v>
      </c>
      <c r="L55" s="10">
        <f t="shared" si="139"/>
        <v>1863570</v>
      </c>
      <c r="M55" s="183">
        <v>3724.36</v>
      </c>
      <c r="N55" s="184">
        <f t="shared" si="140"/>
        <v>1241.4533333333334</v>
      </c>
      <c r="O55" s="39"/>
      <c r="P55" s="10"/>
      <c r="Q55" s="10"/>
      <c r="R55" s="10"/>
      <c r="S55" s="183"/>
      <c r="T55" s="184"/>
      <c r="U55" s="39">
        <v>1</v>
      </c>
      <c r="V55" s="10"/>
      <c r="W55" s="10">
        <v>2568750</v>
      </c>
      <c r="X55" s="10">
        <f t="shared" si="141"/>
        <v>2568750</v>
      </c>
      <c r="Y55" s="183">
        <v>6948.35</v>
      </c>
      <c r="Z55" s="184">
        <f t="shared" si="142"/>
        <v>6948.35</v>
      </c>
      <c r="AA55" s="39"/>
      <c r="AB55" s="10"/>
      <c r="AC55" s="10"/>
      <c r="AD55" s="10">
        <f t="shared" si="143"/>
        <v>0</v>
      </c>
      <c r="AE55" s="183"/>
      <c r="AF55" s="184">
        <f t="shared" si="144"/>
        <v>0</v>
      </c>
      <c r="AG55" s="39">
        <v>1</v>
      </c>
      <c r="AH55" s="10"/>
      <c r="AI55" s="10">
        <v>645547</v>
      </c>
      <c r="AJ55" s="10">
        <f t="shared" si="145"/>
        <v>645547</v>
      </c>
      <c r="AK55" s="183">
        <v>2391.4</v>
      </c>
      <c r="AL55" s="184">
        <f t="shared" si="146"/>
        <v>2391.4</v>
      </c>
      <c r="AM55" s="39"/>
      <c r="AN55" s="10"/>
      <c r="AO55" s="10"/>
      <c r="AP55" s="10">
        <f t="shared" si="147"/>
        <v>0</v>
      </c>
      <c r="AQ55" s="183"/>
      <c r="AR55" s="184">
        <f t="shared" si="109"/>
        <v>0</v>
      </c>
      <c r="AS55" s="39"/>
      <c r="AT55" s="10"/>
      <c r="AU55" s="10"/>
      <c r="AV55" s="10">
        <f t="shared" si="148"/>
        <v>0</v>
      </c>
      <c r="AW55" s="183"/>
      <c r="AX55" s="184">
        <f t="shared" si="149"/>
        <v>0</v>
      </c>
      <c r="AY55" s="39"/>
      <c r="AZ55" s="10"/>
      <c r="BA55" s="10"/>
      <c r="BB55" s="10">
        <f t="shared" si="150"/>
        <v>0</v>
      </c>
      <c r="BC55" s="183"/>
      <c r="BD55" s="184">
        <f t="shared" si="151"/>
        <v>0</v>
      </c>
      <c r="BE55" s="39"/>
      <c r="BF55" s="10"/>
      <c r="BG55" s="10"/>
      <c r="BH55" s="10">
        <f t="shared" si="152"/>
        <v>0</v>
      </c>
      <c r="BI55" s="183"/>
      <c r="BJ55" s="184">
        <f t="shared" si="153"/>
        <v>0</v>
      </c>
      <c r="BK55" s="39" cm="1">
        <f t="array" ref="BK55">SUM(_xlfn._xlws.FILTER($C55:$BJ55,$C$8:$BJ$8=BK$8))</f>
        <v>6</v>
      </c>
      <c r="BL55" s="39" cm="1">
        <f t="array" ref="BL55">SUM(_xlfn._xlws.FILTER($C55:$BJ55,$C$8:$BJ$8=BL$8))</f>
        <v>0</v>
      </c>
      <c r="BM55" s="39" cm="1">
        <f t="array" ref="BM55">SUM(_xlfn._xlws.FILTER($C55:$BJ55,$C$8:$BJ$8=BM$8))</f>
        <v>9024318</v>
      </c>
      <c r="BN55" s="10">
        <f t="shared" si="154"/>
        <v>1504053</v>
      </c>
      <c r="BO55" s="196" cm="1">
        <f t="array" ref="BO55">SUM(_xlfn._xlws.FILTER($C55:$BJ55,$C$8:$BJ$8=BO$8))</f>
        <v>13451.85</v>
      </c>
      <c r="BP55" s="184">
        <f t="shared" si="155"/>
        <v>2241.9749999999999</v>
      </c>
    </row>
    <row r="56" spans="1:68" ht="19.5" customHeight="1" outlineLevel="1" thickBot="1" x14ac:dyDescent="0.25">
      <c r="A56" s="155"/>
      <c r="B56" s="139" t="str">
        <v>ΚΛΙΜΑΤΙΣΜΟΣ / ΣΥΜΠΑΡΑΓΩΓΗ</v>
      </c>
      <c r="C56" s="147"/>
      <c r="D56" s="148"/>
      <c r="E56" s="157"/>
      <c r="F56" s="10">
        <f t="shared" si="137"/>
        <v>0</v>
      </c>
      <c r="G56" s="185"/>
      <c r="H56" s="184">
        <f t="shared" si="138"/>
        <v>0</v>
      </c>
      <c r="I56" s="147"/>
      <c r="J56" s="148"/>
      <c r="K56" s="157"/>
      <c r="L56" s="10">
        <f>IFERROR(K56/(I56+J56),0)</f>
        <v>0</v>
      </c>
      <c r="M56" s="183"/>
      <c r="N56" s="184">
        <f t="shared" si="140"/>
        <v>0</v>
      </c>
      <c r="O56" s="147">
        <v>1</v>
      </c>
      <c r="P56" s="148"/>
      <c r="Q56" s="157">
        <v>24441</v>
      </c>
      <c r="R56" s="10">
        <v>24441</v>
      </c>
      <c r="S56" s="183">
        <v>182.38</v>
      </c>
      <c r="T56" s="184">
        <v>182.38</v>
      </c>
      <c r="U56" s="147"/>
      <c r="V56" s="148"/>
      <c r="W56" s="157"/>
      <c r="X56" s="10">
        <f>IFERROR(W56/(U56+V56),0)</f>
        <v>0</v>
      </c>
      <c r="Y56" s="183"/>
      <c r="Z56" s="184">
        <f t="shared" si="142"/>
        <v>0</v>
      </c>
      <c r="AA56" s="147"/>
      <c r="AB56" s="148"/>
      <c r="AC56" s="157"/>
      <c r="AD56" s="10">
        <f>IFERROR(AC56/(AA56+AB56),0)</f>
        <v>0</v>
      </c>
      <c r="AE56" s="183"/>
      <c r="AF56" s="184">
        <f t="shared" si="144"/>
        <v>0</v>
      </c>
      <c r="AG56" s="147"/>
      <c r="AH56" s="148"/>
      <c r="AI56" s="157"/>
      <c r="AJ56" s="10">
        <f>IFERROR(AI56/(AG56+AH56),0)</f>
        <v>0</v>
      </c>
      <c r="AK56" s="183"/>
      <c r="AL56" s="184">
        <f t="shared" si="146"/>
        <v>0</v>
      </c>
      <c r="AM56" s="147"/>
      <c r="AN56" s="148"/>
      <c r="AO56" s="157"/>
      <c r="AP56" s="10">
        <f>IFERROR(AO56/(AM56+AN56),0)</f>
        <v>0</v>
      </c>
      <c r="AQ56" s="183"/>
      <c r="AR56" s="184">
        <f t="shared" si="109"/>
        <v>0</v>
      </c>
      <c r="AS56" s="147"/>
      <c r="AT56" s="148"/>
      <c r="AU56" s="157"/>
      <c r="AV56" s="10">
        <f>IFERROR(AU56/(AS56+AT56),0)</f>
        <v>0</v>
      </c>
      <c r="AW56" s="183"/>
      <c r="AX56" s="184">
        <f t="shared" si="149"/>
        <v>0</v>
      </c>
      <c r="AY56" s="147"/>
      <c r="AZ56" s="148"/>
      <c r="BA56" s="157"/>
      <c r="BB56" s="10">
        <f>IFERROR(BA56/(AY56+AZ56),0)</f>
        <v>0</v>
      </c>
      <c r="BC56" s="183"/>
      <c r="BD56" s="184">
        <f t="shared" si="151"/>
        <v>0</v>
      </c>
      <c r="BE56" s="147"/>
      <c r="BF56" s="148"/>
      <c r="BG56" s="157"/>
      <c r="BH56" s="10">
        <f>IFERROR(BG56/(BE56+BF56),0)</f>
        <v>0</v>
      </c>
      <c r="BI56" s="183"/>
      <c r="BJ56" s="184">
        <f t="shared" si="153"/>
        <v>0</v>
      </c>
      <c r="BK56" s="39" cm="1">
        <f t="array" ref="BK56">SUM(_xlfn._xlws.FILTER($C56:$BJ56,$C$8:$BJ$8=BK$8))</f>
        <v>1</v>
      </c>
      <c r="BL56" s="39" cm="1">
        <f t="array" ref="BL56">SUM(_xlfn._xlws.FILTER($C56:$BJ56,$C$8:$BJ$8=BL$8))</f>
        <v>0</v>
      </c>
      <c r="BM56" s="39" cm="1">
        <f t="array" ref="BM56">SUM(_xlfn._xlws.FILTER($C56:$BJ56,$C$8:$BJ$8=BM$8))</f>
        <v>24441</v>
      </c>
      <c r="BN56" s="10">
        <f>IFERROR(BM56/(BK56+BL56),0)</f>
        <v>24441</v>
      </c>
      <c r="BO56" s="196" cm="1">
        <f t="array" ref="BO56">SUM(_xlfn._xlws.FILTER($C56:$BJ56,$C$8:$BJ$8=BO$8))</f>
        <v>182.38</v>
      </c>
      <c r="BP56" s="184">
        <f t="shared" si="155"/>
        <v>182.38</v>
      </c>
    </row>
    <row r="57" spans="1:68" ht="36" customHeight="1" x14ac:dyDescent="0.2">
      <c r="A57" s="153">
        <v>9</v>
      </c>
      <c r="B57" s="141" t="s">
        <v>39</v>
      </c>
      <c r="C57" s="121">
        <f>SUM(C58:C62)</f>
        <v>12742</v>
      </c>
      <c r="D57" s="74">
        <f>SUM(D58:D62)</f>
        <v>0</v>
      </c>
      <c r="E57" s="74">
        <f>SUM(E58:E61)</f>
        <v>28095663</v>
      </c>
      <c r="F57" s="74">
        <f>IFERROR(E57/(C57+D57),0)</f>
        <v>2204.9649191649664</v>
      </c>
      <c r="G57" s="181">
        <f>SUM(G58:G62)</f>
        <v>345810.73</v>
      </c>
      <c r="H57" s="182">
        <f>IFERROR(G57/(C57+D57),0)</f>
        <v>27.139438863600688</v>
      </c>
      <c r="I57" s="121">
        <f>SUM(I58:I62)</f>
        <v>7819</v>
      </c>
      <c r="J57" s="74">
        <f>SUM(J58:J62)</f>
        <v>0</v>
      </c>
      <c r="K57" s="74">
        <f>SUM(K58:K61)</f>
        <v>20430748</v>
      </c>
      <c r="L57" s="74">
        <f>IFERROR(K57/(I57+J57),0)</f>
        <v>2612.9617598158334</v>
      </c>
      <c r="M57" s="181">
        <f>SUM(M58:M62)</f>
        <v>231491.3</v>
      </c>
      <c r="N57" s="182">
        <f>IFERROR(M57/(I57+J57),0)</f>
        <v>29.606253996674766</v>
      </c>
      <c r="O57" s="121">
        <f>SUM(O58:O62)</f>
        <v>9021</v>
      </c>
      <c r="P57" s="74">
        <f>SUM(P58:P62)</f>
        <v>0</v>
      </c>
      <c r="Q57" s="74">
        <f>SUM(Q58:Q62)</f>
        <v>30621734</v>
      </c>
      <c r="R57" s="74">
        <f>IFERROR(Q57/(O57+P57),0)</f>
        <v>3394.4944019510031</v>
      </c>
      <c r="S57" s="181">
        <f>SUM(S58:S62)</f>
        <v>398121.42000000004</v>
      </c>
      <c r="T57" s="182">
        <f>IFERROR(S57/(O57+P57),0)</f>
        <v>44.132736947123384</v>
      </c>
      <c r="U57" s="121">
        <f>SUM(U58:U62)</f>
        <v>152</v>
      </c>
      <c r="V57" s="74">
        <f>SUM(V58:V62)</f>
        <v>0</v>
      </c>
      <c r="W57" s="74">
        <f>SUM(W58:W61)</f>
        <v>25855377</v>
      </c>
      <c r="X57" s="74">
        <f>IFERROR(W57/(U57+V57),0)</f>
        <v>170101.16447368421</v>
      </c>
      <c r="Y57" s="181">
        <f>SUM(Y58:Y62)</f>
        <v>82401.570000000007</v>
      </c>
      <c r="Z57" s="182">
        <f>IFERROR(Y57/(U57+V57),0)</f>
        <v>542.1155921052632</v>
      </c>
      <c r="AA57" s="121">
        <f>SUM(AA58:AA62)</f>
        <v>381</v>
      </c>
      <c r="AB57" s="74">
        <f>SUM(AB58:AB62)</f>
        <v>0</v>
      </c>
      <c r="AC57" s="74">
        <f>SUM(AC58:AC61)</f>
        <v>26787960</v>
      </c>
      <c r="AD57" s="74">
        <f>IFERROR(AC57/(AA57+AB57),0)</f>
        <v>70309.606299212595</v>
      </c>
      <c r="AE57" s="181">
        <f>SUM(AE58:AE62)</f>
        <v>66173.510000000009</v>
      </c>
      <c r="AF57" s="182">
        <f>IFERROR(AE57/(AA57+AB57),0)</f>
        <v>173.68375328083991</v>
      </c>
      <c r="AG57" s="121">
        <f>SUM(AG58:AG62)</f>
        <v>141</v>
      </c>
      <c r="AH57" s="74">
        <f>SUM(AH58:AH62)</f>
        <v>0</v>
      </c>
      <c r="AI57" s="74">
        <f>SUM(AI58:AI61)</f>
        <v>5490385</v>
      </c>
      <c r="AJ57" s="74">
        <f>IFERROR(AI57/(AG57+AH57),0)</f>
        <v>38938.900709219859</v>
      </c>
      <c r="AK57" s="181">
        <f>SUM(AK58:AK62)</f>
        <v>28066.639999999999</v>
      </c>
      <c r="AL57" s="182">
        <f>IFERROR(AK57/(AG57+AH57),0)</f>
        <v>199.05418439716311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181">
        <f>SUM(AQ58:AQ62)</f>
        <v>0</v>
      </c>
      <c r="AR57" s="182">
        <f t="shared" si="109"/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181">
        <f>SUM(AW58:AW62)</f>
        <v>0</v>
      </c>
      <c r="AX57" s="182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181">
        <f>SUM(BC58:BC62)</f>
        <v>0</v>
      </c>
      <c r="BD57" s="182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181">
        <f>SUM(BI58:BI62)</f>
        <v>0</v>
      </c>
      <c r="BJ57" s="182">
        <f>IFERROR(BI57/(BE57+BF57),0)</f>
        <v>0</v>
      </c>
      <c r="BK57" s="121">
        <f>SUM(BK58:BK62)</f>
        <v>30256</v>
      </c>
      <c r="BL57" s="74">
        <f>SUM(BL58:BL62)</f>
        <v>0</v>
      </c>
      <c r="BM57" s="74">
        <f>SUM(BM58:BM61)</f>
        <v>137252963</v>
      </c>
      <c r="BN57" s="74">
        <f>IFERROR(BM57/(BK57+BL57),0)</f>
        <v>4536.3882535695402</v>
      </c>
      <c r="BO57" s="181">
        <f>SUM(BO58:BO62)</f>
        <v>1152065.1699999997</v>
      </c>
      <c r="BP57" s="182">
        <f>IFERROR(BO57/(BK57+BL57),0)</f>
        <v>38.077246496562658</v>
      </c>
    </row>
    <row r="58" spans="1:68" ht="19.5" customHeight="1" outlineLevel="1" x14ac:dyDescent="0.2">
      <c r="A58" s="154"/>
      <c r="B58" s="139" t="str" cm="1">
        <f t="array" ref="B58:B62">$B$10:$B$14</f>
        <v>ΟΙΚΙΑΚΟΣ</v>
      </c>
      <c r="C58" s="39">
        <v>12376</v>
      </c>
      <c r="D58" s="10"/>
      <c r="E58" s="10">
        <v>23159912</v>
      </c>
      <c r="F58" s="10">
        <f>IFERROR(E58/(C58+D58),0)</f>
        <v>1871.3568196509373</v>
      </c>
      <c r="G58" s="183">
        <v>304125.98</v>
      </c>
      <c r="H58" s="184">
        <f>IFERROR(G58/(C58+D58),0)</f>
        <v>24.573851001939236</v>
      </c>
      <c r="I58" s="39">
        <v>7634</v>
      </c>
      <c r="J58" s="10"/>
      <c r="K58" s="10">
        <v>15469130</v>
      </c>
      <c r="L58" s="10">
        <f>IFERROR(K58/(I58+J58),0)</f>
        <v>2026.3466072832066</v>
      </c>
      <c r="M58" s="183">
        <v>208330.34</v>
      </c>
      <c r="N58" s="184">
        <f>IFERROR(M58/(I58+J58),0)</f>
        <v>27.289800890751899</v>
      </c>
      <c r="O58" s="39">
        <v>8663</v>
      </c>
      <c r="P58" s="10"/>
      <c r="Q58" s="10">
        <v>16272864</v>
      </c>
      <c r="R58" s="10">
        <v>1878.4328754472999</v>
      </c>
      <c r="S58" s="183">
        <v>295713.61</v>
      </c>
      <c r="T58" s="184">
        <v>34.135242987417698</v>
      </c>
      <c r="U58" s="39">
        <v>123</v>
      </c>
      <c r="V58" s="10"/>
      <c r="W58" s="10">
        <v>229615</v>
      </c>
      <c r="X58" s="10">
        <f>IFERROR(W58/(U58+V58),0)</f>
        <v>1866.7886178861788</v>
      </c>
      <c r="Y58" s="183">
        <v>5999.51</v>
      </c>
      <c r="Z58" s="184">
        <f>IFERROR(Y58/(U58+V58),0)</f>
        <v>48.776504065040655</v>
      </c>
      <c r="AA58" s="39">
        <v>360</v>
      </c>
      <c r="AB58" s="10"/>
      <c r="AC58" s="10">
        <v>679068</v>
      </c>
      <c r="AD58" s="10">
        <f>IFERROR(AC58/(AA58+AB58),0)</f>
        <v>1886.3</v>
      </c>
      <c r="AE58" s="183">
        <v>15193.95</v>
      </c>
      <c r="AF58" s="184">
        <f>IFERROR(AE58/(AA58+AB58),0)</f>
        <v>42.205416666666672</v>
      </c>
      <c r="AG58" s="39">
        <v>130</v>
      </c>
      <c r="AH58" s="10"/>
      <c r="AI58" s="10">
        <v>258152</v>
      </c>
      <c r="AJ58" s="10">
        <f>IFERROR(AI58/(AG58+AH58),0)</f>
        <v>1985.7846153846153</v>
      </c>
      <c r="AK58" s="183">
        <v>4954.07</v>
      </c>
      <c r="AL58" s="184">
        <f>IFERROR(AK58/(AG58+AH58),0)</f>
        <v>38.108230769230765</v>
      </c>
      <c r="AM58" s="39"/>
      <c r="AN58" s="10"/>
      <c r="AO58" s="10"/>
      <c r="AP58" s="10">
        <f>IFERROR(AO58/(AM58+AN58),0)</f>
        <v>0</v>
      </c>
      <c r="AQ58" s="183"/>
      <c r="AR58" s="184">
        <f t="shared" si="109"/>
        <v>0</v>
      </c>
      <c r="AS58" s="39"/>
      <c r="AT58" s="10"/>
      <c r="AU58" s="10"/>
      <c r="AV58" s="10">
        <f>IFERROR(AU58/(AS58+AT58),0)</f>
        <v>0</v>
      </c>
      <c r="AW58" s="183"/>
      <c r="AX58" s="184">
        <f>IFERROR(AW58/(AS58+AT58),0)</f>
        <v>0</v>
      </c>
      <c r="AY58" s="39"/>
      <c r="AZ58" s="10"/>
      <c r="BA58" s="10"/>
      <c r="BB58" s="10">
        <f>IFERROR(BA58/(AY58+AZ58),0)</f>
        <v>0</v>
      </c>
      <c r="BC58" s="183"/>
      <c r="BD58" s="184">
        <f>IFERROR(BC58/(AY58+AZ58),0)</f>
        <v>0</v>
      </c>
      <c r="BE58" s="39"/>
      <c r="BF58" s="10"/>
      <c r="BG58" s="10"/>
      <c r="BH58" s="10">
        <f>IFERROR(BG58/(BE58+BF58),0)</f>
        <v>0</v>
      </c>
      <c r="BI58" s="183"/>
      <c r="BJ58" s="184">
        <f>IFERROR(BI58/(BE58+BF58),0)</f>
        <v>0</v>
      </c>
      <c r="BK58" s="39" cm="1">
        <f t="array" ref="BK58">SUM(_xlfn._xlws.FILTER($C58:$BJ58,$C$8:$BJ$8=BK$8))</f>
        <v>29286</v>
      </c>
      <c r="BL58" s="39" cm="1">
        <f t="array" ref="BL58">SUM(_xlfn._xlws.FILTER($C58:$BJ58,$C$8:$BJ$8=BL$8))</f>
        <v>0</v>
      </c>
      <c r="BM58" s="39" cm="1">
        <f t="array" ref="BM58">SUM(_xlfn._xlws.FILTER($C58:$BJ58,$C$8:$BJ$8=BM$8))</f>
        <v>56068741</v>
      </c>
      <c r="BN58" s="10">
        <f>IFERROR(BM58/(BK58+BL58),0)</f>
        <v>1914.5236973297822</v>
      </c>
      <c r="BO58" s="196" cm="1">
        <f t="array" ref="BO58">SUM(_xlfn._xlws.FILTER($C58:$BJ58,$C$8:$BJ$8=BO$8))</f>
        <v>834317.45999999985</v>
      </c>
      <c r="BP58" s="184">
        <f>IFERROR(BO58/(BK58+BL58),0)</f>
        <v>28.488610940381065</v>
      </c>
    </row>
    <row r="59" spans="1:68" ht="20.25" customHeight="1" outlineLevel="1" x14ac:dyDescent="0.2">
      <c r="A59" s="154"/>
      <c r="B59" s="139" t="str">
        <v>ΕΜΠΟΡΙΚΟΣ</v>
      </c>
      <c r="C59" s="39">
        <v>363</v>
      </c>
      <c r="D59" s="10"/>
      <c r="E59" s="10">
        <v>3147750</v>
      </c>
      <c r="F59" s="10">
        <f t="shared" ref="F59:F62" si="156">IFERROR(E59/(C59+D59),0)</f>
        <v>8671.4876033057844</v>
      </c>
      <c r="G59" s="183">
        <v>39838.969999999994</v>
      </c>
      <c r="H59" s="184">
        <f t="shared" ref="H59:H62" si="157">IFERROR(G59/(C59+D59),0)</f>
        <v>109.74922865013772</v>
      </c>
      <c r="I59" s="39">
        <v>179</v>
      </c>
      <c r="J59" s="10"/>
      <c r="K59" s="10">
        <v>1252984</v>
      </c>
      <c r="L59" s="10">
        <f t="shared" ref="L59:L61" si="158">IFERROR(K59/(I59+J59),0)</f>
        <v>6999.9106145251399</v>
      </c>
      <c r="M59" s="183">
        <v>16232.54</v>
      </c>
      <c r="N59" s="184">
        <f t="shared" ref="N59:N62" si="159">IFERROR(M59/(I59+J59),0)</f>
        <v>90.684581005586594</v>
      </c>
      <c r="O59" s="39">
        <v>346</v>
      </c>
      <c r="P59" s="10"/>
      <c r="Q59" s="10">
        <v>4706984</v>
      </c>
      <c r="R59" s="10">
        <v>13604</v>
      </c>
      <c r="S59" s="183">
        <v>83525.279999999999</v>
      </c>
      <c r="T59" s="184">
        <v>241.40254335260099</v>
      </c>
      <c r="U59" s="39">
        <v>2</v>
      </c>
      <c r="V59" s="10"/>
      <c r="W59" s="10">
        <v>4543</v>
      </c>
      <c r="X59" s="10">
        <f t="shared" ref="X59:X61" si="160">IFERROR(W59/(U59+V59),0)</f>
        <v>2271.5</v>
      </c>
      <c r="Y59" s="183">
        <v>58.34</v>
      </c>
      <c r="Z59" s="184">
        <f t="shared" ref="Z59:Z62" si="161">IFERROR(Y59/(U59+V59),0)</f>
        <v>29.17</v>
      </c>
      <c r="AA59" s="39">
        <v>8</v>
      </c>
      <c r="AB59" s="10"/>
      <c r="AC59" s="10">
        <v>113689</v>
      </c>
      <c r="AD59" s="10">
        <f t="shared" ref="AD59:AD61" si="162">IFERROR(AC59/(AA59+AB59),0)</f>
        <v>14211.125</v>
      </c>
      <c r="AE59" s="183">
        <v>1054.8399999999999</v>
      </c>
      <c r="AF59" s="184">
        <f t="shared" ref="AF59:AF62" si="163">IFERROR(AE59/(AA59+AB59),0)</f>
        <v>131.85499999999999</v>
      </c>
      <c r="AG59" s="39">
        <v>3</v>
      </c>
      <c r="AH59" s="10"/>
      <c r="AI59" s="10">
        <v>377963</v>
      </c>
      <c r="AJ59" s="10">
        <f t="shared" ref="AJ59:AJ61" si="164">IFERROR(AI59/(AG59+AH59),0)</f>
        <v>125987.66666666667</v>
      </c>
      <c r="AK59" s="183">
        <v>3702.91</v>
      </c>
      <c r="AL59" s="184">
        <f t="shared" ref="AL59:AL62" si="165">IFERROR(AK59/(AG59+AH59),0)</f>
        <v>1234.3033333333333</v>
      </c>
      <c r="AM59" s="39"/>
      <c r="AN59" s="10"/>
      <c r="AO59" s="10"/>
      <c r="AP59" s="10">
        <f t="shared" ref="AP59:AP61" si="166">IFERROR(AO59/(AM59+AN59),0)</f>
        <v>0</v>
      </c>
      <c r="AQ59" s="183"/>
      <c r="AR59" s="184">
        <f t="shared" si="109"/>
        <v>0</v>
      </c>
      <c r="AS59" s="39"/>
      <c r="AT59" s="10"/>
      <c r="AU59" s="10"/>
      <c r="AV59" s="10">
        <f t="shared" ref="AV59:AV61" si="167">IFERROR(AU59/(AS59+AT59),0)</f>
        <v>0</v>
      </c>
      <c r="AW59" s="183"/>
      <c r="AX59" s="184">
        <f t="shared" ref="AX59:AX62" si="168">IFERROR(AW59/(AS59+AT59),0)</f>
        <v>0</v>
      </c>
      <c r="AY59" s="39"/>
      <c r="AZ59" s="10"/>
      <c r="BA59" s="10"/>
      <c r="BB59" s="10">
        <f t="shared" ref="BB59:BB61" si="169">IFERROR(BA59/(AY59+AZ59),0)</f>
        <v>0</v>
      </c>
      <c r="BC59" s="183"/>
      <c r="BD59" s="184">
        <f t="shared" ref="BD59:BD62" si="170">IFERROR(BC59/(AY59+AZ59),0)</f>
        <v>0</v>
      </c>
      <c r="BE59" s="39"/>
      <c r="BF59" s="10"/>
      <c r="BG59" s="10"/>
      <c r="BH59" s="10">
        <f t="shared" ref="BH59:BH61" si="171">IFERROR(BG59/(BE59+BF59),0)</f>
        <v>0</v>
      </c>
      <c r="BI59" s="183"/>
      <c r="BJ59" s="184">
        <f t="shared" ref="BJ59:BJ62" si="172">IFERROR(BI59/(BE59+BF59),0)</f>
        <v>0</v>
      </c>
      <c r="BK59" s="39" cm="1">
        <f t="array" ref="BK59">SUM(_xlfn._xlws.FILTER($C59:$BJ59,$C$8:$BJ$8=BK$8))</f>
        <v>901</v>
      </c>
      <c r="BL59" s="39" cm="1">
        <f t="array" ref="BL59">SUM(_xlfn._xlws.FILTER($C59:$BJ59,$C$8:$BJ$8=BL$8))</f>
        <v>0</v>
      </c>
      <c r="BM59" s="39" cm="1">
        <f t="array" ref="BM59">SUM(_xlfn._xlws.FILTER($C59:$BJ59,$C$8:$BJ$8=BM$8))</f>
        <v>9603913</v>
      </c>
      <c r="BN59" s="10">
        <f t="shared" ref="BN59:BN61" si="173">IFERROR(BM59/(BK59+BL59),0)</f>
        <v>10659.170921198669</v>
      </c>
      <c r="BO59" s="196" cm="1">
        <f t="array" ref="BO59">SUM(_xlfn._xlws.FILTER($C59:$BJ59,$C$8:$BJ$8=BO$8))</f>
        <v>144412.87999999998</v>
      </c>
      <c r="BP59" s="184">
        <f t="shared" ref="BP59:BP62" si="174">IFERROR(BO59/(BK59+BL59),0)</f>
        <v>160.28066592674804</v>
      </c>
    </row>
    <row r="60" spans="1:68" ht="20.25" customHeight="1" outlineLevel="1" x14ac:dyDescent="0.2">
      <c r="A60" s="154"/>
      <c r="B60" s="139" t="str">
        <v>CNG</v>
      </c>
      <c r="C60" s="39"/>
      <c r="D60" s="10"/>
      <c r="E60" s="10"/>
      <c r="F60" s="10">
        <f t="shared" si="156"/>
        <v>0</v>
      </c>
      <c r="G60" s="183"/>
      <c r="H60" s="184">
        <f t="shared" si="157"/>
        <v>0</v>
      </c>
      <c r="I60" s="39"/>
      <c r="J60" s="10"/>
      <c r="K60" s="10">
        <v>579</v>
      </c>
      <c r="L60" s="10">
        <f t="shared" si="158"/>
        <v>0</v>
      </c>
      <c r="M60" s="183">
        <v>0.49</v>
      </c>
      <c r="N60" s="184">
        <f t="shared" si="159"/>
        <v>0</v>
      </c>
      <c r="O60" s="39"/>
      <c r="P60" s="10"/>
      <c r="Q60" s="10"/>
      <c r="R60" s="10"/>
      <c r="S60" s="183"/>
      <c r="T60" s="184"/>
      <c r="U60" s="39"/>
      <c r="V60" s="10"/>
      <c r="W60" s="10"/>
      <c r="X60" s="10">
        <f t="shared" si="160"/>
        <v>0</v>
      </c>
      <c r="Y60" s="183"/>
      <c r="Z60" s="184">
        <f t="shared" si="161"/>
        <v>0</v>
      </c>
      <c r="AA60" s="39"/>
      <c r="AB60" s="10"/>
      <c r="AC60" s="10"/>
      <c r="AD60" s="10">
        <f t="shared" si="162"/>
        <v>0</v>
      </c>
      <c r="AE60" s="183"/>
      <c r="AF60" s="184">
        <f t="shared" si="163"/>
        <v>0</v>
      </c>
      <c r="AG60" s="39"/>
      <c r="AH60" s="10"/>
      <c r="AI60" s="10"/>
      <c r="AJ60" s="10">
        <f t="shared" si="164"/>
        <v>0</v>
      </c>
      <c r="AK60" s="183"/>
      <c r="AL60" s="184">
        <f t="shared" si="165"/>
        <v>0</v>
      </c>
      <c r="AM60" s="39"/>
      <c r="AN60" s="10"/>
      <c r="AO60" s="10"/>
      <c r="AP60" s="10">
        <f t="shared" si="166"/>
        <v>0</v>
      </c>
      <c r="AQ60" s="183"/>
      <c r="AR60" s="184">
        <f t="shared" si="109"/>
        <v>0</v>
      </c>
      <c r="AS60" s="39"/>
      <c r="AT60" s="10"/>
      <c r="AU60" s="10"/>
      <c r="AV60" s="10">
        <f t="shared" si="167"/>
        <v>0</v>
      </c>
      <c r="AW60" s="183"/>
      <c r="AX60" s="184">
        <f t="shared" si="168"/>
        <v>0</v>
      </c>
      <c r="AY60" s="39"/>
      <c r="AZ60" s="10"/>
      <c r="BA60" s="10"/>
      <c r="BB60" s="10">
        <f t="shared" si="169"/>
        <v>0</v>
      </c>
      <c r="BC60" s="183"/>
      <c r="BD60" s="184">
        <f t="shared" si="170"/>
        <v>0</v>
      </c>
      <c r="BE60" s="39"/>
      <c r="BF60" s="10"/>
      <c r="BG60" s="10"/>
      <c r="BH60" s="10">
        <f t="shared" si="171"/>
        <v>0</v>
      </c>
      <c r="BI60" s="183"/>
      <c r="BJ60" s="184">
        <f t="shared" si="172"/>
        <v>0</v>
      </c>
      <c r="BK60" s="39" cm="1">
        <f t="array" ref="BK60">SUM(_xlfn._xlws.FILTER($C60:$BJ60,$C$8:$BJ$8=BK$8))</f>
        <v>0</v>
      </c>
      <c r="BL60" s="39" cm="1">
        <f t="array" ref="BL60">SUM(_xlfn._xlws.FILTER($C60:$BJ60,$C$8:$BJ$8=BL$8))</f>
        <v>0</v>
      </c>
      <c r="BM60" s="39" cm="1">
        <f t="array" ref="BM60">SUM(_xlfn._xlws.FILTER($C60:$BJ60,$C$8:$BJ$8=BM$8))</f>
        <v>579</v>
      </c>
      <c r="BN60" s="10">
        <f t="shared" si="173"/>
        <v>0</v>
      </c>
      <c r="BO60" s="196" cm="1">
        <f t="array" ref="BO60">SUM(_xlfn._xlws.FILTER($C60:$BJ60,$C$8:$BJ$8=BO$8))</f>
        <v>0.49</v>
      </c>
      <c r="BP60" s="184">
        <f t="shared" si="174"/>
        <v>0</v>
      </c>
    </row>
    <row r="61" spans="1:68" ht="19.5" customHeight="1" outlineLevel="1" x14ac:dyDescent="0.2">
      <c r="A61" s="154"/>
      <c r="B61" s="139" t="str">
        <v>ΒΙΟΜΗΧΑΝΙΚΟΣ</v>
      </c>
      <c r="C61" s="39">
        <v>3</v>
      </c>
      <c r="D61" s="10"/>
      <c r="E61" s="10">
        <v>1788001</v>
      </c>
      <c r="F61" s="10">
        <f t="shared" si="156"/>
        <v>596000.33333333337</v>
      </c>
      <c r="G61" s="183">
        <v>1845.78</v>
      </c>
      <c r="H61" s="184">
        <f t="shared" si="157"/>
        <v>615.26</v>
      </c>
      <c r="I61" s="39">
        <v>6</v>
      </c>
      <c r="J61" s="10"/>
      <c r="K61" s="10">
        <v>3708055</v>
      </c>
      <c r="L61" s="10">
        <f t="shared" si="158"/>
        <v>618009.16666666663</v>
      </c>
      <c r="M61" s="183">
        <v>6927.93</v>
      </c>
      <c r="N61" s="184">
        <f t="shared" si="159"/>
        <v>1154.655</v>
      </c>
      <c r="O61" s="39">
        <v>10</v>
      </c>
      <c r="P61" s="10"/>
      <c r="Q61" s="10">
        <v>9612982</v>
      </c>
      <c r="R61" s="10">
        <v>961298.2</v>
      </c>
      <c r="S61" s="183">
        <v>18753.59</v>
      </c>
      <c r="T61" s="184">
        <v>1875.3589999999999</v>
      </c>
      <c r="U61" s="39">
        <v>27</v>
      </c>
      <c r="V61" s="10"/>
      <c r="W61" s="10">
        <v>25621219</v>
      </c>
      <c r="X61" s="10">
        <f t="shared" si="160"/>
        <v>948934.03703703708</v>
      </c>
      <c r="Y61" s="183">
        <v>76343.72</v>
      </c>
      <c r="Z61" s="184">
        <f t="shared" si="161"/>
        <v>2827.5451851851853</v>
      </c>
      <c r="AA61" s="39">
        <v>13</v>
      </c>
      <c r="AB61" s="10"/>
      <c r="AC61" s="10">
        <v>25995203</v>
      </c>
      <c r="AD61" s="10">
        <f t="shared" si="162"/>
        <v>1999631</v>
      </c>
      <c r="AE61" s="183">
        <v>49924.72</v>
      </c>
      <c r="AF61" s="184">
        <f t="shared" si="163"/>
        <v>3840.3630769230772</v>
      </c>
      <c r="AG61" s="39">
        <v>8</v>
      </c>
      <c r="AH61" s="10"/>
      <c r="AI61" s="10">
        <v>4854270</v>
      </c>
      <c r="AJ61" s="10">
        <f t="shared" si="164"/>
        <v>606783.75</v>
      </c>
      <c r="AK61" s="183">
        <v>19409.66</v>
      </c>
      <c r="AL61" s="184">
        <f t="shared" si="165"/>
        <v>2426.2075</v>
      </c>
      <c r="AM61" s="39"/>
      <c r="AN61" s="10"/>
      <c r="AO61" s="10"/>
      <c r="AP61" s="10">
        <f t="shared" si="166"/>
        <v>0</v>
      </c>
      <c r="AQ61" s="183"/>
      <c r="AR61" s="184">
        <f t="shared" si="109"/>
        <v>0</v>
      </c>
      <c r="AS61" s="39"/>
      <c r="AT61" s="10"/>
      <c r="AU61" s="10"/>
      <c r="AV61" s="10">
        <f t="shared" si="167"/>
        <v>0</v>
      </c>
      <c r="AW61" s="183"/>
      <c r="AX61" s="184">
        <f t="shared" si="168"/>
        <v>0</v>
      </c>
      <c r="AY61" s="39"/>
      <c r="AZ61" s="10"/>
      <c r="BA61" s="10"/>
      <c r="BB61" s="10">
        <f t="shared" si="169"/>
        <v>0</v>
      </c>
      <c r="BC61" s="183"/>
      <c r="BD61" s="184">
        <f t="shared" si="170"/>
        <v>0</v>
      </c>
      <c r="BE61" s="39"/>
      <c r="BF61" s="10"/>
      <c r="BG61" s="10"/>
      <c r="BH61" s="10">
        <f t="shared" si="171"/>
        <v>0</v>
      </c>
      <c r="BI61" s="183"/>
      <c r="BJ61" s="184">
        <f t="shared" si="172"/>
        <v>0</v>
      </c>
      <c r="BK61" s="39" cm="1">
        <f t="array" ref="BK61">SUM(_xlfn._xlws.FILTER($C61:$BJ61,$C$8:$BJ$8=BK$8))</f>
        <v>67</v>
      </c>
      <c r="BL61" s="39" cm="1">
        <f t="array" ref="BL61">SUM(_xlfn._xlws.FILTER($C61:$BJ61,$C$8:$BJ$8=BL$8))</f>
        <v>0</v>
      </c>
      <c r="BM61" s="39" cm="1">
        <f t="array" ref="BM61">SUM(_xlfn._xlws.FILTER($C61:$BJ61,$C$8:$BJ$8=BM$8))</f>
        <v>71579730</v>
      </c>
      <c r="BN61" s="10">
        <f t="shared" si="173"/>
        <v>1068354.1791044776</v>
      </c>
      <c r="BO61" s="196" cm="1">
        <f t="array" ref="BO61">SUM(_xlfn._xlws.FILTER($C61:$BJ61,$C$8:$BJ$8=BO$8))</f>
        <v>173205.4</v>
      </c>
      <c r="BP61" s="184">
        <f t="shared" si="174"/>
        <v>2585.1552238805971</v>
      </c>
    </row>
    <row r="62" spans="1:68" ht="19.5" customHeight="1" outlineLevel="1" thickBot="1" x14ac:dyDescent="0.25">
      <c r="A62" s="155"/>
      <c r="B62" s="139" t="str">
        <v>ΚΛΙΜΑΤΙΣΜΟΣ / ΣΥΜΠΑΡΑΓΩΓΗ</v>
      </c>
      <c r="C62" s="147"/>
      <c r="D62" s="148"/>
      <c r="E62" s="157"/>
      <c r="F62" s="10">
        <f t="shared" si="156"/>
        <v>0</v>
      </c>
      <c r="G62" s="185"/>
      <c r="H62" s="184">
        <f t="shared" si="157"/>
        <v>0</v>
      </c>
      <c r="I62" s="147"/>
      <c r="J62" s="148"/>
      <c r="K62" s="157"/>
      <c r="L62" s="10">
        <f>IFERROR(K62/(I62+J62),0)</f>
        <v>0</v>
      </c>
      <c r="M62" s="183"/>
      <c r="N62" s="184">
        <f t="shared" si="159"/>
        <v>0</v>
      </c>
      <c r="O62" s="147">
        <v>2</v>
      </c>
      <c r="P62" s="148"/>
      <c r="Q62" s="157">
        <v>28904</v>
      </c>
      <c r="R62" s="10">
        <v>14452</v>
      </c>
      <c r="S62" s="183">
        <v>128.94</v>
      </c>
      <c r="T62" s="184">
        <v>64.47</v>
      </c>
      <c r="U62" s="147"/>
      <c r="V62" s="148"/>
      <c r="W62" s="157"/>
      <c r="X62" s="10">
        <f>IFERROR(W62/(U62+V62),0)</f>
        <v>0</v>
      </c>
      <c r="Y62" s="183"/>
      <c r="Z62" s="184">
        <f t="shared" si="161"/>
        <v>0</v>
      </c>
      <c r="AA62" s="147"/>
      <c r="AB62" s="148"/>
      <c r="AC62" s="157"/>
      <c r="AD62" s="10">
        <f>IFERROR(AC62/(AA62+AB62),0)</f>
        <v>0</v>
      </c>
      <c r="AE62" s="183"/>
      <c r="AF62" s="184">
        <f t="shared" si="163"/>
        <v>0</v>
      </c>
      <c r="AG62" s="147"/>
      <c r="AH62" s="148"/>
      <c r="AI62" s="157"/>
      <c r="AJ62" s="10">
        <f>IFERROR(AI62/(AG62+AH62),0)</f>
        <v>0</v>
      </c>
      <c r="AK62" s="183"/>
      <c r="AL62" s="184">
        <f t="shared" si="165"/>
        <v>0</v>
      </c>
      <c r="AM62" s="147"/>
      <c r="AN62" s="148"/>
      <c r="AO62" s="157"/>
      <c r="AP62" s="10">
        <f>IFERROR(AO62/(AM62+AN62),0)</f>
        <v>0</v>
      </c>
      <c r="AQ62" s="183"/>
      <c r="AR62" s="184">
        <f t="shared" si="109"/>
        <v>0</v>
      </c>
      <c r="AS62" s="147"/>
      <c r="AT62" s="148"/>
      <c r="AU62" s="157"/>
      <c r="AV62" s="10">
        <f>IFERROR(AU62/(AS62+AT62),0)</f>
        <v>0</v>
      </c>
      <c r="AW62" s="183"/>
      <c r="AX62" s="184">
        <f t="shared" si="168"/>
        <v>0</v>
      </c>
      <c r="AY62" s="147"/>
      <c r="AZ62" s="148"/>
      <c r="BA62" s="157"/>
      <c r="BB62" s="10">
        <f>IFERROR(BA62/(AY62+AZ62),0)</f>
        <v>0</v>
      </c>
      <c r="BC62" s="183"/>
      <c r="BD62" s="184">
        <f t="shared" si="170"/>
        <v>0</v>
      </c>
      <c r="BE62" s="147"/>
      <c r="BF62" s="148"/>
      <c r="BG62" s="157"/>
      <c r="BH62" s="10">
        <f>IFERROR(BG62/(BE62+BF62),0)</f>
        <v>0</v>
      </c>
      <c r="BI62" s="183"/>
      <c r="BJ62" s="184">
        <f t="shared" si="172"/>
        <v>0</v>
      </c>
      <c r="BK62" s="39" cm="1">
        <f t="array" ref="BK62">SUM(_xlfn._xlws.FILTER($C62:$BJ62,$C$8:$BJ$8=BK$8))</f>
        <v>2</v>
      </c>
      <c r="BL62" s="39" cm="1">
        <f t="array" ref="BL62">SUM(_xlfn._xlws.FILTER($C62:$BJ62,$C$8:$BJ$8=BL$8))</f>
        <v>0</v>
      </c>
      <c r="BM62" s="39" cm="1">
        <f t="array" ref="BM62">SUM(_xlfn._xlws.FILTER($C62:$BJ62,$C$8:$BJ$8=BM$8))</f>
        <v>28904</v>
      </c>
      <c r="BN62" s="10">
        <f>IFERROR(BM62/(BK62+BL62),0)</f>
        <v>14452</v>
      </c>
      <c r="BO62" s="196" cm="1">
        <f t="array" ref="BO62">SUM(_xlfn._xlws.FILTER($C62:$BJ62,$C$8:$BJ$8=BO$8))</f>
        <v>128.94</v>
      </c>
      <c r="BP62" s="184">
        <f t="shared" si="174"/>
        <v>64.47</v>
      </c>
    </row>
    <row r="63" spans="1:68" ht="20" x14ac:dyDescent="0.2">
      <c r="A63" s="153">
        <v>10</v>
      </c>
      <c r="B63" s="141" t="s">
        <v>40</v>
      </c>
      <c r="C63" s="121">
        <f>SUM(C64:C68)</f>
        <v>1</v>
      </c>
      <c r="D63" s="74">
        <f>SUM(D64:D68)</f>
        <v>0</v>
      </c>
      <c r="E63" s="74">
        <f>SUM(E64:E67)</f>
        <v>116758</v>
      </c>
      <c r="F63" s="74">
        <f>IFERROR(E63/(C63+D63),0)</f>
        <v>116758</v>
      </c>
      <c r="G63" s="181">
        <f>SUM(G64:G68)</f>
        <v>124.74</v>
      </c>
      <c r="H63" s="182">
        <f>IFERROR(G63/(C63+D63),0)</f>
        <v>124.74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181">
        <f>SUM(M64:M68)</f>
        <v>0</v>
      </c>
      <c r="N63" s="182">
        <f>IFERROR(M63/(I63+J63),0)</f>
        <v>0</v>
      </c>
      <c r="O63" s="121">
        <f>SUM(O64:O68)</f>
        <v>4</v>
      </c>
      <c r="P63" s="74">
        <f>SUM(P64:P68)</f>
        <v>0</v>
      </c>
      <c r="Q63" s="74">
        <f>SUM(Q64:Q68)</f>
        <v>7899984</v>
      </c>
      <c r="R63" s="74">
        <f>IFERROR(Q63/(O63+P63),0)</f>
        <v>1974996</v>
      </c>
      <c r="S63" s="181">
        <f>SUM(S64:S68)</f>
        <v>11407.02</v>
      </c>
      <c r="T63" s="182">
        <f>IFERROR(S63/(O63+P63),0)</f>
        <v>2851.7550000000001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181">
        <f>SUM(Y64:Y68)</f>
        <v>0</v>
      </c>
      <c r="Z63" s="182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181">
        <f>SUM(AE64:AE68)</f>
        <v>0</v>
      </c>
      <c r="AF63" s="182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181">
        <f>SUM(AK64:AK68)</f>
        <v>0</v>
      </c>
      <c r="AL63" s="182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181">
        <f>SUM(AQ64:AQ68)</f>
        <v>0</v>
      </c>
      <c r="AR63" s="182">
        <f t="shared" si="109"/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181">
        <f>SUM(AW64:AW68)</f>
        <v>0</v>
      </c>
      <c r="AX63" s="182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181">
        <f>SUM(BC64:BC68)</f>
        <v>0</v>
      </c>
      <c r="BD63" s="182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181">
        <f>SUM(BI64:BI68)</f>
        <v>0</v>
      </c>
      <c r="BJ63" s="182">
        <f>IFERROR(BI63/(BE63+BF63),0)</f>
        <v>0</v>
      </c>
      <c r="BK63" s="121">
        <f>SUM(BK64:BK68)</f>
        <v>5</v>
      </c>
      <c r="BL63" s="74">
        <f>SUM(BL64:BL68)</f>
        <v>0</v>
      </c>
      <c r="BM63" s="74">
        <f>SUM(BM64:BM67)</f>
        <v>8016742</v>
      </c>
      <c r="BN63" s="74">
        <f>IFERROR(BM63/(BK63+BL63),0)</f>
        <v>1603348.4</v>
      </c>
      <c r="BO63" s="181">
        <f>SUM(BO64:BO68)</f>
        <v>11531.76</v>
      </c>
      <c r="BP63" s="182">
        <f>IFERROR(BO63/(BK63+BL63),0)</f>
        <v>2306.3519999999999</v>
      </c>
    </row>
    <row r="64" spans="1:68" ht="19.5" customHeight="1" outlineLevel="1" x14ac:dyDescent="0.2">
      <c r="A64" s="154"/>
      <c r="B64" s="139" t="str" cm="1">
        <f t="array" ref="B64:B68">$B$10:$B$14</f>
        <v>ΟΙΚΙΑΚΟΣ</v>
      </c>
      <c r="C64" s="39"/>
      <c r="D64" s="10"/>
      <c r="E64" s="10"/>
      <c r="F64" s="10">
        <f>IFERROR(E64/(C64+D64),0)</f>
        <v>0</v>
      </c>
      <c r="G64" s="183"/>
      <c r="H64" s="184">
        <f>IFERROR(G64/(C64+D64),0)</f>
        <v>0</v>
      </c>
      <c r="I64" s="39"/>
      <c r="J64" s="10"/>
      <c r="K64" s="10"/>
      <c r="L64" s="10">
        <f>IFERROR(K64/(I64+J64),0)</f>
        <v>0</v>
      </c>
      <c r="M64" s="183"/>
      <c r="N64" s="184">
        <f>IFERROR(M64/(I64+J64),0)</f>
        <v>0</v>
      </c>
      <c r="O64" s="39"/>
      <c r="P64" s="10"/>
      <c r="Q64" s="10"/>
      <c r="R64" s="10"/>
      <c r="S64" s="183"/>
      <c r="T64" s="184"/>
      <c r="U64" s="39"/>
      <c r="V64" s="10"/>
      <c r="W64" s="10"/>
      <c r="X64" s="10">
        <f>IFERROR(W64/(U64+V64),0)</f>
        <v>0</v>
      </c>
      <c r="Y64" s="183"/>
      <c r="Z64" s="184">
        <f>IFERROR(Y64/(U64+V64),0)</f>
        <v>0</v>
      </c>
      <c r="AA64" s="39"/>
      <c r="AB64" s="10"/>
      <c r="AC64" s="10"/>
      <c r="AD64" s="10">
        <f>IFERROR(AC64/(AA64+AB64),0)</f>
        <v>0</v>
      </c>
      <c r="AE64" s="183"/>
      <c r="AF64" s="184">
        <f>IFERROR(AE64/(AA64+AB64),0)</f>
        <v>0</v>
      </c>
      <c r="AG64" s="39"/>
      <c r="AH64" s="10"/>
      <c r="AI64" s="10"/>
      <c r="AJ64" s="10">
        <f>IFERROR(AI64/(AG64+AH64),0)</f>
        <v>0</v>
      </c>
      <c r="AK64" s="183"/>
      <c r="AL64" s="184">
        <f>IFERROR(AK64/(AG64+AH64),0)</f>
        <v>0</v>
      </c>
      <c r="AM64" s="39"/>
      <c r="AN64" s="10"/>
      <c r="AO64" s="10"/>
      <c r="AP64" s="10">
        <f>IFERROR(AO64/(AM64+AN64),0)</f>
        <v>0</v>
      </c>
      <c r="AQ64" s="183"/>
      <c r="AR64" s="184">
        <f t="shared" si="109"/>
        <v>0</v>
      </c>
      <c r="AS64" s="39"/>
      <c r="AT64" s="10"/>
      <c r="AU64" s="10"/>
      <c r="AV64" s="10">
        <f>IFERROR(AU64/(AS64+AT64),0)</f>
        <v>0</v>
      </c>
      <c r="AW64" s="183"/>
      <c r="AX64" s="184">
        <f>IFERROR(AW64/(AS64+AT64),0)</f>
        <v>0</v>
      </c>
      <c r="AY64" s="39"/>
      <c r="AZ64" s="10"/>
      <c r="BA64" s="10"/>
      <c r="BB64" s="10">
        <f>IFERROR(BA64/(AY64+AZ64),0)</f>
        <v>0</v>
      </c>
      <c r="BC64" s="183"/>
      <c r="BD64" s="184">
        <f>IFERROR(BC64/(AY64+AZ64),0)</f>
        <v>0</v>
      </c>
      <c r="BE64" s="39"/>
      <c r="BF64" s="10"/>
      <c r="BG64" s="10"/>
      <c r="BH64" s="10">
        <f>IFERROR(BG64/(BE64+BF64),0)</f>
        <v>0</v>
      </c>
      <c r="BI64" s="183"/>
      <c r="BJ64" s="184">
        <f>IFERROR(BI64/(BE64+BF64),0)</f>
        <v>0</v>
      </c>
      <c r="BK64" s="39" cm="1">
        <f t="array" ref="BK64">SUM(_xlfn._xlws.FILTER($C64:$BJ64,$C$8:$BJ$8=BK$8))</f>
        <v>0</v>
      </c>
      <c r="BL64" s="39" cm="1">
        <f t="array" ref="BL64">SUM(_xlfn._xlws.FILTER($C64:$BJ64,$C$8:$BJ$8=BL$8))</f>
        <v>0</v>
      </c>
      <c r="BM64" s="39" cm="1">
        <f t="array" ref="BM64">SUM(_xlfn._xlws.FILTER($C64:$BJ64,$C$8:$BJ$8=BM$8))</f>
        <v>0</v>
      </c>
      <c r="BN64" s="10">
        <f>IFERROR(BM64/(BK64+BL64),0)</f>
        <v>0</v>
      </c>
      <c r="BO64" s="196" cm="1">
        <f t="array" ref="BO64">SUM(_xlfn._xlws.FILTER($C64:$BJ64,$C$8:$BJ$8=BO$8))</f>
        <v>0</v>
      </c>
      <c r="BP64" s="184">
        <f>IFERROR(BO64/(BK64+BL64),0)</f>
        <v>0</v>
      </c>
    </row>
    <row r="65" spans="1:68" ht="19.5" customHeight="1" outlineLevel="1" x14ac:dyDescent="0.2">
      <c r="A65" s="154"/>
      <c r="B65" s="139" t="str">
        <v>ΕΜΠΟΡΙΚΟΣ</v>
      </c>
      <c r="C65" s="39"/>
      <c r="D65" s="10"/>
      <c r="E65" s="10"/>
      <c r="F65" s="10">
        <f t="shared" ref="F65:F68" si="175">IFERROR(E65/(C65+D65),0)</f>
        <v>0</v>
      </c>
      <c r="G65" s="183"/>
      <c r="H65" s="184">
        <f>IFERROR(#REF!/(C65+D65),0)</f>
        <v>0</v>
      </c>
      <c r="I65" s="39"/>
      <c r="J65" s="10"/>
      <c r="K65" s="10"/>
      <c r="L65" s="10">
        <f t="shared" ref="L65:L67" si="176">IFERROR(K65/(I65+J65),0)</f>
        <v>0</v>
      </c>
      <c r="M65" s="183"/>
      <c r="N65" s="184">
        <f t="shared" ref="N65:N68" si="177">IFERROR(M65/(I65+J65),0)</f>
        <v>0</v>
      </c>
      <c r="O65" s="39"/>
      <c r="P65" s="10"/>
      <c r="Q65" s="10"/>
      <c r="R65" s="10"/>
      <c r="S65" s="183"/>
      <c r="T65" s="184"/>
      <c r="U65" s="39"/>
      <c r="V65" s="10"/>
      <c r="W65" s="10"/>
      <c r="X65" s="10">
        <f t="shared" ref="X65:X67" si="178">IFERROR(W65/(U65+V65),0)</f>
        <v>0</v>
      </c>
      <c r="Y65" s="183"/>
      <c r="Z65" s="184">
        <f t="shared" ref="Z65:Z68" si="179">IFERROR(Y65/(U65+V65),0)</f>
        <v>0</v>
      </c>
      <c r="AA65" s="39"/>
      <c r="AB65" s="10"/>
      <c r="AC65" s="10"/>
      <c r="AD65" s="10">
        <f t="shared" ref="AD65:AD67" si="180">IFERROR(AC65/(AA65+AB65),0)</f>
        <v>0</v>
      </c>
      <c r="AE65" s="183"/>
      <c r="AF65" s="184">
        <f t="shared" ref="AF65:AF68" si="181">IFERROR(AE65/(AA65+AB65),0)</f>
        <v>0</v>
      </c>
      <c r="AG65" s="39"/>
      <c r="AH65" s="10"/>
      <c r="AI65" s="10"/>
      <c r="AJ65" s="10">
        <f t="shared" ref="AJ65:AJ67" si="182">IFERROR(AI65/(AG65+AH65),0)</f>
        <v>0</v>
      </c>
      <c r="AK65" s="183"/>
      <c r="AL65" s="184">
        <f t="shared" ref="AL65:AL68" si="183">IFERROR(AK65/(AG65+AH65),0)</f>
        <v>0</v>
      </c>
      <c r="AM65" s="39"/>
      <c r="AN65" s="10"/>
      <c r="AO65" s="10"/>
      <c r="AP65" s="10">
        <f t="shared" ref="AP65:AP67" si="184">IFERROR(AO65/(AM65+AN65),0)</f>
        <v>0</v>
      </c>
      <c r="AQ65" s="183"/>
      <c r="AR65" s="184">
        <f t="shared" si="109"/>
        <v>0</v>
      </c>
      <c r="AS65" s="39"/>
      <c r="AT65" s="10"/>
      <c r="AU65" s="10"/>
      <c r="AV65" s="10">
        <f t="shared" ref="AV65:AV67" si="185">IFERROR(AU65/(AS65+AT65),0)</f>
        <v>0</v>
      </c>
      <c r="AW65" s="183"/>
      <c r="AX65" s="184">
        <f t="shared" ref="AX65:AX68" si="186">IFERROR(AW65/(AS65+AT65),0)</f>
        <v>0</v>
      </c>
      <c r="AY65" s="39"/>
      <c r="AZ65" s="10"/>
      <c r="BA65" s="10"/>
      <c r="BB65" s="10">
        <f t="shared" ref="BB65:BB67" si="187">IFERROR(BA65/(AY65+AZ65),0)</f>
        <v>0</v>
      </c>
      <c r="BC65" s="183"/>
      <c r="BD65" s="184">
        <f t="shared" ref="BD65:BD68" si="188">IFERROR(BC65/(AY65+AZ65),0)</f>
        <v>0</v>
      </c>
      <c r="BE65" s="39"/>
      <c r="BF65" s="10"/>
      <c r="BG65" s="10"/>
      <c r="BH65" s="10">
        <f t="shared" ref="BH65:BH67" si="189">IFERROR(BG65/(BE65+BF65),0)</f>
        <v>0</v>
      </c>
      <c r="BI65" s="183"/>
      <c r="BJ65" s="184">
        <f t="shared" ref="BJ65:BJ68" si="190">IFERROR(BI65/(BE65+BF65),0)</f>
        <v>0</v>
      </c>
      <c r="BK65" s="39" cm="1">
        <f t="array" ref="BK65">SUM(_xlfn._xlws.FILTER($C65:$BJ65,$C$8:$BJ$8=BK$8))</f>
        <v>0</v>
      </c>
      <c r="BL65" s="39" cm="1">
        <f t="array" ref="BL65">SUM(_xlfn._xlws.FILTER($C65:$BJ65,$C$8:$BJ$8=BL$8))</f>
        <v>0</v>
      </c>
      <c r="BM65" s="39" cm="1">
        <f t="array" ref="BM65">SUM(_xlfn._xlws.FILTER($C65:$BJ65,$C$8:$BJ$8=BM$8))</f>
        <v>0</v>
      </c>
      <c r="BN65" s="10">
        <f t="shared" ref="BN65:BN67" si="191">IFERROR(BM65/(BK65+BL65),0)</f>
        <v>0</v>
      </c>
      <c r="BO65" s="196" cm="1">
        <f t="array" ref="BO65">SUM(_xlfn._xlws.FILTER($C65:$BJ65,$C$8:$BJ$8=BO$8))</f>
        <v>0</v>
      </c>
      <c r="BP65" s="184">
        <f t="shared" ref="BP65:BP68" si="192">IFERROR(BO65/(BK65+BL65),0)</f>
        <v>0</v>
      </c>
    </row>
    <row r="66" spans="1:68" ht="19.5" customHeight="1" outlineLevel="1" x14ac:dyDescent="0.2">
      <c r="A66" s="154"/>
      <c r="B66" s="139" t="str">
        <v>CNG</v>
      </c>
      <c r="C66" s="39">
        <v>1</v>
      </c>
      <c r="D66" s="10"/>
      <c r="E66" s="10">
        <v>116758</v>
      </c>
      <c r="F66" s="10">
        <f t="shared" si="175"/>
        <v>116758</v>
      </c>
      <c r="G66" s="186">
        <v>124.74</v>
      </c>
      <c r="H66" s="184">
        <f>IFERROR(G65/(C66+D66),0)</f>
        <v>0</v>
      </c>
      <c r="I66" s="39"/>
      <c r="J66" s="10"/>
      <c r="K66" s="10"/>
      <c r="L66" s="10">
        <f t="shared" si="176"/>
        <v>0</v>
      </c>
      <c r="M66" s="183"/>
      <c r="N66" s="184">
        <f t="shared" si="177"/>
        <v>0</v>
      </c>
      <c r="O66" s="39"/>
      <c r="P66" s="10"/>
      <c r="Q66" s="10"/>
      <c r="R66" s="10"/>
      <c r="S66" s="183"/>
      <c r="T66" s="184"/>
      <c r="U66" s="39"/>
      <c r="V66" s="10"/>
      <c r="W66" s="10"/>
      <c r="X66" s="10">
        <f t="shared" si="178"/>
        <v>0</v>
      </c>
      <c r="Y66" s="183"/>
      <c r="Z66" s="184">
        <f t="shared" si="179"/>
        <v>0</v>
      </c>
      <c r="AA66" s="39"/>
      <c r="AB66" s="10"/>
      <c r="AC66" s="10"/>
      <c r="AD66" s="10">
        <f t="shared" si="180"/>
        <v>0</v>
      </c>
      <c r="AE66" s="183"/>
      <c r="AF66" s="184">
        <f t="shared" si="181"/>
        <v>0</v>
      </c>
      <c r="AG66" s="39"/>
      <c r="AH66" s="10"/>
      <c r="AI66" s="10"/>
      <c r="AJ66" s="10">
        <f t="shared" si="182"/>
        <v>0</v>
      </c>
      <c r="AK66" s="183"/>
      <c r="AL66" s="184">
        <f t="shared" si="183"/>
        <v>0</v>
      </c>
      <c r="AM66" s="39"/>
      <c r="AN66" s="10"/>
      <c r="AO66" s="10"/>
      <c r="AP66" s="10">
        <f t="shared" si="184"/>
        <v>0</v>
      </c>
      <c r="AQ66" s="183"/>
      <c r="AR66" s="184">
        <f t="shared" si="109"/>
        <v>0</v>
      </c>
      <c r="AS66" s="39"/>
      <c r="AT66" s="10"/>
      <c r="AU66" s="10"/>
      <c r="AV66" s="10">
        <f t="shared" si="185"/>
        <v>0</v>
      </c>
      <c r="AW66" s="183"/>
      <c r="AX66" s="184">
        <f t="shared" si="186"/>
        <v>0</v>
      </c>
      <c r="AY66" s="39"/>
      <c r="AZ66" s="10"/>
      <c r="BA66" s="10"/>
      <c r="BB66" s="10">
        <f t="shared" si="187"/>
        <v>0</v>
      </c>
      <c r="BC66" s="183"/>
      <c r="BD66" s="184">
        <f t="shared" si="188"/>
        <v>0</v>
      </c>
      <c r="BE66" s="39"/>
      <c r="BF66" s="10"/>
      <c r="BG66" s="10"/>
      <c r="BH66" s="10">
        <f t="shared" si="189"/>
        <v>0</v>
      </c>
      <c r="BI66" s="183"/>
      <c r="BJ66" s="184">
        <f t="shared" si="190"/>
        <v>0</v>
      </c>
      <c r="BK66" s="39" cm="1">
        <f t="array" ref="BK66">SUM(_xlfn._xlws.FILTER($C66:$BJ66,$C$8:$BJ$8=BK$8))</f>
        <v>1</v>
      </c>
      <c r="BL66" s="39" cm="1">
        <f t="array" ref="BL66">SUM(_xlfn._xlws.FILTER($C66:$BJ66,$C$8:$BJ$8=BL$8))</f>
        <v>0</v>
      </c>
      <c r="BM66" s="39" cm="1">
        <f t="array" ref="BM66">SUM(_xlfn._xlws.FILTER($C66:$BJ66,$C$8:$BJ$8=BM$8))</f>
        <v>116758</v>
      </c>
      <c r="BN66" s="10">
        <f t="shared" si="191"/>
        <v>116758</v>
      </c>
      <c r="BO66" s="196" cm="1">
        <f t="array" ref="BO66">SUM(_xlfn._xlws.FILTER($C66:$BJ66,$C$8:$BJ$8=BO$8))</f>
        <v>124.74</v>
      </c>
      <c r="BP66" s="184">
        <f t="shared" si="192"/>
        <v>124.74</v>
      </c>
    </row>
    <row r="67" spans="1:68" ht="19.5" customHeight="1" outlineLevel="1" x14ac:dyDescent="0.2">
      <c r="A67" s="154"/>
      <c r="B67" s="139" t="str">
        <v>ΒΙΟΜΗΧΑΝΙΚΟΣ</v>
      </c>
      <c r="C67" s="39"/>
      <c r="D67" s="10"/>
      <c r="E67" s="10"/>
      <c r="F67" s="10">
        <f t="shared" si="175"/>
        <v>0</v>
      </c>
      <c r="G67" s="187"/>
      <c r="H67" s="184">
        <f>IFERROR(#REF!/(C67+D67),0)</f>
        <v>0</v>
      </c>
      <c r="I67" s="39"/>
      <c r="J67" s="10"/>
      <c r="K67" s="10"/>
      <c r="L67" s="10">
        <f t="shared" si="176"/>
        <v>0</v>
      </c>
      <c r="M67" s="183"/>
      <c r="N67" s="184">
        <f t="shared" si="177"/>
        <v>0</v>
      </c>
      <c r="O67" s="39">
        <v>4</v>
      </c>
      <c r="P67" s="10"/>
      <c r="Q67" s="10">
        <v>7899984</v>
      </c>
      <c r="R67" s="10">
        <v>1974996</v>
      </c>
      <c r="S67" s="183">
        <v>11407.02</v>
      </c>
      <c r="T67" s="184">
        <v>2851.7550000000001</v>
      </c>
      <c r="U67" s="39"/>
      <c r="V67" s="10"/>
      <c r="W67" s="10"/>
      <c r="X67" s="10">
        <f t="shared" si="178"/>
        <v>0</v>
      </c>
      <c r="Y67" s="183"/>
      <c r="Z67" s="184">
        <f t="shared" si="179"/>
        <v>0</v>
      </c>
      <c r="AA67" s="39"/>
      <c r="AB67" s="10"/>
      <c r="AC67" s="10"/>
      <c r="AD67" s="10">
        <f t="shared" si="180"/>
        <v>0</v>
      </c>
      <c r="AE67" s="183"/>
      <c r="AF67" s="184">
        <f t="shared" si="181"/>
        <v>0</v>
      </c>
      <c r="AG67" s="39"/>
      <c r="AH67" s="10"/>
      <c r="AI67" s="10"/>
      <c r="AJ67" s="10">
        <f t="shared" si="182"/>
        <v>0</v>
      </c>
      <c r="AK67" s="183"/>
      <c r="AL67" s="184">
        <f t="shared" si="183"/>
        <v>0</v>
      </c>
      <c r="AM67" s="39"/>
      <c r="AN67" s="10"/>
      <c r="AO67" s="10"/>
      <c r="AP67" s="10">
        <f t="shared" si="184"/>
        <v>0</v>
      </c>
      <c r="AQ67" s="183"/>
      <c r="AR67" s="184">
        <f t="shared" si="109"/>
        <v>0</v>
      </c>
      <c r="AS67" s="39"/>
      <c r="AT67" s="10"/>
      <c r="AU67" s="10"/>
      <c r="AV67" s="10">
        <f t="shared" si="185"/>
        <v>0</v>
      </c>
      <c r="AW67" s="183"/>
      <c r="AX67" s="184">
        <f t="shared" si="186"/>
        <v>0</v>
      </c>
      <c r="AY67" s="39"/>
      <c r="AZ67" s="10"/>
      <c r="BA67" s="10"/>
      <c r="BB67" s="10">
        <f t="shared" si="187"/>
        <v>0</v>
      </c>
      <c r="BC67" s="183"/>
      <c r="BD67" s="184">
        <f t="shared" si="188"/>
        <v>0</v>
      </c>
      <c r="BE67" s="39"/>
      <c r="BF67" s="10"/>
      <c r="BG67" s="10"/>
      <c r="BH67" s="10">
        <f t="shared" si="189"/>
        <v>0</v>
      </c>
      <c r="BI67" s="183"/>
      <c r="BJ67" s="184">
        <f t="shared" si="190"/>
        <v>0</v>
      </c>
      <c r="BK67" s="39" cm="1">
        <f t="array" ref="BK67">SUM(_xlfn._xlws.FILTER($C67:$BJ67,$C$8:$BJ$8=BK$8))</f>
        <v>4</v>
      </c>
      <c r="BL67" s="39" cm="1">
        <f t="array" ref="BL67">SUM(_xlfn._xlws.FILTER($C67:$BJ67,$C$8:$BJ$8=BL$8))</f>
        <v>0</v>
      </c>
      <c r="BM67" s="39" cm="1">
        <f t="array" ref="BM67">SUM(_xlfn._xlws.FILTER($C67:$BJ67,$C$8:$BJ$8=BM$8))</f>
        <v>7899984</v>
      </c>
      <c r="BN67" s="10">
        <f t="shared" si="191"/>
        <v>1974996</v>
      </c>
      <c r="BO67" s="196" cm="1">
        <f t="array" ref="BO67">SUM(_xlfn._xlws.FILTER($C67:$BJ67,$C$8:$BJ$8=BO$8))</f>
        <v>11407.02</v>
      </c>
      <c r="BP67" s="184">
        <f t="shared" si="192"/>
        <v>2851.7550000000001</v>
      </c>
    </row>
    <row r="68" spans="1:68" ht="19.5" customHeight="1" outlineLevel="1" thickBot="1" x14ac:dyDescent="0.25">
      <c r="A68" s="155"/>
      <c r="B68" s="139" t="str">
        <v>ΚΛΙΜΑΤΙΣΜΟΣ / ΣΥΜΠΑΡΑΓΩΓΗ</v>
      </c>
      <c r="C68" s="147"/>
      <c r="D68" s="148"/>
      <c r="E68" s="157"/>
      <c r="F68" s="10">
        <f t="shared" si="175"/>
        <v>0</v>
      </c>
      <c r="G68" s="185"/>
      <c r="H68" s="184">
        <f t="shared" ref="H68" si="193">IFERROR(G68/(C68+D68),0)</f>
        <v>0</v>
      </c>
      <c r="I68" s="147"/>
      <c r="J68" s="148"/>
      <c r="K68" s="157"/>
      <c r="L68" s="10">
        <f>IFERROR(K68/(I68+J68),0)</f>
        <v>0</v>
      </c>
      <c r="M68" s="183"/>
      <c r="N68" s="184">
        <f t="shared" si="177"/>
        <v>0</v>
      </c>
      <c r="O68" s="147"/>
      <c r="P68" s="148"/>
      <c r="Q68" s="157"/>
      <c r="R68" s="10"/>
      <c r="S68" s="183"/>
      <c r="T68" s="184"/>
      <c r="U68" s="147"/>
      <c r="V68" s="148"/>
      <c r="W68" s="157"/>
      <c r="X68" s="10">
        <f>IFERROR(W68/(U68+V68),0)</f>
        <v>0</v>
      </c>
      <c r="Y68" s="183"/>
      <c r="Z68" s="184">
        <f t="shared" si="179"/>
        <v>0</v>
      </c>
      <c r="AA68" s="147"/>
      <c r="AB68" s="148"/>
      <c r="AC68" s="157"/>
      <c r="AD68" s="10">
        <f>IFERROR(AC68/(AA68+AB68),0)</f>
        <v>0</v>
      </c>
      <c r="AE68" s="183"/>
      <c r="AF68" s="184">
        <f t="shared" si="181"/>
        <v>0</v>
      </c>
      <c r="AG68" s="147"/>
      <c r="AH68" s="148"/>
      <c r="AI68" s="157"/>
      <c r="AJ68" s="10">
        <f>IFERROR(AI68/(AG68+AH68),0)</f>
        <v>0</v>
      </c>
      <c r="AK68" s="183"/>
      <c r="AL68" s="184">
        <f t="shared" si="183"/>
        <v>0</v>
      </c>
      <c r="AM68" s="147"/>
      <c r="AN68" s="148"/>
      <c r="AO68" s="157"/>
      <c r="AP68" s="10">
        <f>IFERROR(AO68/(AM68+AN68),0)</f>
        <v>0</v>
      </c>
      <c r="AQ68" s="183"/>
      <c r="AR68" s="184">
        <f t="shared" si="109"/>
        <v>0</v>
      </c>
      <c r="AS68" s="147"/>
      <c r="AT68" s="148"/>
      <c r="AU68" s="157"/>
      <c r="AV68" s="10">
        <f>IFERROR(AU68/(AS68+AT68),0)</f>
        <v>0</v>
      </c>
      <c r="AW68" s="183"/>
      <c r="AX68" s="184">
        <f t="shared" si="186"/>
        <v>0</v>
      </c>
      <c r="AY68" s="147"/>
      <c r="AZ68" s="148"/>
      <c r="BA68" s="157"/>
      <c r="BB68" s="10">
        <f>IFERROR(BA68/(AY68+AZ68),0)</f>
        <v>0</v>
      </c>
      <c r="BC68" s="183"/>
      <c r="BD68" s="184">
        <f t="shared" si="188"/>
        <v>0</v>
      </c>
      <c r="BE68" s="147"/>
      <c r="BF68" s="148"/>
      <c r="BG68" s="157"/>
      <c r="BH68" s="10">
        <f>IFERROR(BG68/(BE68+BF68),0)</f>
        <v>0</v>
      </c>
      <c r="BI68" s="183"/>
      <c r="BJ68" s="184">
        <f t="shared" si="190"/>
        <v>0</v>
      </c>
      <c r="BK68" s="39" cm="1">
        <f t="array" ref="BK68">SUM(_xlfn._xlws.FILTER($C68:$BJ68,$C$8:$BJ$8=BK$8))</f>
        <v>0</v>
      </c>
      <c r="BL68" s="39" cm="1">
        <f t="array" ref="BL68">SUM(_xlfn._xlws.FILTER($C68:$BJ68,$C$8:$BJ$8=BL$8))</f>
        <v>0</v>
      </c>
      <c r="BM68" s="39" cm="1">
        <f t="array" ref="BM68">SUM(_xlfn._xlws.FILTER($C68:$BJ68,$C$8:$BJ$8=BM$8))</f>
        <v>0</v>
      </c>
      <c r="BN68" s="10">
        <f>IFERROR(BM68/(BK68+BL68),0)</f>
        <v>0</v>
      </c>
      <c r="BO68" s="196" cm="1">
        <f t="array" ref="BO68">SUM(_xlfn._xlws.FILTER($C68:$BJ68,$C$8:$BJ$8=BO$8))</f>
        <v>0</v>
      </c>
      <c r="BP68" s="184">
        <f t="shared" si="192"/>
        <v>0</v>
      </c>
    </row>
    <row r="69" spans="1:68" ht="40" outlineLevel="1" x14ac:dyDescent="0.2">
      <c r="A69" s="153">
        <v>11</v>
      </c>
      <c r="B69" s="141" t="s">
        <v>41</v>
      </c>
      <c r="C69" s="121">
        <f>SUM(C70:C74)</f>
        <v>13844</v>
      </c>
      <c r="D69" s="74">
        <f>SUM(D70:D74)</f>
        <v>0</v>
      </c>
      <c r="E69" s="74">
        <f>SUM(E70:E73)</f>
        <v>43128349</v>
      </c>
      <c r="F69" s="74">
        <f>IFERROR(E69/(C69+D69),0)</f>
        <v>3115.3098093036697</v>
      </c>
      <c r="G69" s="181">
        <f>SUM(G70:G74)</f>
        <v>395965.47</v>
      </c>
      <c r="H69" s="182">
        <f>IFERROR(G69/(C69+D69),0)</f>
        <v>28.60195535972262</v>
      </c>
      <c r="I69" s="121">
        <f>SUM(I70:I74)</f>
        <v>8219</v>
      </c>
      <c r="J69" s="74">
        <f>SUM(J70:J74)</f>
        <v>0</v>
      </c>
      <c r="K69" s="74">
        <f>SUM(K70:K73)</f>
        <v>25383716</v>
      </c>
      <c r="L69" s="74">
        <f>IFERROR(K69/(I69+J69),0)</f>
        <v>3088.4190290789634</v>
      </c>
      <c r="M69" s="181">
        <f>SUM(M70:M74)</f>
        <v>252312.46</v>
      </c>
      <c r="N69" s="182">
        <f>IFERROR(M69/(I69+J69),0)</f>
        <v>30.69868110475727</v>
      </c>
      <c r="O69" s="121">
        <f>SUM(O70:O74)</f>
        <v>12871</v>
      </c>
      <c r="P69" s="74">
        <f>SUM(P70:P74)</f>
        <v>0</v>
      </c>
      <c r="Q69" s="74">
        <f>SUM(Q70:Q74)</f>
        <v>50230188</v>
      </c>
      <c r="R69" s="74">
        <f>IFERROR(Q69/(O69+P69),0)</f>
        <v>3902.5862792323828</v>
      </c>
      <c r="S69" s="181">
        <f>SUM(S70:S74)</f>
        <v>619901.75</v>
      </c>
      <c r="T69" s="182">
        <f>IFERROR(S69/(O69+P69),0)</f>
        <v>48.162671898065419</v>
      </c>
      <c r="U69" s="121">
        <f>SUM(U70:U74)</f>
        <v>127</v>
      </c>
      <c r="V69" s="74">
        <f>SUM(V70:V74)</f>
        <v>0</v>
      </c>
      <c r="W69" s="74">
        <f>SUM(W70:W73)</f>
        <v>10223552</v>
      </c>
      <c r="X69" s="74">
        <f>IFERROR(W69/(U69+V69),0)</f>
        <v>80500.4094488189</v>
      </c>
      <c r="Y69" s="181">
        <f>SUM(Y70:Y74)</f>
        <v>33964.230000000003</v>
      </c>
      <c r="Z69" s="182">
        <f>IFERROR(Y69/(U69+V69),0)</f>
        <v>267.4348818897638</v>
      </c>
      <c r="AA69" s="121">
        <f>SUM(AA70:AA74)</f>
        <v>397</v>
      </c>
      <c r="AB69" s="74">
        <f>SUM(AB70:AB74)</f>
        <v>0</v>
      </c>
      <c r="AC69" s="74">
        <f>SUM(AC70:AC73)</f>
        <v>47922428</v>
      </c>
      <c r="AD69" s="74">
        <f>IFERROR(AC69/(AA69+AB69),0)</f>
        <v>120711.40554156172</v>
      </c>
      <c r="AE69" s="181">
        <f>SUM(AE70:AE74)</f>
        <v>95641.51</v>
      </c>
      <c r="AF69" s="182">
        <f>IFERROR(AE69/(AA69+AB69),0)</f>
        <v>240.91060453400502</v>
      </c>
      <c r="AG69" s="121">
        <f>SUM(AG70:AG74)</f>
        <v>95</v>
      </c>
      <c r="AH69" s="74">
        <f>SUM(AH70:AH74)</f>
        <v>0</v>
      </c>
      <c r="AI69" s="74">
        <f>SUM(AI70:AI73)</f>
        <v>45848621</v>
      </c>
      <c r="AJ69" s="74">
        <f>IFERROR(AI69/(AG69+AH69),0)</f>
        <v>482617.06315789477</v>
      </c>
      <c r="AK69" s="181">
        <f>SUM(AK70:AK74)</f>
        <v>84692.73</v>
      </c>
      <c r="AL69" s="182">
        <f>IFERROR(AK69/(AG69+AH69),0)</f>
        <v>891.50242105263158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181">
        <f>SUM(AQ70:AQ74)</f>
        <v>0</v>
      </c>
      <c r="AR69" s="182">
        <f t="shared" si="109"/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181">
        <f>SUM(AW70:AW74)</f>
        <v>0</v>
      </c>
      <c r="AX69" s="182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181">
        <f>SUM(BC70:BC74)</f>
        <v>0</v>
      </c>
      <c r="BD69" s="182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181">
        <f>SUM(BI70:BI74)</f>
        <v>0</v>
      </c>
      <c r="BJ69" s="182">
        <f>IFERROR(BI69/(BE69+BF69),0)</f>
        <v>0</v>
      </c>
      <c r="BK69" s="121">
        <f>SUM(BK70:BK74)</f>
        <v>35553</v>
      </c>
      <c r="BL69" s="74">
        <f>SUM(BL70:BL74)</f>
        <v>0</v>
      </c>
      <c r="BM69" s="74">
        <f>SUM(BM70:BM73)</f>
        <v>222648139</v>
      </c>
      <c r="BN69" s="74">
        <f>IFERROR(BM69/(BK69+BL69),0)</f>
        <v>6262.4290214609173</v>
      </c>
      <c r="BO69" s="181">
        <f>SUM(BO70:BO74)</f>
        <v>1482478.15</v>
      </c>
      <c r="BP69" s="182">
        <f>IFERROR(BO69/(BK69+BL69),0)</f>
        <v>41.697694990577446</v>
      </c>
    </row>
    <row r="70" spans="1:68" ht="19.5" customHeight="1" outlineLevel="1" x14ac:dyDescent="0.2">
      <c r="A70" s="154"/>
      <c r="B70" s="139" t="str" cm="1">
        <f t="array" ref="B70:B74">$B$10:$B$14</f>
        <v>ΟΙΚΙΑΚΟΣ</v>
      </c>
      <c r="C70" s="39">
        <v>13473</v>
      </c>
      <c r="D70" s="10"/>
      <c r="E70" s="10">
        <v>25053563</v>
      </c>
      <c r="F70" s="10">
        <f>IFERROR(E70/(C70+D70),0)</f>
        <v>1859.5385585986789</v>
      </c>
      <c r="G70" s="183">
        <v>329590.37</v>
      </c>
      <c r="H70" s="184">
        <f>IFERROR(G70/(C70+D70),0)</f>
        <v>24.463027536554591</v>
      </c>
      <c r="I70" s="39">
        <v>7950</v>
      </c>
      <c r="J70" s="10"/>
      <c r="K70" s="10">
        <v>15618356</v>
      </c>
      <c r="L70" s="10">
        <f>IFERROR(K70/(I70+J70),0)</f>
        <v>1964.5730817610063</v>
      </c>
      <c r="M70" s="183">
        <v>211206.8</v>
      </c>
      <c r="N70" s="184">
        <f>IFERROR(M70/(I70+J70),0)</f>
        <v>26.566893081761005</v>
      </c>
      <c r="O70" s="39">
        <v>12373</v>
      </c>
      <c r="P70" s="10"/>
      <c r="Q70" s="10">
        <v>25046931</v>
      </c>
      <c r="R70" s="10">
        <v>2024.32158732724</v>
      </c>
      <c r="S70" s="183">
        <v>454853.93</v>
      </c>
      <c r="T70" s="184">
        <v>36.761814434656102</v>
      </c>
      <c r="U70" s="39">
        <v>116</v>
      </c>
      <c r="V70" s="10"/>
      <c r="W70" s="10">
        <v>195534</v>
      </c>
      <c r="X70" s="10">
        <f>IFERROR(W70/(U70+V70),0)</f>
        <v>1685.6379310344828</v>
      </c>
      <c r="Y70" s="183">
        <v>5167.0200000000004</v>
      </c>
      <c r="Z70" s="184">
        <f>IFERROR(Y70/(U70+V70),0)</f>
        <v>44.543275862068967</v>
      </c>
      <c r="AA70" s="39">
        <v>372</v>
      </c>
      <c r="AB70" s="10"/>
      <c r="AC70" s="10">
        <v>734083</v>
      </c>
      <c r="AD70" s="10">
        <f>IFERROR(AC70/(AA70+AB70),0)</f>
        <v>1973.3413978494623</v>
      </c>
      <c r="AE70" s="183">
        <v>16412.36</v>
      </c>
      <c r="AF70" s="184">
        <f>IFERROR(AE70/(AA70+AB70),0)</f>
        <v>44.119247311827955</v>
      </c>
      <c r="AG70" s="39">
        <v>86</v>
      </c>
      <c r="AH70" s="10"/>
      <c r="AI70" s="10">
        <v>157702</v>
      </c>
      <c r="AJ70" s="10">
        <f>IFERROR(AI70/(AG70+AH70),0)</f>
        <v>1833.7441860465117</v>
      </c>
      <c r="AK70" s="183">
        <v>3045.04</v>
      </c>
      <c r="AL70" s="184">
        <f>IFERROR(AK70/(AG70+AH70),0)</f>
        <v>35.407441860465113</v>
      </c>
      <c r="AM70" s="39"/>
      <c r="AN70" s="10"/>
      <c r="AO70" s="10"/>
      <c r="AP70" s="10">
        <f>IFERROR(AO70/(AM70+AN70),0)</f>
        <v>0</v>
      </c>
      <c r="AQ70" s="183"/>
      <c r="AR70" s="184">
        <f t="shared" si="109"/>
        <v>0</v>
      </c>
      <c r="AS70" s="39"/>
      <c r="AT70" s="10"/>
      <c r="AU70" s="10"/>
      <c r="AV70" s="10">
        <f>IFERROR(AU70/(AS70+AT70),0)</f>
        <v>0</v>
      </c>
      <c r="AW70" s="183"/>
      <c r="AX70" s="184">
        <f>IFERROR(AW70/(AS70+AT70),0)</f>
        <v>0</v>
      </c>
      <c r="AY70" s="39"/>
      <c r="AZ70" s="10"/>
      <c r="BA70" s="10"/>
      <c r="BB70" s="10">
        <f>IFERROR(BA70/(AY70+AZ70),0)</f>
        <v>0</v>
      </c>
      <c r="BC70" s="183"/>
      <c r="BD70" s="184">
        <f>IFERROR(BC70/(AY70+AZ70),0)</f>
        <v>0</v>
      </c>
      <c r="BE70" s="39"/>
      <c r="BF70" s="10"/>
      <c r="BG70" s="10"/>
      <c r="BH70" s="10">
        <f>IFERROR(BG70/(BE70+BF70),0)</f>
        <v>0</v>
      </c>
      <c r="BI70" s="183"/>
      <c r="BJ70" s="184">
        <f>IFERROR(BI70/(BE70+BF70),0)</f>
        <v>0</v>
      </c>
      <c r="BK70" s="39" cm="1">
        <f t="array" ref="BK70">SUM(_xlfn._xlws.FILTER($C70:$BJ70,$C$8:$BJ$8=BK$8))</f>
        <v>34370</v>
      </c>
      <c r="BL70" s="39" cm="1">
        <f t="array" ref="BL70">SUM(_xlfn._xlws.FILTER($C70:$BJ70,$C$8:$BJ$8=BL$8))</f>
        <v>0</v>
      </c>
      <c r="BM70" s="39" cm="1">
        <f t="array" ref="BM70">SUM(_xlfn._xlws.FILTER($C70:$BJ70,$C$8:$BJ$8=BM$8))</f>
        <v>66806169</v>
      </c>
      <c r="BN70" s="10">
        <f>IFERROR(BM70/(BK70+BL70),0)</f>
        <v>1943.7349141693337</v>
      </c>
      <c r="BO70" s="196" cm="1">
        <f t="array" ref="BO70">SUM(_xlfn._xlws.FILTER($C70:$BJ70,$C$8:$BJ$8=BO$8))</f>
        <v>1020275.5199999999</v>
      </c>
      <c r="BP70" s="184">
        <f>IFERROR(BO70/(BK70+BL70),0)</f>
        <v>29.685060226942099</v>
      </c>
    </row>
    <row r="71" spans="1:68" ht="19.5" customHeight="1" outlineLevel="1" x14ac:dyDescent="0.2">
      <c r="A71" s="154"/>
      <c r="B71" s="139" t="str">
        <v>ΕΜΠΟΡΙΚΟΣ</v>
      </c>
      <c r="C71" s="39">
        <v>365</v>
      </c>
      <c r="D71" s="10"/>
      <c r="E71" s="10">
        <v>4648671</v>
      </c>
      <c r="F71" s="10">
        <f t="shared" ref="F71:F74" si="194">IFERROR(E71/(C71+D71),0)</f>
        <v>12736.08493150685</v>
      </c>
      <c r="G71" s="183">
        <v>58139.82</v>
      </c>
      <c r="H71" s="184">
        <f t="shared" ref="H71:H74" si="195">IFERROR(G71/(C71+D71),0)</f>
        <v>159.28717808219179</v>
      </c>
      <c r="I71" s="39">
        <v>262</v>
      </c>
      <c r="J71" s="10"/>
      <c r="K71" s="10">
        <v>2795619</v>
      </c>
      <c r="L71" s="10">
        <f t="shared" ref="L71:L73" si="196">IFERROR(K71/(I71+J71),0)</f>
        <v>10670.301526717558</v>
      </c>
      <c r="M71" s="183">
        <v>35734.28</v>
      </c>
      <c r="N71" s="184">
        <f t="shared" ref="N71:N74" si="197">IFERROR(M71/(I71+J71),0)</f>
        <v>136.39038167938932</v>
      </c>
      <c r="O71" s="39">
        <v>489</v>
      </c>
      <c r="P71" s="10"/>
      <c r="Q71" s="10">
        <v>8205978</v>
      </c>
      <c r="R71" s="10">
        <v>16781.1411042945</v>
      </c>
      <c r="S71" s="183">
        <v>142939.19</v>
      </c>
      <c r="T71" s="184">
        <v>292.30918200409002</v>
      </c>
      <c r="U71" s="39">
        <v>2</v>
      </c>
      <c r="V71" s="10"/>
      <c r="W71" s="10">
        <v>18569</v>
      </c>
      <c r="X71" s="10">
        <f t="shared" ref="X71:X72" si="198">IFERROR(W71/(U71+V71),0)</f>
        <v>9284.5</v>
      </c>
      <c r="Y71" s="183">
        <v>220.94</v>
      </c>
      <c r="Z71" s="184">
        <f t="shared" ref="Z71:Z74" si="199">IFERROR(Y71/(U71+V71),0)</f>
        <v>110.47</v>
      </c>
      <c r="AA71" s="39">
        <v>9</v>
      </c>
      <c r="AB71" s="10"/>
      <c r="AC71" s="10">
        <v>47856</v>
      </c>
      <c r="AD71" s="10">
        <f t="shared" ref="AD71:AD73" si="200">IFERROR(AC71/(AA71+AB71),0)</f>
        <v>5317.333333333333</v>
      </c>
      <c r="AE71" s="183">
        <v>472.01</v>
      </c>
      <c r="AF71" s="184">
        <f t="shared" ref="AF71:AF74" si="201">IFERROR(AE71/(AA71+AB71),0)</f>
        <v>52.445555555555558</v>
      </c>
      <c r="AG71" s="39">
        <v>2</v>
      </c>
      <c r="AH71" s="10"/>
      <c r="AI71" s="10">
        <v>3529</v>
      </c>
      <c r="AJ71" s="10">
        <f t="shared" ref="AJ71:AJ73" si="202">IFERROR(AI71/(AG71+AH71),0)</f>
        <v>1764.5</v>
      </c>
      <c r="AK71" s="183">
        <v>38.69</v>
      </c>
      <c r="AL71" s="184">
        <f t="shared" ref="AL71:AL74" si="203">IFERROR(AK71/(AG71+AH71),0)</f>
        <v>19.344999999999999</v>
      </c>
      <c r="AM71" s="39"/>
      <c r="AN71" s="10"/>
      <c r="AO71" s="10"/>
      <c r="AP71" s="10">
        <f t="shared" ref="AP71:AP73" si="204">IFERROR(AO71/(AM71+AN71),0)</f>
        <v>0</v>
      </c>
      <c r="AQ71" s="183"/>
      <c r="AR71" s="184">
        <f t="shared" si="109"/>
        <v>0</v>
      </c>
      <c r="AS71" s="39"/>
      <c r="AT71" s="10"/>
      <c r="AU71" s="10"/>
      <c r="AV71" s="10">
        <f t="shared" ref="AV71:AV73" si="205">IFERROR(AU71/(AS71+AT71),0)</f>
        <v>0</v>
      </c>
      <c r="AW71" s="183"/>
      <c r="AX71" s="184">
        <f t="shared" ref="AX71:AX74" si="206">IFERROR(AW71/(AS71+AT71),0)</f>
        <v>0</v>
      </c>
      <c r="AY71" s="39"/>
      <c r="AZ71" s="10"/>
      <c r="BA71" s="10"/>
      <c r="BB71" s="10">
        <f t="shared" ref="BB71:BB73" si="207">IFERROR(BA71/(AY71+AZ71),0)</f>
        <v>0</v>
      </c>
      <c r="BC71" s="183"/>
      <c r="BD71" s="184">
        <f t="shared" ref="BD71:BD74" si="208">IFERROR(BC71/(AY71+AZ71),0)</f>
        <v>0</v>
      </c>
      <c r="BE71" s="39"/>
      <c r="BF71" s="10"/>
      <c r="BG71" s="10"/>
      <c r="BH71" s="10">
        <f t="shared" ref="BH71:BH73" si="209">IFERROR(BG71/(BE71+BF71),0)</f>
        <v>0</v>
      </c>
      <c r="BI71" s="183"/>
      <c r="BJ71" s="184">
        <f t="shared" ref="BJ71:BJ74" si="210">IFERROR(BI71/(BE71+BF71),0)</f>
        <v>0</v>
      </c>
      <c r="BK71" s="39" cm="1">
        <f t="array" ref="BK71">SUM(_xlfn._xlws.FILTER($C71:$BJ71,$C$8:$BJ$8=BK$8))</f>
        <v>1129</v>
      </c>
      <c r="BL71" s="39" cm="1">
        <f t="array" ref="BL71">SUM(_xlfn._xlws.FILTER($C71:$BJ71,$C$8:$BJ$8=BL$8))</f>
        <v>0</v>
      </c>
      <c r="BM71" s="39" cm="1">
        <f t="array" ref="BM71">SUM(_xlfn._xlws.FILTER($C71:$BJ71,$C$8:$BJ$8=BM$8))</f>
        <v>15720222</v>
      </c>
      <c r="BN71" s="10">
        <f t="shared" ref="BN71:BN73" si="211">IFERROR(BM71/(BK71+BL71),0)</f>
        <v>13924.023029229407</v>
      </c>
      <c r="BO71" s="196" cm="1">
        <f t="array" ref="BO71">SUM(_xlfn._xlws.FILTER($C71:$BJ71,$C$8:$BJ$8=BO$8))</f>
        <v>237544.93000000002</v>
      </c>
      <c r="BP71" s="184">
        <f t="shared" ref="BP71:BP74" si="212">IFERROR(BO71/(BK71+BL71),0)</f>
        <v>210.40294951284324</v>
      </c>
    </row>
    <row r="72" spans="1:68" ht="19.5" customHeight="1" outlineLevel="1" x14ac:dyDescent="0.2">
      <c r="A72" s="154"/>
      <c r="B72" s="139" t="str">
        <v>CNG</v>
      </c>
      <c r="C72" s="39"/>
      <c r="D72" s="10"/>
      <c r="E72" s="10"/>
      <c r="F72" s="10">
        <f t="shared" si="194"/>
        <v>0</v>
      </c>
      <c r="G72" s="183"/>
      <c r="H72" s="184">
        <f t="shared" si="195"/>
        <v>0</v>
      </c>
      <c r="I72" s="39"/>
      <c r="J72" s="10"/>
      <c r="K72" s="10"/>
      <c r="L72" s="10">
        <f t="shared" si="196"/>
        <v>0</v>
      </c>
      <c r="M72" s="183"/>
      <c r="N72" s="184">
        <f t="shared" si="197"/>
        <v>0</v>
      </c>
      <c r="O72" s="39"/>
      <c r="P72" s="10"/>
      <c r="Q72" s="10"/>
      <c r="R72" s="10"/>
      <c r="S72" s="183"/>
      <c r="T72" s="184"/>
      <c r="U72" s="39"/>
      <c r="V72" s="10"/>
      <c r="W72" s="10"/>
      <c r="X72" s="10">
        <f t="shared" si="198"/>
        <v>0</v>
      </c>
      <c r="Y72" s="183"/>
      <c r="Z72" s="184">
        <f t="shared" si="199"/>
        <v>0</v>
      </c>
      <c r="AA72" s="39">
        <v>16</v>
      </c>
      <c r="AB72" s="10"/>
      <c r="AC72" s="10">
        <v>47140489</v>
      </c>
      <c r="AD72" s="10">
        <f t="shared" si="200"/>
        <v>2946280.5625</v>
      </c>
      <c r="AE72" s="183">
        <v>78757.14</v>
      </c>
      <c r="AF72" s="184">
        <f t="shared" si="201"/>
        <v>4922.32125</v>
      </c>
      <c r="AG72" s="39"/>
      <c r="AH72" s="10"/>
      <c r="AI72" s="10"/>
      <c r="AJ72" s="10">
        <f t="shared" si="202"/>
        <v>0</v>
      </c>
      <c r="AK72" s="183"/>
      <c r="AL72" s="184">
        <f t="shared" si="203"/>
        <v>0</v>
      </c>
      <c r="AM72" s="39"/>
      <c r="AN72" s="10"/>
      <c r="AO72" s="10"/>
      <c r="AP72" s="10">
        <f t="shared" si="204"/>
        <v>0</v>
      </c>
      <c r="AQ72" s="183"/>
      <c r="AR72" s="184">
        <f t="shared" si="109"/>
        <v>0</v>
      </c>
      <c r="AS72" s="39"/>
      <c r="AT72" s="10"/>
      <c r="AU72" s="10"/>
      <c r="AV72" s="10">
        <f t="shared" si="205"/>
        <v>0</v>
      </c>
      <c r="AW72" s="183"/>
      <c r="AX72" s="184">
        <f t="shared" si="206"/>
        <v>0</v>
      </c>
      <c r="AY72" s="39"/>
      <c r="AZ72" s="10"/>
      <c r="BA72" s="10"/>
      <c r="BB72" s="10">
        <f t="shared" si="207"/>
        <v>0</v>
      </c>
      <c r="BC72" s="183"/>
      <c r="BD72" s="184">
        <f t="shared" si="208"/>
        <v>0</v>
      </c>
      <c r="BE72" s="39"/>
      <c r="BF72" s="10"/>
      <c r="BG72" s="10"/>
      <c r="BH72" s="10">
        <f t="shared" si="209"/>
        <v>0</v>
      </c>
      <c r="BI72" s="183"/>
      <c r="BJ72" s="184">
        <f t="shared" si="210"/>
        <v>0</v>
      </c>
      <c r="BK72" s="39" cm="1">
        <f t="array" ref="BK72">SUM(_xlfn._xlws.FILTER($C72:$BJ72,$C$8:$BJ$8=BK$8))</f>
        <v>16</v>
      </c>
      <c r="BL72" s="39" cm="1">
        <f t="array" ref="BL72">SUM(_xlfn._xlws.FILTER($C72:$BJ72,$C$8:$BJ$8=BL$8))</f>
        <v>0</v>
      </c>
      <c r="BM72" s="39" cm="1">
        <f t="array" ref="BM72">SUM(_xlfn._xlws.FILTER($C72:$BJ72,$C$8:$BJ$8=BM$8))</f>
        <v>47140489</v>
      </c>
      <c r="BN72" s="10">
        <f t="shared" si="211"/>
        <v>2946280.5625</v>
      </c>
      <c r="BO72" s="196" cm="1">
        <f t="array" ref="BO72">SUM(_xlfn._xlws.FILTER($C72:$BJ72,$C$8:$BJ$8=BO$8))</f>
        <v>78757.14</v>
      </c>
      <c r="BP72" s="184">
        <f t="shared" si="212"/>
        <v>4922.32125</v>
      </c>
    </row>
    <row r="73" spans="1:68" ht="19.5" customHeight="1" outlineLevel="1" x14ac:dyDescent="0.2">
      <c r="A73" s="154"/>
      <c r="B73" s="139" t="str">
        <v>ΒΙΟΜΗΧΑΝΙΚΟΣ</v>
      </c>
      <c r="C73" s="39">
        <v>6</v>
      </c>
      <c r="D73" s="10"/>
      <c r="E73" s="10">
        <v>13426115</v>
      </c>
      <c r="F73" s="10">
        <f t="shared" si="194"/>
        <v>2237685.8333333335</v>
      </c>
      <c r="G73" s="183">
        <v>8235.2799999999988</v>
      </c>
      <c r="H73" s="184">
        <f t="shared" si="195"/>
        <v>1372.5466666666664</v>
      </c>
      <c r="I73" s="39">
        <v>7</v>
      </c>
      <c r="J73" s="10"/>
      <c r="K73" s="10">
        <v>6969741</v>
      </c>
      <c r="L73" s="10">
        <f t="shared" si="196"/>
        <v>995677.28571428568</v>
      </c>
      <c r="M73" s="183">
        <v>5371.3799999999992</v>
      </c>
      <c r="N73" s="184">
        <f t="shared" si="197"/>
        <v>767.33999999999992</v>
      </c>
      <c r="O73" s="39">
        <v>6</v>
      </c>
      <c r="P73" s="10"/>
      <c r="Q73" s="10">
        <v>16888564</v>
      </c>
      <c r="R73" s="10">
        <v>2814760.6666666698</v>
      </c>
      <c r="S73" s="183">
        <v>21759.54</v>
      </c>
      <c r="T73" s="184">
        <v>3626.59</v>
      </c>
      <c r="U73" s="39">
        <v>9</v>
      </c>
      <c r="V73" s="10"/>
      <c r="W73" s="39">
        <v>10009449</v>
      </c>
      <c r="X73" s="10">
        <f>IFERROR(#REF!/(W73+V73),0)</f>
        <v>0</v>
      </c>
      <c r="Y73" s="183">
        <v>28576.27</v>
      </c>
      <c r="Z73" s="184">
        <f>IFERROR(Y73/(W73+V73),0)</f>
        <v>2.8549293772314539E-3</v>
      </c>
      <c r="AA73" s="39"/>
      <c r="AB73" s="10"/>
      <c r="AC73" s="10"/>
      <c r="AD73" s="10">
        <f t="shared" si="200"/>
        <v>0</v>
      </c>
      <c r="AE73" s="183"/>
      <c r="AF73" s="184">
        <f t="shared" si="201"/>
        <v>0</v>
      </c>
      <c r="AG73" s="39">
        <v>7</v>
      </c>
      <c r="AH73" s="10"/>
      <c r="AI73" s="10">
        <v>45687390</v>
      </c>
      <c r="AJ73" s="10">
        <f t="shared" si="202"/>
        <v>6526770</v>
      </c>
      <c r="AK73" s="183">
        <v>81609</v>
      </c>
      <c r="AL73" s="184">
        <f t="shared" si="203"/>
        <v>11658.428571428571</v>
      </c>
      <c r="AM73" s="39"/>
      <c r="AN73" s="10"/>
      <c r="AO73" s="10"/>
      <c r="AP73" s="10">
        <f t="shared" si="204"/>
        <v>0</v>
      </c>
      <c r="AQ73" s="183"/>
      <c r="AR73" s="184">
        <f t="shared" ref="AR73:AR104" si="213">IFERROR(AQ73/(AM73+AN73),0)</f>
        <v>0</v>
      </c>
      <c r="AS73" s="39"/>
      <c r="AT73" s="10"/>
      <c r="AU73" s="10"/>
      <c r="AV73" s="10">
        <f t="shared" si="205"/>
        <v>0</v>
      </c>
      <c r="AW73" s="183"/>
      <c r="AX73" s="184">
        <f t="shared" si="206"/>
        <v>0</v>
      </c>
      <c r="AY73" s="39"/>
      <c r="AZ73" s="10"/>
      <c r="BA73" s="10"/>
      <c r="BB73" s="10">
        <f t="shared" si="207"/>
        <v>0</v>
      </c>
      <c r="BC73" s="183"/>
      <c r="BD73" s="184">
        <f t="shared" si="208"/>
        <v>0</v>
      </c>
      <c r="BE73" s="39"/>
      <c r="BF73" s="10"/>
      <c r="BG73" s="10"/>
      <c r="BH73" s="10">
        <f t="shared" si="209"/>
        <v>0</v>
      </c>
      <c r="BI73" s="183"/>
      <c r="BJ73" s="184">
        <f t="shared" si="210"/>
        <v>0</v>
      </c>
      <c r="BK73" s="39" cm="1">
        <f t="array" ref="BK73">SUM(_xlfn._xlws.FILTER($C73:$BJ73,$C$8:$BJ$8=BK$8))</f>
        <v>35</v>
      </c>
      <c r="BL73" s="39" cm="1">
        <f t="array" ref="BL73">SUM(_xlfn._xlws.FILTER($C73:$BJ73,$C$8:$BJ$8=BL$8))</f>
        <v>0</v>
      </c>
      <c r="BM73" s="39" cm="1">
        <f t="array" ref="BM73">SUM(_xlfn._xlws.FILTER($C73:$BJ73,$C$8:$BJ$8=BM$8))</f>
        <v>92981259</v>
      </c>
      <c r="BN73" s="10">
        <f t="shared" si="211"/>
        <v>2656607.4</v>
      </c>
      <c r="BO73" s="196" cm="1">
        <f t="array" ref="BO73">SUM(_xlfn._xlws.FILTER($C73:$BJ73,$C$8:$BJ$8=BO$8))</f>
        <v>145551.47</v>
      </c>
      <c r="BP73" s="184">
        <f t="shared" si="212"/>
        <v>4158.6134285714288</v>
      </c>
    </row>
    <row r="74" spans="1:68" ht="19.5" customHeight="1" outlineLevel="1" thickBot="1" x14ac:dyDescent="0.25">
      <c r="A74" s="155"/>
      <c r="B74" s="139" t="str">
        <v>ΚΛΙΜΑΤΙΣΜΟΣ / ΣΥΜΠΑΡΑΓΩΓΗ</v>
      </c>
      <c r="C74" s="147"/>
      <c r="D74" s="148"/>
      <c r="E74" s="157"/>
      <c r="F74" s="10">
        <f t="shared" si="194"/>
        <v>0</v>
      </c>
      <c r="G74" s="185"/>
      <c r="H74" s="184">
        <f t="shared" si="195"/>
        <v>0</v>
      </c>
      <c r="I74" s="147"/>
      <c r="J74" s="148"/>
      <c r="K74" s="157"/>
      <c r="L74" s="10">
        <f>IFERROR(K74/(I74+J74),0)</f>
        <v>0</v>
      </c>
      <c r="M74" s="183"/>
      <c r="N74" s="184">
        <f t="shared" si="197"/>
        <v>0</v>
      </c>
      <c r="O74" s="147">
        <v>3</v>
      </c>
      <c r="P74" s="148"/>
      <c r="Q74" s="157">
        <v>88715</v>
      </c>
      <c r="R74" s="10">
        <v>29571.666666666701</v>
      </c>
      <c r="S74" s="183">
        <v>349.09</v>
      </c>
      <c r="T74" s="184">
        <v>116.363333333333</v>
      </c>
      <c r="U74" s="147"/>
      <c r="V74" s="148"/>
      <c r="W74" s="157"/>
      <c r="X74" s="10">
        <f>IFERROR(W74/(U74+V74),0)</f>
        <v>0</v>
      </c>
      <c r="Y74" s="183"/>
      <c r="Z74" s="184">
        <f t="shared" si="199"/>
        <v>0</v>
      </c>
      <c r="AA74" s="147"/>
      <c r="AB74" s="148"/>
      <c r="AC74" s="157"/>
      <c r="AD74" s="10">
        <f>IFERROR(AC74/(AA74+AB74),0)</f>
        <v>0</v>
      </c>
      <c r="AE74" s="183"/>
      <c r="AF74" s="184">
        <f t="shared" si="201"/>
        <v>0</v>
      </c>
      <c r="AG74" s="147"/>
      <c r="AH74" s="148"/>
      <c r="AI74" s="157"/>
      <c r="AJ74" s="10">
        <f>IFERROR(AI74/(AG74+AH74),0)</f>
        <v>0</v>
      </c>
      <c r="AK74" s="183"/>
      <c r="AL74" s="184">
        <f t="shared" si="203"/>
        <v>0</v>
      </c>
      <c r="AM74" s="147"/>
      <c r="AN74" s="148"/>
      <c r="AO74" s="157"/>
      <c r="AP74" s="10">
        <f>IFERROR(AO74/(AM74+AN74),0)</f>
        <v>0</v>
      </c>
      <c r="AQ74" s="183"/>
      <c r="AR74" s="184">
        <f t="shared" si="213"/>
        <v>0</v>
      </c>
      <c r="AS74" s="147"/>
      <c r="AT74" s="148"/>
      <c r="AU74" s="157"/>
      <c r="AV74" s="10">
        <f>IFERROR(AU74/(AS74+AT74),0)</f>
        <v>0</v>
      </c>
      <c r="AW74" s="183"/>
      <c r="AX74" s="184">
        <f t="shared" si="206"/>
        <v>0</v>
      </c>
      <c r="AY74" s="147"/>
      <c r="AZ74" s="148"/>
      <c r="BA74" s="157"/>
      <c r="BB74" s="10">
        <f>IFERROR(BA74/(AY74+AZ74),0)</f>
        <v>0</v>
      </c>
      <c r="BC74" s="183"/>
      <c r="BD74" s="184">
        <f t="shared" si="208"/>
        <v>0</v>
      </c>
      <c r="BE74" s="147"/>
      <c r="BF74" s="148"/>
      <c r="BG74" s="157"/>
      <c r="BH74" s="10">
        <f>IFERROR(BG74/(BE74+BF74),0)</f>
        <v>0</v>
      </c>
      <c r="BI74" s="183"/>
      <c r="BJ74" s="184">
        <f t="shared" si="210"/>
        <v>0</v>
      </c>
      <c r="BK74" s="39" cm="1">
        <f t="array" ref="BK74">SUM(_xlfn._xlws.FILTER($C74:$BJ74,$C$8:$BJ$8=BK$8))</f>
        <v>3</v>
      </c>
      <c r="BL74" s="39" cm="1">
        <f t="array" ref="BL74">SUM(_xlfn._xlws.FILTER($C74:$BJ74,$C$8:$BJ$8=BL$8))</f>
        <v>0</v>
      </c>
      <c r="BM74" s="39" cm="1">
        <f t="array" ref="BM74">SUM(_xlfn._xlws.FILTER($C74:$BJ74,$C$8:$BJ$8=BM$8))</f>
        <v>88715</v>
      </c>
      <c r="BN74" s="10">
        <f>IFERROR(BM74/(BK74+BL74),0)</f>
        <v>29571.666666666668</v>
      </c>
      <c r="BO74" s="196" cm="1">
        <f t="array" ref="BO74">SUM(_xlfn._xlws.FILTER($C74:$BJ74,$C$8:$BJ$8=BO$8))</f>
        <v>349.09</v>
      </c>
      <c r="BP74" s="184">
        <f t="shared" si="212"/>
        <v>116.36333333333333</v>
      </c>
    </row>
    <row r="75" spans="1:68" ht="20" outlineLevel="1" x14ac:dyDescent="0.2">
      <c r="A75" s="153">
        <v>12</v>
      </c>
      <c r="B75" s="141" t="s">
        <v>42</v>
      </c>
      <c r="C75" s="121">
        <f>SUM(C76:C80)</f>
        <v>1</v>
      </c>
      <c r="D75" s="74">
        <f>SUM(D76:D80)</f>
        <v>0</v>
      </c>
      <c r="E75" s="74">
        <f>SUM(E76:E79)</f>
        <v>6218054</v>
      </c>
      <c r="F75" s="74">
        <f>IFERROR(E75/(C75+D75),0)</f>
        <v>6218054</v>
      </c>
      <c r="G75" s="181">
        <f>SUM(G76:G80)</f>
        <v>6400.2099999999991</v>
      </c>
      <c r="H75" s="182">
        <f>IFERROR(G75/(C75+D75),0)</f>
        <v>6400.2099999999991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181">
        <f>SUM(M76:M80)</f>
        <v>0</v>
      </c>
      <c r="N75" s="182">
        <f>IFERROR(M75/(I75+J75),0)</f>
        <v>0</v>
      </c>
      <c r="O75" s="121">
        <f>SUM(O76:O80)</f>
        <v>0</v>
      </c>
      <c r="P75" s="74">
        <f>SUM(P76:P80)</f>
        <v>0</v>
      </c>
      <c r="Q75" s="74">
        <f>SUM(Q76:Q80)</f>
        <v>0</v>
      </c>
      <c r="R75" s="74">
        <f>IFERROR(Q75/(O75+P75),0)</f>
        <v>0</v>
      </c>
      <c r="S75" s="181">
        <f>SUM(S76:S80)</f>
        <v>0</v>
      </c>
      <c r="T75" s="182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181">
        <f>SUM(Y76:Y80)</f>
        <v>0</v>
      </c>
      <c r="Z75" s="182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181">
        <f>SUM(AE76:AE80)</f>
        <v>0</v>
      </c>
      <c r="AF75" s="182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181">
        <f>SUM(AK76:AK80)</f>
        <v>0</v>
      </c>
      <c r="AL75" s="182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181">
        <f>SUM(AQ76:AQ80)</f>
        <v>0</v>
      </c>
      <c r="AR75" s="182">
        <f t="shared" si="213"/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181">
        <f>SUM(AW76:AW80)</f>
        <v>0</v>
      </c>
      <c r="AX75" s="182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181">
        <f>SUM(BC76:BC80)</f>
        <v>0</v>
      </c>
      <c r="BD75" s="182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181">
        <f>SUM(BI76:BI80)</f>
        <v>0</v>
      </c>
      <c r="BJ75" s="182">
        <f>IFERROR(BI75/(BE75+BF75),0)</f>
        <v>0</v>
      </c>
      <c r="BK75" s="121">
        <f>SUM(BK76:BK80)</f>
        <v>1</v>
      </c>
      <c r="BL75" s="74">
        <f>SUM(BL76:BL80)</f>
        <v>0</v>
      </c>
      <c r="BM75" s="74">
        <f>SUM(BM76:BM79)</f>
        <v>6218054</v>
      </c>
      <c r="BN75" s="74">
        <f>IFERROR(BM75/(BK75+BL75),0)</f>
        <v>6218054</v>
      </c>
      <c r="BO75" s="181">
        <f>SUM(BO76:BO80)</f>
        <v>6400.2099999999991</v>
      </c>
      <c r="BP75" s="182">
        <f>IFERROR(BO75/(BK75+BL75),0)</f>
        <v>6400.2099999999991</v>
      </c>
    </row>
    <row r="76" spans="1:68" ht="19.5" customHeight="1" outlineLevel="1" x14ac:dyDescent="0.2">
      <c r="A76" s="154"/>
      <c r="B76" s="139" t="str" cm="1">
        <f t="array" ref="B76:B80">$B$10:$B$14</f>
        <v>ΟΙΚΙΑΚΟΣ</v>
      </c>
      <c r="C76" s="39"/>
      <c r="D76" s="10"/>
      <c r="E76" s="10"/>
      <c r="F76" s="10">
        <f>IFERROR(E76/(C76+D76),0)</f>
        <v>0</v>
      </c>
      <c r="G76" s="183"/>
      <c r="H76" s="184">
        <f>IFERROR(G76/(C76+D76),0)</f>
        <v>0</v>
      </c>
      <c r="I76" s="39"/>
      <c r="J76" s="10"/>
      <c r="K76" s="10"/>
      <c r="L76" s="10">
        <f>IFERROR(K76/(I76+J76),0)</f>
        <v>0</v>
      </c>
      <c r="M76" s="183"/>
      <c r="N76" s="184">
        <f>IFERROR(M76/(I76+J76),0)</f>
        <v>0</v>
      </c>
      <c r="O76" s="39"/>
      <c r="P76" s="10"/>
      <c r="Q76" s="10"/>
      <c r="R76" s="10">
        <f>IFERROR(Q76/(O76+P76),0)</f>
        <v>0</v>
      </c>
      <c r="S76" s="183"/>
      <c r="T76" s="184">
        <f>IFERROR(S76/(O76+P76),0)</f>
        <v>0</v>
      </c>
      <c r="U76" s="39"/>
      <c r="V76" s="10"/>
      <c r="W76" s="10"/>
      <c r="X76" s="10">
        <f>IFERROR(W76/(U76+V76),0)</f>
        <v>0</v>
      </c>
      <c r="Y76" s="183"/>
      <c r="Z76" s="184">
        <f>IFERROR(Y76/(U76+V76),0)</f>
        <v>0</v>
      </c>
      <c r="AA76" s="39"/>
      <c r="AB76" s="10"/>
      <c r="AC76" s="10"/>
      <c r="AD76" s="10">
        <f>IFERROR(AC76/(AA76+AB76),0)</f>
        <v>0</v>
      </c>
      <c r="AE76" s="183"/>
      <c r="AF76" s="184">
        <f>IFERROR(AE76/(AA76+AB76),0)</f>
        <v>0</v>
      </c>
      <c r="AG76" s="39"/>
      <c r="AH76" s="10"/>
      <c r="AI76" s="10"/>
      <c r="AJ76" s="10">
        <f>IFERROR(AI76/(AG76+AH76),0)</f>
        <v>0</v>
      </c>
      <c r="AK76" s="183"/>
      <c r="AL76" s="184">
        <f>IFERROR(AK76/(AG76+AH76),0)</f>
        <v>0</v>
      </c>
      <c r="AM76" s="39"/>
      <c r="AN76" s="10"/>
      <c r="AO76" s="10"/>
      <c r="AP76" s="10">
        <f>IFERROR(AO76/(AM76+AN76),0)</f>
        <v>0</v>
      </c>
      <c r="AQ76" s="183"/>
      <c r="AR76" s="184">
        <f t="shared" si="213"/>
        <v>0</v>
      </c>
      <c r="AS76" s="39"/>
      <c r="AT76" s="10"/>
      <c r="AU76" s="10"/>
      <c r="AV76" s="10">
        <f>IFERROR(AU76/(AS76+AT76),0)</f>
        <v>0</v>
      </c>
      <c r="AW76" s="183"/>
      <c r="AX76" s="184">
        <f>IFERROR(AW76/(AS76+AT76),0)</f>
        <v>0</v>
      </c>
      <c r="AY76" s="39"/>
      <c r="AZ76" s="10"/>
      <c r="BA76" s="10"/>
      <c r="BB76" s="10">
        <f>IFERROR(BA76/(AY76+AZ76),0)</f>
        <v>0</v>
      </c>
      <c r="BC76" s="183"/>
      <c r="BD76" s="184">
        <f>IFERROR(BC76/(AY76+AZ76),0)</f>
        <v>0</v>
      </c>
      <c r="BE76" s="39"/>
      <c r="BF76" s="10"/>
      <c r="BG76" s="10"/>
      <c r="BH76" s="10">
        <f>IFERROR(BG76/(BE76+BF76),0)</f>
        <v>0</v>
      </c>
      <c r="BI76" s="183"/>
      <c r="BJ76" s="184">
        <f>IFERROR(BI76/(BE76+BF76),0)</f>
        <v>0</v>
      </c>
      <c r="BK76" s="39" cm="1">
        <f t="array" ref="BK76">SUM(_xlfn._xlws.FILTER($C76:$BJ76,$C$8:$BJ$8=BK$8))</f>
        <v>0</v>
      </c>
      <c r="BL76" s="39" cm="1">
        <f t="array" ref="BL76">SUM(_xlfn._xlws.FILTER($C76:$BJ76,$C$8:$BJ$8=BL$8))</f>
        <v>0</v>
      </c>
      <c r="BM76" s="39" cm="1">
        <f t="array" ref="BM76">SUM(_xlfn._xlws.FILTER($C76:$BJ76,$C$8:$BJ$8=BM$8))</f>
        <v>0</v>
      </c>
      <c r="BN76" s="10">
        <f>IFERROR(BM76/(BK76+BL76),0)</f>
        <v>0</v>
      </c>
      <c r="BO76" s="196" cm="1">
        <f t="array" ref="BO76">SUM(_xlfn._xlws.FILTER($C76:$BJ76,$C$8:$BJ$8=BO$8))</f>
        <v>0</v>
      </c>
      <c r="BP76" s="184">
        <f>IFERROR(BO76/(BK76+BL76),0)</f>
        <v>0</v>
      </c>
    </row>
    <row r="77" spans="1:68" ht="19.5" customHeight="1" outlineLevel="1" x14ac:dyDescent="0.2">
      <c r="A77" s="154"/>
      <c r="B77" s="139" t="str">
        <v>ΕΜΠΟΡΙΚΟΣ</v>
      </c>
      <c r="C77" s="39"/>
      <c r="D77" s="10"/>
      <c r="E77" s="10"/>
      <c r="F77" s="10">
        <f t="shared" ref="F77:F80" si="214">IFERROR(E77/(C77+D77),0)</f>
        <v>0</v>
      </c>
      <c r="G77" s="183"/>
      <c r="H77" s="184">
        <f t="shared" ref="H77:H80" si="215">IFERROR(G77/(C77+D77),0)</f>
        <v>0</v>
      </c>
      <c r="I77" s="39"/>
      <c r="J77" s="10"/>
      <c r="K77" s="10"/>
      <c r="L77" s="10">
        <f t="shared" ref="L77:L79" si="216">IFERROR(K77/(I77+J77),0)</f>
        <v>0</v>
      </c>
      <c r="M77" s="183"/>
      <c r="N77" s="184">
        <f t="shared" ref="N77:N80" si="217">IFERROR(M77/(I77+J77),0)</f>
        <v>0</v>
      </c>
      <c r="O77" s="39"/>
      <c r="P77" s="10"/>
      <c r="Q77" s="10"/>
      <c r="R77" s="10">
        <f t="shared" ref="R77:R79" si="218">IFERROR(Q77/(O77+P77),0)</f>
        <v>0</v>
      </c>
      <c r="S77" s="183"/>
      <c r="T77" s="184">
        <f t="shared" ref="T77:T80" si="219">IFERROR(S77/(O77+P77),0)</f>
        <v>0</v>
      </c>
      <c r="U77" s="39"/>
      <c r="V77" s="10"/>
      <c r="W77" s="10"/>
      <c r="X77" s="10">
        <f t="shared" ref="X77:X79" si="220">IFERROR(W77/(U77+V77),0)</f>
        <v>0</v>
      </c>
      <c r="Y77" s="183"/>
      <c r="Z77" s="184">
        <f t="shared" ref="Z77:Z80" si="221">IFERROR(Y77/(U77+V77),0)</f>
        <v>0</v>
      </c>
      <c r="AA77" s="39"/>
      <c r="AB77" s="10"/>
      <c r="AC77" s="10"/>
      <c r="AD77" s="10">
        <f t="shared" ref="AD77:AD79" si="222">IFERROR(AC77/(AA77+AB77),0)</f>
        <v>0</v>
      </c>
      <c r="AE77" s="183"/>
      <c r="AF77" s="184">
        <f t="shared" ref="AF77:AF80" si="223">IFERROR(AE77/(AA77+AB77),0)</f>
        <v>0</v>
      </c>
      <c r="AG77" s="39"/>
      <c r="AH77" s="10"/>
      <c r="AI77" s="10"/>
      <c r="AJ77" s="10">
        <f t="shared" ref="AJ77:AJ79" si="224">IFERROR(AI77/(AG77+AH77),0)</f>
        <v>0</v>
      </c>
      <c r="AK77" s="183"/>
      <c r="AL77" s="184">
        <f t="shared" ref="AL77:AL80" si="225">IFERROR(AK77/(AG77+AH77),0)</f>
        <v>0</v>
      </c>
      <c r="AM77" s="39"/>
      <c r="AN77" s="10"/>
      <c r="AO77" s="10"/>
      <c r="AP77" s="10">
        <f t="shared" ref="AP77:AP79" si="226">IFERROR(AO77/(AM77+AN77),0)</f>
        <v>0</v>
      </c>
      <c r="AQ77" s="183"/>
      <c r="AR77" s="184">
        <f t="shared" si="213"/>
        <v>0</v>
      </c>
      <c r="AS77" s="39"/>
      <c r="AT77" s="10"/>
      <c r="AU77" s="10"/>
      <c r="AV77" s="10">
        <f t="shared" ref="AV77:AV79" si="227">IFERROR(AU77/(AS77+AT77),0)</f>
        <v>0</v>
      </c>
      <c r="AW77" s="183"/>
      <c r="AX77" s="184">
        <f t="shared" ref="AX77:AX80" si="228">IFERROR(AW77/(AS77+AT77),0)</f>
        <v>0</v>
      </c>
      <c r="AY77" s="39"/>
      <c r="AZ77" s="10"/>
      <c r="BA77" s="10"/>
      <c r="BB77" s="10">
        <f t="shared" ref="BB77:BB79" si="229">IFERROR(BA77/(AY77+AZ77),0)</f>
        <v>0</v>
      </c>
      <c r="BC77" s="183"/>
      <c r="BD77" s="184">
        <f t="shared" ref="BD77:BD80" si="230">IFERROR(BC77/(AY77+AZ77),0)</f>
        <v>0</v>
      </c>
      <c r="BE77" s="39"/>
      <c r="BF77" s="10"/>
      <c r="BG77" s="10"/>
      <c r="BH77" s="10">
        <f t="shared" ref="BH77:BH79" si="231">IFERROR(BG77/(BE77+BF77),0)</f>
        <v>0</v>
      </c>
      <c r="BI77" s="183"/>
      <c r="BJ77" s="184">
        <f t="shared" ref="BJ77:BJ80" si="232">IFERROR(BI77/(BE77+BF77),0)</f>
        <v>0</v>
      </c>
      <c r="BK77" s="39" cm="1">
        <f t="array" ref="BK77">SUM(_xlfn._xlws.FILTER($C77:$BJ77,$C$8:$BJ$8=BK$8))</f>
        <v>0</v>
      </c>
      <c r="BL77" s="39" cm="1">
        <f t="array" ref="BL77">SUM(_xlfn._xlws.FILTER($C77:$BJ77,$C$8:$BJ$8=BL$8))</f>
        <v>0</v>
      </c>
      <c r="BM77" s="39" cm="1">
        <f t="array" ref="BM77">SUM(_xlfn._xlws.FILTER($C77:$BJ77,$C$8:$BJ$8=BM$8))</f>
        <v>0</v>
      </c>
      <c r="BN77" s="10">
        <f t="shared" ref="BN77:BN79" si="233">IFERROR(BM77/(BK77+BL77),0)</f>
        <v>0</v>
      </c>
      <c r="BO77" s="196" cm="1">
        <f t="array" ref="BO77">SUM(_xlfn._xlws.FILTER($C77:$BJ77,$C$8:$BJ$8=BO$8))</f>
        <v>0</v>
      </c>
      <c r="BP77" s="184">
        <f t="shared" ref="BP77:BP80" si="234">IFERROR(BO77/(BK77+BL77),0)</f>
        <v>0</v>
      </c>
    </row>
    <row r="78" spans="1:68" ht="19.5" customHeight="1" outlineLevel="1" x14ac:dyDescent="0.2">
      <c r="A78" s="154"/>
      <c r="B78" s="139" t="str">
        <v>CNG</v>
      </c>
      <c r="C78" s="39"/>
      <c r="D78" s="10"/>
      <c r="E78" s="10"/>
      <c r="F78" s="10">
        <f t="shared" si="214"/>
        <v>0</v>
      </c>
      <c r="G78" s="183"/>
      <c r="H78" s="184">
        <f t="shared" si="215"/>
        <v>0</v>
      </c>
      <c r="I78" s="39"/>
      <c r="J78" s="10"/>
      <c r="K78" s="10"/>
      <c r="L78" s="10">
        <f t="shared" si="216"/>
        <v>0</v>
      </c>
      <c r="M78" s="183"/>
      <c r="N78" s="184">
        <f t="shared" si="217"/>
        <v>0</v>
      </c>
      <c r="O78" s="39"/>
      <c r="P78" s="10"/>
      <c r="Q78" s="10"/>
      <c r="R78" s="10">
        <f t="shared" si="218"/>
        <v>0</v>
      </c>
      <c r="S78" s="183"/>
      <c r="T78" s="184">
        <f t="shared" si="219"/>
        <v>0</v>
      </c>
      <c r="U78" s="39"/>
      <c r="V78" s="10"/>
      <c r="W78" s="10"/>
      <c r="X78" s="10">
        <f t="shared" si="220"/>
        <v>0</v>
      </c>
      <c r="Y78" s="183"/>
      <c r="Z78" s="184">
        <f t="shared" si="221"/>
        <v>0</v>
      </c>
      <c r="AA78" s="39"/>
      <c r="AB78" s="10"/>
      <c r="AC78" s="10"/>
      <c r="AD78" s="10">
        <f t="shared" si="222"/>
        <v>0</v>
      </c>
      <c r="AE78" s="183"/>
      <c r="AF78" s="184">
        <f t="shared" si="223"/>
        <v>0</v>
      </c>
      <c r="AG78" s="39"/>
      <c r="AH78" s="10"/>
      <c r="AI78" s="10"/>
      <c r="AJ78" s="10">
        <f t="shared" si="224"/>
        <v>0</v>
      </c>
      <c r="AK78" s="183"/>
      <c r="AL78" s="184">
        <f t="shared" si="225"/>
        <v>0</v>
      </c>
      <c r="AM78" s="39"/>
      <c r="AN78" s="10"/>
      <c r="AO78" s="10"/>
      <c r="AP78" s="10">
        <f t="shared" si="226"/>
        <v>0</v>
      </c>
      <c r="AQ78" s="183"/>
      <c r="AR78" s="184">
        <f t="shared" si="213"/>
        <v>0</v>
      </c>
      <c r="AS78" s="39"/>
      <c r="AT78" s="10"/>
      <c r="AU78" s="10"/>
      <c r="AV78" s="10">
        <f t="shared" si="227"/>
        <v>0</v>
      </c>
      <c r="AW78" s="183"/>
      <c r="AX78" s="184">
        <f t="shared" si="228"/>
        <v>0</v>
      </c>
      <c r="AY78" s="39"/>
      <c r="AZ78" s="10"/>
      <c r="BA78" s="10"/>
      <c r="BB78" s="10">
        <f t="shared" si="229"/>
        <v>0</v>
      </c>
      <c r="BC78" s="183"/>
      <c r="BD78" s="184">
        <f t="shared" si="230"/>
        <v>0</v>
      </c>
      <c r="BE78" s="39"/>
      <c r="BF78" s="10"/>
      <c r="BG78" s="10"/>
      <c r="BH78" s="10">
        <f t="shared" si="231"/>
        <v>0</v>
      </c>
      <c r="BI78" s="183"/>
      <c r="BJ78" s="184">
        <f t="shared" si="232"/>
        <v>0</v>
      </c>
      <c r="BK78" s="39" cm="1">
        <f t="array" ref="BK78">SUM(_xlfn._xlws.FILTER($C78:$BJ78,$C$8:$BJ$8=BK$8))</f>
        <v>0</v>
      </c>
      <c r="BL78" s="39" cm="1">
        <f t="array" ref="BL78">SUM(_xlfn._xlws.FILTER($C78:$BJ78,$C$8:$BJ$8=BL$8))</f>
        <v>0</v>
      </c>
      <c r="BM78" s="39" cm="1">
        <f t="array" ref="BM78">SUM(_xlfn._xlws.FILTER($C78:$BJ78,$C$8:$BJ$8=BM$8))</f>
        <v>0</v>
      </c>
      <c r="BN78" s="10">
        <f t="shared" si="233"/>
        <v>0</v>
      </c>
      <c r="BO78" s="196" cm="1">
        <f t="array" ref="BO78">SUM(_xlfn._xlws.FILTER($C78:$BJ78,$C$8:$BJ$8=BO$8))</f>
        <v>0</v>
      </c>
      <c r="BP78" s="184">
        <f t="shared" si="234"/>
        <v>0</v>
      </c>
    </row>
    <row r="79" spans="1:68" ht="19.5" customHeight="1" outlineLevel="1" x14ac:dyDescent="0.2">
      <c r="A79" s="154"/>
      <c r="B79" s="139" t="str">
        <v>ΒΙΟΜΗΧΑΝΙΚΟΣ</v>
      </c>
      <c r="C79" s="39">
        <v>1</v>
      </c>
      <c r="D79" s="10"/>
      <c r="E79" s="10">
        <v>6218054</v>
      </c>
      <c r="F79" s="10">
        <f t="shared" si="214"/>
        <v>6218054</v>
      </c>
      <c r="G79" s="183">
        <v>6400.2099999999991</v>
      </c>
      <c r="H79" s="184">
        <f t="shared" si="215"/>
        <v>6400.2099999999991</v>
      </c>
      <c r="I79" s="39"/>
      <c r="J79" s="10"/>
      <c r="K79" s="10"/>
      <c r="L79" s="10">
        <f t="shared" si="216"/>
        <v>0</v>
      </c>
      <c r="M79" s="183"/>
      <c r="N79" s="184">
        <f t="shared" si="217"/>
        <v>0</v>
      </c>
      <c r="O79" s="39"/>
      <c r="P79" s="10"/>
      <c r="Q79" s="10"/>
      <c r="R79" s="10">
        <f t="shared" si="218"/>
        <v>0</v>
      </c>
      <c r="S79" s="183"/>
      <c r="T79" s="184">
        <f t="shared" si="219"/>
        <v>0</v>
      </c>
      <c r="U79" s="39"/>
      <c r="V79" s="10"/>
      <c r="W79" s="10"/>
      <c r="X79" s="10">
        <f t="shared" si="220"/>
        <v>0</v>
      </c>
      <c r="Y79" s="183"/>
      <c r="Z79" s="184">
        <f t="shared" si="221"/>
        <v>0</v>
      </c>
      <c r="AA79" s="39"/>
      <c r="AB79" s="10"/>
      <c r="AC79" s="10"/>
      <c r="AD79" s="10">
        <f t="shared" si="222"/>
        <v>0</v>
      </c>
      <c r="AE79" s="183"/>
      <c r="AF79" s="184">
        <f t="shared" si="223"/>
        <v>0</v>
      </c>
      <c r="AG79" s="39"/>
      <c r="AH79" s="10"/>
      <c r="AI79" s="10"/>
      <c r="AJ79" s="10">
        <f t="shared" si="224"/>
        <v>0</v>
      </c>
      <c r="AK79" s="183"/>
      <c r="AL79" s="184">
        <f t="shared" si="225"/>
        <v>0</v>
      </c>
      <c r="AM79" s="39"/>
      <c r="AN79" s="10"/>
      <c r="AO79" s="10"/>
      <c r="AP79" s="10">
        <f t="shared" si="226"/>
        <v>0</v>
      </c>
      <c r="AQ79" s="183"/>
      <c r="AR79" s="184">
        <f t="shared" si="213"/>
        <v>0</v>
      </c>
      <c r="AS79" s="39"/>
      <c r="AT79" s="10"/>
      <c r="AU79" s="10"/>
      <c r="AV79" s="10">
        <f t="shared" si="227"/>
        <v>0</v>
      </c>
      <c r="AW79" s="183"/>
      <c r="AX79" s="184">
        <f t="shared" si="228"/>
        <v>0</v>
      </c>
      <c r="AY79" s="39"/>
      <c r="AZ79" s="10"/>
      <c r="BA79" s="10"/>
      <c r="BB79" s="10">
        <f t="shared" si="229"/>
        <v>0</v>
      </c>
      <c r="BC79" s="183"/>
      <c r="BD79" s="184">
        <f t="shared" si="230"/>
        <v>0</v>
      </c>
      <c r="BE79" s="39"/>
      <c r="BF79" s="10"/>
      <c r="BG79" s="10"/>
      <c r="BH79" s="10">
        <f t="shared" si="231"/>
        <v>0</v>
      </c>
      <c r="BI79" s="183"/>
      <c r="BJ79" s="184">
        <f t="shared" si="232"/>
        <v>0</v>
      </c>
      <c r="BK79" s="39" cm="1">
        <f t="array" ref="BK79">SUM(_xlfn._xlws.FILTER($C79:$BJ79,$C$8:$BJ$8=BK$8))</f>
        <v>1</v>
      </c>
      <c r="BL79" s="39" cm="1">
        <f t="array" ref="BL79">SUM(_xlfn._xlws.FILTER($C79:$BJ79,$C$8:$BJ$8=BL$8))</f>
        <v>0</v>
      </c>
      <c r="BM79" s="39" cm="1">
        <f t="array" ref="BM79">SUM(_xlfn._xlws.FILTER($C79:$BJ79,$C$8:$BJ$8=BM$8))</f>
        <v>6218054</v>
      </c>
      <c r="BN79" s="10">
        <f t="shared" si="233"/>
        <v>6218054</v>
      </c>
      <c r="BO79" s="196" cm="1">
        <f t="array" ref="BO79">SUM(_xlfn._xlws.FILTER($C79:$BJ79,$C$8:$BJ$8=BO$8))</f>
        <v>6400.2099999999991</v>
      </c>
      <c r="BP79" s="184">
        <f t="shared" si="234"/>
        <v>6400.2099999999991</v>
      </c>
    </row>
    <row r="80" spans="1:68" ht="19.5" customHeight="1" outlineLevel="1" thickBot="1" x14ac:dyDescent="0.25">
      <c r="A80" s="155"/>
      <c r="B80" s="139" t="str">
        <v>ΚΛΙΜΑΤΙΣΜΟΣ / ΣΥΜΠΑΡΑΓΩΓΗ</v>
      </c>
      <c r="C80" s="147"/>
      <c r="D80" s="148"/>
      <c r="E80" s="157"/>
      <c r="F80" s="10">
        <f t="shared" si="214"/>
        <v>0</v>
      </c>
      <c r="G80" s="185"/>
      <c r="H80" s="184">
        <f t="shared" si="215"/>
        <v>0</v>
      </c>
      <c r="I80" s="147"/>
      <c r="J80" s="148"/>
      <c r="K80" s="157"/>
      <c r="L80" s="10">
        <f>IFERROR(K80/(I80+J80),0)</f>
        <v>0</v>
      </c>
      <c r="M80" s="183"/>
      <c r="N80" s="184">
        <f t="shared" si="217"/>
        <v>0</v>
      </c>
      <c r="O80" s="147"/>
      <c r="P80" s="148"/>
      <c r="Q80" s="157"/>
      <c r="R80" s="10">
        <f>IFERROR(Q80/(O80+P80),0)</f>
        <v>0</v>
      </c>
      <c r="S80" s="183"/>
      <c r="T80" s="184">
        <f t="shared" si="219"/>
        <v>0</v>
      </c>
      <c r="U80" s="147"/>
      <c r="V80" s="148"/>
      <c r="W80" s="157"/>
      <c r="X80" s="10">
        <f>IFERROR(W80/(U80+V80),0)</f>
        <v>0</v>
      </c>
      <c r="Y80" s="183"/>
      <c r="Z80" s="184">
        <f t="shared" si="221"/>
        <v>0</v>
      </c>
      <c r="AA80" s="147"/>
      <c r="AB80" s="148"/>
      <c r="AC80" s="157"/>
      <c r="AD80" s="10">
        <f>IFERROR(AC80/(AA80+AB80),0)</f>
        <v>0</v>
      </c>
      <c r="AE80" s="183"/>
      <c r="AF80" s="184">
        <f t="shared" si="223"/>
        <v>0</v>
      </c>
      <c r="AG80" s="147"/>
      <c r="AH80" s="148"/>
      <c r="AI80" s="157"/>
      <c r="AJ80" s="10">
        <f>IFERROR(AI80/(AG80+AH80),0)</f>
        <v>0</v>
      </c>
      <c r="AK80" s="183"/>
      <c r="AL80" s="184">
        <f t="shared" si="225"/>
        <v>0</v>
      </c>
      <c r="AM80" s="147"/>
      <c r="AN80" s="148"/>
      <c r="AO80" s="157"/>
      <c r="AP80" s="10">
        <f>IFERROR(AO80/(AM80+AN80),0)</f>
        <v>0</v>
      </c>
      <c r="AQ80" s="183"/>
      <c r="AR80" s="184">
        <f t="shared" si="213"/>
        <v>0</v>
      </c>
      <c r="AS80" s="147"/>
      <c r="AT80" s="148"/>
      <c r="AU80" s="157"/>
      <c r="AV80" s="10">
        <f>IFERROR(AU80/(AS80+AT80),0)</f>
        <v>0</v>
      </c>
      <c r="AW80" s="183"/>
      <c r="AX80" s="184">
        <f t="shared" si="228"/>
        <v>0</v>
      </c>
      <c r="AY80" s="147"/>
      <c r="AZ80" s="148"/>
      <c r="BA80" s="157"/>
      <c r="BB80" s="10">
        <f>IFERROR(BA80/(AY80+AZ80),0)</f>
        <v>0</v>
      </c>
      <c r="BC80" s="183"/>
      <c r="BD80" s="184">
        <f t="shared" si="230"/>
        <v>0</v>
      </c>
      <c r="BE80" s="147"/>
      <c r="BF80" s="148"/>
      <c r="BG80" s="157"/>
      <c r="BH80" s="10">
        <f>IFERROR(BG80/(BE80+BF80),0)</f>
        <v>0</v>
      </c>
      <c r="BI80" s="183"/>
      <c r="BJ80" s="184">
        <f t="shared" si="232"/>
        <v>0</v>
      </c>
      <c r="BK80" s="39" cm="1">
        <f t="array" ref="BK80">SUM(_xlfn._xlws.FILTER($C80:$BJ80,$C$8:$BJ$8=BK$8))</f>
        <v>0</v>
      </c>
      <c r="BL80" s="39" cm="1">
        <f t="array" ref="BL80">SUM(_xlfn._xlws.FILTER($C80:$BJ80,$C$8:$BJ$8=BL$8))</f>
        <v>0</v>
      </c>
      <c r="BM80" s="39" cm="1">
        <f t="array" ref="BM80">SUM(_xlfn._xlws.FILTER($C80:$BJ80,$C$8:$BJ$8=BM$8))</f>
        <v>0</v>
      </c>
      <c r="BN80" s="10">
        <f>IFERROR(BM80/(BK80+BL80),0)</f>
        <v>0</v>
      </c>
      <c r="BO80" s="196" cm="1">
        <f t="array" ref="BO80">SUM(_xlfn._xlws.FILTER($C80:$BJ80,$C$8:$BJ$8=BO$8))</f>
        <v>0</v>
      </c>
      <c r="BP80" s="184">
        <f t="shared" si="234"/>
        <v>0</v>
      </c>
    </row>
    <row r="81" spans="1:68" ht="20" outlineLevel="1" x14ac:dyDescent="0.2">
      <c r="A81" s="153">
        <v>13</v>
      </c>
      <c r="B81" s="141" t="s">
        <v>43</v>
      </c>
      <c r="C81" s="121">
        <f>SUM(C82:C86)</f>
        <v>12176</v>
      </c>
      <c r="D81" s="74">
        <f>SUM(D82:D86)</f>
        <v>0</v>
      </c>
      <c r="E81" s="74">
        <f>SUM(E82:E85)</f>
        <v>25521003</v>
      </c>
      <c r="F81" s="74">
        <f>IFERROR(E81/(C81+D81),0)</f>
        <v>2096.008787779238</v>
      </c>
      <c r="G81" s="181">
        <f>SUM(G82:G86)</f>
        <v>319351.33</v>
      </c>
      <c r="H81" s="182">
        <f>IFERROR(G81/(C81+D81),0)</f>
        <v>26.227934461235218</v>
      </c>
      <c r="I81" s="121">
        <f>SUM(I82:I86)</f>
        <v>5785</v>
      </c>
      <c r="J81" s="74">
        <f>SUM(J82:J86)</f>
        <v>0</v>
      </c>
      <c r="K81" s="74">
        <f>SUM(K82:K85)</f>
        <v>12210572</v>
      </c>
      <c r="L81" s="74">
        <f>IFERROR(K81/(I81+J81),0)</f>
        <v>2110.7298184961105</v>
      </c>
      <c r="M81" s="181">
        <f>SUM(M82:M86)</f>
        <v>164236.01999999999</v>
      </c>
      <c r="N81" s="182">
        <f>IFERROR(M81/(I81+J81),0)</f>
        <v>28.389977528089887</v>
      </c>
      <c r="O81" s="121">
        <f>SUM(O82:O86)</f>
        <v>9675</v>
      </c>
      <c r="P81" s="74">
        <f>SUM(P82:P86)</f>
        <v>0</v>
      </c>
      <c r="Q81" s="74">
        <f>SUM(Q82:Q86)</f>
        <v>21083521</v>
      </c>
      <c r="R81" s="74">
        <f>IFERROR(Q81/(O81+P81),0)</f>
        <v>2179.1752971576229</v>
      </c>
      <c r="S81" s="181">
        <f>SUM(S82:S86)</f>
        <v>382894.17</v>
      </c>
      <c r="T81" s="182">
        <f>IFERROR(S81/(O81+P81),0)</f>
        <v>39.575624806201546</v>
      </c>
      <c r="U81" s="121">
        <f>SUM(U82:U86)</f>
        <v>34</v>
      </c>
      <c r="V81" s="74">
        <f>SUM(V82:V86)</f>
        <v>0</v>
      </c>
      <c r="W81" s="74">
        <f>SUM(W82:W85)</f>
        <v>239760</v>
      </c>
      <c r="X81" s="74">
        <f>IFERROR(W81/(U81+V81),0)</f>
        <v>7051.7647058823532</v>
      </c>
      <c r="Y81" s="181">
        <f>SUM(Y82:Y86)</f>
        <v>2114.15</v>
      </c>
      <c r="Z81" s="182">
        <f>IFERROR(Y81/(U81+V81),0)</f>
        <v>62.180882352941182</v>
      </c>
      <c r="AA81" s="121">
        <f>SUM(AA82:AA86)</f>
        <v>132</v>
      </c>
      <c r="AB81" s="74">
        <f>SUM(AB82:AB86)</f>
        <v>0</v>
      </c>
      <c r="AC81" s="74">
        <f>SUM(AC82:AC85)</f>
        <v>837667</v>
      </c>
      <c r="AD81" s="74">
        <f>IFERROR(AC81/(AA81+AB81),0)</f>
        <v>6345.962121212121</v>
      </c>
      <c r="AE81" s="181">
        <f>SUM(AE82:AE86)</f>
        <v>7058.1500000000005</v>
      </c>
      <c r="AF81" s="182">
        <f>IFERROR(AE81/(AA81+AB81),0)</f>
        <v>53.470833333333339</v>
      </c>
      <c r="AG81" s="121">
        <f>SUM(AG82:AG86)</f>
        <v>82</v>
      </c>
      <c r="AH81" s="74">
        <f>SUM(AH82:AH86)</f>
        <v>0</v>
      </c>
      <c r="AI81" s="74">
        <f>SUM(AI82:AI85)</f>
        <v>3289107</v>
      </c>
      <c r="AJ81" s="74">
        <f>IFERROR(AI81/(AG81+AH81),0)</f>
        <v>40111.060975609755</v>
      </c>
      <c r="AK81" s="181">
        <f>SUM(AK82:AK86)</f>
        <v>10021.280000000001</v>
      </c>
      <c r="AL81" s="182">
        <f>IFERROR(AK81/(AG81+AH81),0)</f>
        <v>122.21073170731708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181">
        <f>SUM(AQ82:AQ86)</f>
        <v>0</v>
      </c>
      <c r="AR81" s="182">
        <f t="shared" si="213"/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181">
        <f>SUM(AW82:AW86)</f>
        <v>0</v>
      </c>
      <c r="AX81" s="182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181">
        <f>SUM(BC82:BC86)</f>
        <v>0</v>
      </c>
      <c r="BD81" s="182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181">
        <f>SUM(BI82:BI86)</f>
        <v>0</v>
      </c>
      <c r="BJ81" s="182">
        <f>IFERROR(BI81/(BE81+BF81),0)</f>
        <v>0</v>
      </c>
      <c r="BK81" s="121">
        <f>SUM(BK82:BK86)</f>
        <v>27884</v>
      </c>
      <c r="BL81" s="74">
        <f>SUM(BL82:BL86)</f>
        <v>0</v>
      </c>
      <c r="BM81" s="74">
        <f>SUM(BM82:BM85)</f>
        <v>63181630</v>
      </c>
      <c r="BN81" s="74">
        <f>IFERROR(BM81/(BK81+BL81),0)</f>
        <v>2265.8739779084781</v>
      </c>
      <c r="BO81" s="181">
        <f>SUM(BO82:BO86)</f>
        <v>885675.09999999986</v>
      </c>
      <c r="BP81" s="182">
        <f>IFERROR(BO81/(BK81+BL81),0)</f>
        <v>31.762842490317023</v>
      </c>
    </row>
    <row r="82" spans="1:68" ht="19.5" customHeight="1" outlineLevel="1" x14ac:dyDescent="0.2">
      <c r="A82" s="154"/>
      <c r="B82" s="139" t="str" cm="1">
        <f t="array" ref="B82:B86">$B$10:$B$14</f>
        <v>ΟΙΚΙΑΚΟΣ</v>
      </c>
      <c r="C82" s="39">
        <v>11958</v>
      </c>
      <c r="D82" s="10"/>
      <c r="E82" s="10">
        <v>23157716</v>
      </c>
      <c r="F82" s="10">
        <f>IFERROR(E82/(C82+D82),0)</f>
        <v>1936.5877236996153</v>
      </c>
      <c r="G82" s="183">
        <v>303372.96000000002</v>
      </c>
      <c r="H82" s="184">
        <f>IFERROR(G82/(C82+D82),0)</f>
        <v>25.369874560963375</v>
      </c>
      <c r="I82" s="39">
        <v>5657</v>
      </c>
      <c r="J82" s="10"/>
      <c r="K82" s="10">
        <v>11611633</v>
      </c>
      <c r="L82" s="10">
        <f>IFERROR(K82/(I82+J82),0)</f>
        <v>2052.613222556125</v>
      </c>
      <c r="M82" s="183">
        <v>156193.44</v>
      </c>
      <c r="N82" s="184">
        <f>IFERROR(M82/(I82+J82),0)</f>
        <v>27.610648753756408</v>
      </c>
      <c r="O82" s="39">
        <v>9398</v>
      </c>
      <c r="P82" s="10"/>
      <c r="Q82" s="10">
        <v>18729090</v>
      </c>
      <c r="R82" s="10">
        <v>1992.8804000851201</v>
      </c>
      <c r="S82" s="183">
        <v>340220.86</v>
      </c>
      <c r="T82" s="184">
        <v>36.201410938497602</v>
      </c>
      <c r="U82" s="39">
        <v>33</v>
      </c>
      <c r="V82" s="10"/>
      <c r="W82" s="10">
        <v>53468</v>
      </c>
      <c r="X82" s="10">
        <f>IFERROR(W82/(U82+V82),0)</f>
        <v>1620.2424242424242</v>
      </c>
      <c r="Y82" s="183">
        <v>1428.07</v>
      </c>
      <c r="Z82" s="184">
        <f>IFERROR(Y82/(U82+V82),0)</f>
        <v>43.274848484848484</v>
      </c>
      <c r="AA82" s="39">
        <v>128</v>
      </c>
      <c r="AB82" s="10"/>
      <c r="AC82" s="10">
        <v>251774</v>
      </c>
      <c r="AD82" s="10">
        <f>IFERROR(AC82/(AA82+AB82),0)</f>
        <v>1966.984375</v>
      </c>
      <c r="AE82" s="183">
        <v>5616.64</v>
      </c>
      <c r="AF82" s="184">
        <f>IFERROR(AE82/(AA82+AB82),0)</f>
        <v>43.88</v>
      </c>
      <c r="AG82" s="39">
        <v>79</v>
      </c>
      <c r="AH82" s="10"/>
      <c r="AI82" s="10">
        <v>148150</v>
      </c>
      <c r="AJ82" s="10">
        <f>IFERROR(AI82/(AG82+AH82),0)</f>
        <v>1875.3164556962026</v>
      </c>
      <c r="AK82" s="183">
        <v>2858.57</v>
      </c>
      <c r="AL82" s="184">
        <f>IFERROR(AK82/(AG82+AH82),0)</f>
        <v>36.184430379746836</v>
      </c>
      <c r="AM82" s="39"/>
      <c r="AN82" s="10"/>
      <c r="AO82" s="10"/>
      <c r="AP82" s="10">
        <f>IFERROR(AO82/(AM82+AN82),0)</f>
        <v>0</v>
      </c>
      <c r="AQ82" s="183"/>
      <c r="AR82" s="184">
        <f t="shared" si="213"/>
        <v>0</v>
      </c>
      <c r="AS82" s="39"/>
      <c r="AT82" s="10"/>
      <c r="AU82" s="10"/>
      <c r="AV82" s="10">
        <f>IFERROR(AU82/(AS82+AT82),0)</f>
        <v>0</v>
      </c>
      <c r="AW82" s="183"/>
      <c r="AX82" s="184">
        <f>IFERROR(AW82/(AS82+AT82),0)</f>
        <v>0</v>
      </c>
      <c r="AY82" s="39"/>
      <c r="AZ82" s="10"/>
      <c r="BA82" s="10"/>
      <c r="BB82" s="10">
        <f>IFERROR(BA82/(AY82+AZ82),0)</f>
        <v>0</v>
      </c>
      <c r="BC82" s="183"/>
      <c r="BD82" s="184">
        <f>IFERROR(BC82/(AY82+AZ82),0)</f>
        <v>0</v>
      </c>
      <c r="BE82" s="39"/>
      <c r="BF82" s="10"/>
      <c r="BG82" s="10"/>
      <c r="BH82" s="10">
        <f>IFERROR(BG82/(BE82+BF82),0)</f>
        <v>0</v>
      </c>
      <c r="BI82" s="183"/>
      <c r="BJ82" s="184">
        <f>IFERROR(BI82/(BE82+BF82),0)</f>
        <v>0</v>
      </c>
      <c r="BK82" s="39" cm="1">
        <f t="array" ref="BK82">SUM(_xlfn._xlws.FILTER($C82:$BJ82,$C$8:$BJ$8=BK$8))</f>
        <v>27253</v>
      </c>
      <c r="BL82" s="39" cm="1">
        <f t="array" ref="BL82">SUM(_xlfn._xlws.FILTER($C82:$BJ82,$C$8:$BJ$8=BL$8))</f>
        <v>0</v>
      </c>
      <c r="BM82" s="39" cm="1">
        <f t="array" ref="BM82">SUM(_xlfn._xlws.FILTER($C82:$BJ82,$C$8:$BJ$8=BM$8))</f>
        <v>53951831</v>
      </c>
      <c r="BN82" s="10">
        <f>IFERROR(BM82/(BK82+BL82),0)</f>
        <v>1979.6657615675338</v>
      </c>
      <c r="BO82" s="196" cm="1">
        <f t="array" ref="BO82">SUM(_xlfn._xlws.FILTER($C82:$BJ82,$C$8:$BJ$8=BO$8))</f>
        <v>809690.53999999992</v>
      </c>
      <c r="BP82" s="184">
        <f>IFERROR(BO82/(BK82+BL82),0)</f>
        <v>29.710143470443619</v>
      </c>
    </row>
    <row r="83" spans="1:68" ht="19.5" customHeight="1" outlineLevel="1" x14ac:dyDescent="0.2">
      <c r="A83" s="154"/>
      <c r="B83" s="139" t="str">
        <v>ΕΜΠΟΡΙΚΟΣ</v>
      </c>
      <c r="C83" s="39">
        <v>217</v>
      </c>
      <c r="D83" s="10"/>
      <c r="E83" s="10">
        <v>1145942</v>
      </c>
      <c r="F83" s="10">
        <f t="shared" ref="F83:F86" si="235">IFERROR(E83/(C83+D83),0)</f>
        <v>5280.8387096774195</v>
      </c>
      <c r="G83" s="183">
        <v>14584.490000000002</v>
      </c>
      <c r="H83" s="184">
        <f t="shared" ref="H83:H86" si="236">IFERROR(G83/(C83+D83),0)</f>
        <v>67.209631336405536</v>
      </c>
      <c r="I83" s="39">
        <v>128</v>
      </c>
      <c r="J83" s="10"/>
      <c r="K83" s="10">
        <v>598939</v>
      </c>
      <c r="L83" s="10">
        <f t="shared" ref="L83:L85" si="237">IFERROR(K83/(I83+J83),0)</f>
        <v>4679.2109375</v>
      </c>
      <c r="M83" s="183">
        <v>8042.58</v>
      </c>
      <c r="N83" s="184">
        <f t="shared" ref="N83:N86" si="238">IFERROR(M83/(I83+J83),0)</f>
        <v>62.832656249999999</v>
      </c>
      <c r="O83" s="39">
        <v>277</v>
      </c>
      <c r="P83" s="10"/>
      <c r="Q83" s="10">
        <v>2354431</v>
      </c>
      <c r="R83" s="10">
        <v>8499.7509025270792</v>
      </c>
      <c r="S83" s="183">
        <v>42673.31</v>
      </c>
      <c r="T83" s="184">
        <v>154.05527075812299</v>
      </c>
      <c r="U83" s="39"/>
      <c r="V83" s="10"/>
      <c r="W83" s="10"/>
      <c r="X83" s="10">
        <f t="shared" ref="X83:X85" si="239">IFERROR(W83/(U83+V83),0)</f>
        <v>0</v>
      </c>
      <c r="Y83" s="183"/>
      <c r="Z83" s="184">
        <f t="shared" ref="Z83:Z86" si="240">IFERROR(Y83/(U83+V83),0)</f>
        <v>0</v>
      </c>
      <c r="AA83" s="39">
        <v>3</v>
      </c>
      <c r="AB83" s="10"/>
      <c r="AC83" s="10">
        <v>24189</v>
      </c>
      <c r="AD83" s="10">
        <f t="shared" ref="AD83:AD85" si="241">IFERROR(AC83/(AA83+AB83),0)</f>
        <v>8063</v>
      </c>
      <c r="AE83" s="183">
        <v>229.1</v>
      </c>
      <c r="AF83" s="184">
        <f t="shared" ref="AF83:AF86" si="242">IFERROR(AE83/(AA83+AB83),0)</f>
        <v>76.36666666666666</v>
      </c>
      <c r="AG83" s="39"/>
      <c r="AH83" s="10"/>
      <c r="AI83" s="10"/>
      <c r="AJ83" s="10">
        <f t="shared" ref="AJ83:AJ85" si="243">IFERROR(AI83/(AG83+AH83),0)</f>
        <v>0</v>
      </c>
      <c r="AK83" s="183"/>
      <c r="AL83" s="184">
        <f t="shared" ref="AL83:AL86" si="244">IFERROR(AK83/(AG83+AH83),0)</f>
        <v>0</v>
      </c>
      <c r="AM83" s="39"/>
      <c r="AN83" s="10"/>
      <c r="AO83" s="10"/>
      <c r="AP83" s="10">
        <f t="shared" ref="AP83:AP85" si="245">IFERROR(AO83/(AM83+AN83),0)</f>
        <v>0</v>
      </c>
      <c r="AQ83" s="183"/>
      <c r="AR83" s="184">
        <f t="shared" si="213"/>
        <v>0</v>
      </c>
      <c r="AS83" s="39"/>
      <c r="AT83" s="10"/>
      <c r="AU83" s="10"/>
      <c r="AV83" s="10">
        <f t="shared" ref="AV83:AV85" si="246">IFERROR(AU83/(AS83+AT83),0)</f>
        <v>0</v>
      </c>
      <c r="AW83" s="183"/>
      <c r="AX83" s="184">
        <f t="shared" ref="AX83:AX86" si="247">IFERROR(AW83/(AS83+AT83),0)</f>
        <v>0</v>
      </c>
      <c r="AY83" s="39"/>
      <c r="AZ83" s="10"/>
      <c r="BA83" s="10"/>
      <c r="BB83" s="10">
        <f t="shared" ref="BB83:BB85" si="248">IFERROR(BA83/(AY83+AZ83),0)</f>
        <v>0</v>
      </c>
      <c r="BC83" s="183"/>
      <c r="BD83" s="184">
        <f t="shared" ref="BD83:BD86" si="249">IFERROR(BC83/(AY83+AZ83),0)</f>
        <v>0</v>
      </c>
      <c r="BE83" s="39"/>
      <c r="BF83" s="10"/>
      <c r="BG83" s="10"/>
      <c r="BH83" s="10">
        <f t="shared" ref="BH83:BH85" si="250">IFERROR(BG83/(BE83+BF83),0)</f>
        <v>0</v>
      </c>
      <c r="BI83" s="183"/>
      <c r="BJ83" s="184">
        <f t="shared" ref="BJ83:BJ86" si="251">IFERROR(BI83/(BE83+BF83),0)</f>
        <v>0</v>
      </c>
      <c r="BK83" s="39" cm="1">
        <f t="array" ref="BK83">SUM(_xlfn._xlws.FILTER($C83:$BJ83,$C$8:$BJ$8=BK$8))</f>
        <v>625</v>
      </c>
      <c r="BL83" s="39" cm="1">
        <f t="array" ref="BL83">SUM(_xlfn._xlws.FILTER($C83:$BJ83,$C$8:$BJ$8=BL$8))</f>
        <v>0</v>
      </c>
      <c r="BM83" s="39" cm="1">
        <f t="array" ref="BM83">SUM(_xlfn._xlws.FILTER($C83:$BJ83,$C$8:$BJ$8=BM$8))</f>
        <v>4123501</v>
      </c>
      <c r="BN83" s="10">
        <f t="shared" ref="BN83:BN85" si="252">IFERROR(BM83/(BK83+BL83),0)</f>
        <v>6597.6016</v>
      </c>
      <c r="BO83" s="196" cm="1">
        <f t="array" ref="BO83">SUM(_xlfn._xlws.FILTER($C83:$BJ83,$C$8:$BJ$8=BO$8))</f>
        <v>65529.479999999996</v>
      </c>
      <c r="BP83" s="184">
        <f t="shared" ref="BP83:BP86" si="253">IFERROR(BO83/(BK83+BL83),0)</f>
        <v>104.847168</v>
      </c>
    </row>
    <row r="84" spans="1:68" ht="19.5" customHeight="1" outlineLevel="1" x14ac:dyDescent="0.2">
      <c r="A84" s="154"/>
      <c r="B84" s="139" t="str">
        <v>CNG</v>
      </c>
      <c r="C84" s="39"/>
      <c r="D84" s="10"/>
      <c r="E84" s="10"/>
      <c r="F84" s="10">
        <f t="shared" si="235"/>
        <v>0</v>
      </c>
      <c r="G84" s="183"/>
      <c r="H84" s="184">
        <f t="shared" si="236"/>
        <v>0</v>
      </c>
      <c r="I84" s="39"/>
      <c r="J84" s="10"/>
      <c r="K84" s="10"/>
      <c r="L84" s="10">
        <f t="shared" si="237"/>
        <v>0</v>
      </c>
      <c r="M84" s="183"/>
      <c r="N84" s="184">
        <f t="shared" si="238"/>
        <v>0</v>
      </c>
      <c r="O84" s="39"/>
      <c r="P84" s="10"/>
      <c r="Q84" s="10"/>
      <c r="R84" s="10"/>
      <c r="S84" s="183"/>
      <c r="T84" s="184"/>
      <c r="U84" s="39"/>
      <c r="V84" s="10"/>
      <c r="W84" s="10"/>
      <c r="X84" s="10">
        <f t="shared" si="239"/>
        <v>0</v>
      </c>
      <c r="Y84" s="183"/>
      <c r="Z84" s="184">
        <f t="shared" si="240"/>
        <v>0</v>
      </c>
      <c r="AA84" s="39"/>
      <c r="AB84" s="10"/>
      <c r="AC84" s="10"/>
      <c r="AD84" s="10">
        <f t="shared" si="241"/>
        <v>0</v>
      </c>
      <c r="AE84" s="183"/>
      <c r="AF84" s="184">
        <f t="shared" si="242"/>
        <v>0</v>
      </c>
      <c r="AG84" s="39"/>
      <c r="AH84" s="10"/>
      <c r="AI84" s="10"/>
      <c r="AJ84" s="10">
        <f t="shared" si="243"/>
        <v>0</v>
      </c>
      <c r="AK84" s="183"/>
      <c r="AL84" s="184">
        <f t="shared" si="244"/>
        <v>0</v>
      </c>
      <c r="AM84" s="39"/>
      <c r="AN84" s="10"/>
      <c r="AO84" s="10"/>
      <c r="AP84" s="10">
        <f t="shared" si="245"/>
        <v>0</v>
      </c>
      <c r="AQ84" s="183"/>
      <c r="AR84" s="184">
        <f t="shared" si="213"/>
        <v>0</v>
      </c>
      <c r="AS84" s="39"/>
      <c r="AT84" s="10"/>
      <c r="AU84" s="10"/>
      <c r="AV84" s="10">
        <f t="shared" si="246"/>
        <v>0</v>
      </c>
      <c r="AW84" s="183"/>
      <c r="AX84" s="184">
        <f t="shared" si="247"/>
        <v>0</v>
      </c>
      <c r="AY84" s="39"/>
      <c r="AZ84" s="10"/>
      <c r="BA84" s="10"/>
      <c r="BB84" s="10">
        <f t="shared" si="248"/>
        <v>0</v>
      </c>
      <c r="BC84" s="183"/>
      <c r="BD84" s="184">
        <f t="shared" si="249"/>
        <v>0</v>
      </c>
      <c r="BE84" s="39"/>
      <c r="BF84" s="10"/>
      <c r="BG84" s="10"/>
      <c r="BH84" s="10">
        <f t="shared" si="250"/>
        <v>0</v>
      </c>
      <c r="BI84" s="183"/>
      <c r="BJ84" s="184">
        <f t="shared" si="251"/>
        <v>0</v>
      </c>
      <c r="BK84" s="39" cm="1">
        <f t="array" ref="BK84">SUM(_xlfn._xlws.FILTER($C84:$BJ84,$C$8:$BJ$8=BK$8))</f>
        <v>0</v>
      </c>
      <c r="BL84" s="39" cm="1">
        <f t="array" ref="BL84">SUM(_xlfn._xlws.FILTER($C84:$BJ84,$C$8:$BJ$8=BL$8))</f>
        <v>0</v>
      </c>
      <c r="BM84" s="39" cm="1">
        <f t="array" ref="BM84">SUM(_xlfn._xlws.FILTER($C84:$BJ84,$C$8:$BJ$8=BM$8))</f>
        <v>0</v>
      </c>
      <c r="BN84" s="10">
        <f t="shared" si="252"/>
        <v>0</v>
      </c>
      <c r="BO84" s="196" cm="1">
        <f t="array" ref="BO84">SUM(_xlfn._xlws.FILTER($C84:$BJ84,$C$8:$BJ$8=BO$8))</f>
        <v>0</v>
      </c>
      <c r="BP84" s="184">
        <f t="shared" si="253"/>
        <v>0</v>
      </c>
    </row>
    <row r="85" spans="1:68" ht="19.5" customHeight="1" outlineLevel="1" x14ac:dyDescent="0.2">
      <c r="A85" s="154"/>
      <c r="B85" s="139" t="str">
        <v>ΒΙΟΜΗΧΑΝΙΚΟΣ</v>
      </c>
      <c r="C85" s="39">
        <v>1</v>
      </c>
      <c r="D85" s="10"/>
      <c r="E85" s="10">
        <v>1217345</v>
      </c>
      <c r="F85" s="10">
        <f t="shared" si="235"/>
        <v>1217345</v>
      </c>
      <c r="G85" s="183">
        <v>1393.88</v>
      </c>
      <c r="H85" s="184">
        <f t="shared" si="236"/>
        <v>1393.88</v>
      </c>
      <c r="I85" s="39"/>
      <c r="J85" s="10"/>
      <c r="K85" s="10"/>
      <c r="L85" s="10">
        <f t="shared" si="237"/>
        <v>0</v>
      </c>
      <c r="M85" s="183"/>
      <c r="N85" s="184">
        <f t="shared" si="238"/>
        <v>0</v>
      </c>
      <c r="O85" s="39"/>
      <c r="P85" s="10"/>
      <c r="Q85" s="10"/>
      <c r="R85" s="10"/>
      <c r="S85" s="183"/>
      <c r="T85" s="184"/>
      <c r="U85" s="39">
        <v>1</v>
      </c>
      <c r="V85" s="10"/>
      <c r="W85" s="10">
        <v>186292</v>
      </c>
      <c r="X85" s="10">
        <f t="shared" si="239"/>
        <v>186292</v>
      </c>
      <c r="Y85" s="183">
        <v>686.08</v>
      </c>
      <c r="Z85" s="184">
        <f t="shared" si="240"/>
        <v>686.08</v>
      </c>
      <c r="AA85" s="39">
        <v>1</v>
      </c>
      <c r="AB85" s="10"/>
      <c r="AC85" s="10">
        <v>561704</v>
      </c>
      <c r="AD85" s="10">
        <f t="shared" si="241"/>
        <v>561704</v>
      </c>
      <c r="AE85" s="183">
        <v>1212.4100000000001</v>
      </c>
      <c r="AF85" s="184">
        <f t="shared" si="242"/>
        <v>1212.4100000000001</v>
      </c>
      <c r="AG85" s="39">
        <v>3</v>
      </c>
      <c r="AH85" s="10"/>
      <c r="AI85" s="10">
        <v>3140957</v>
      </c>
      <c r="AJ85" s="10">
        <f t="shared" si="243"/>
        <v>1046985.6666666666</v>
      </c>
      <c r="AK85" s="183">
        <v>7162.71</v>
      </c>
      <c r="AL85" s="184">
        <f t="shared" si="244"/>
        <v>2387.5700000000002</v>
      </c>
      <c r="AM85" s="39"/>
      <c r="AN85" s="10"/>
      <c r="AO85" s="10"/>
      <c r="AP85" s="10">
        <f t="shared" si="245"/>
        <v>0</v>
      </c>
      <c r="AQ85" s="183"/>
      <c r="AR85" s="184">
        <f t="shared" si="213"/>
        <v>0</v>
      </c>
      <c r="AS85" s="39"/>
      <c r="AT85" s="10"/>
      <c r="AU85" s="10"/>
      <c r="AV85" s="10">
        <f t="shared" si="246"/>
        <v>0</v>
      </c>
      <c r="AW85" s="183"/>
      <c r="AX85" s="184">
        <f t="shared" si="247"/>
        <v>0</v>
      </c>
      <c r="AY85" s="39"/>
      <c r="AZ85" s="10"/>
      <c r="BA85" s="10"/>
      <c r="BB85" s="10">
        <f t="shared" si="248"/>
        <v>0</v>
      </c>
      <c r="BC85" s="183"/>
      <c r="BD85" s="184">
        <f t="shared" si="249"/>
        <v>0</v>
      </c>
      <c r="BE85" s="39"/>
      <c r="BF85" s="10"/>
      <c r="BG85" s="10"/>
      <c r="BH85" s="10">
        <f t="shared" si="250"/>
        <v>0</v>
      </c>
      <c r="BI85" s="183"/>
      <c r="BJ85" s="184">
        <f t="shared" si="251"/>
        <v>0</v>
      </c>
      <c r="BK85" s="39" cm="1">
        <f t="array" ref="BK85">SUM(_xlfn._xlws.FILTER($C85:$BJ85,$C$8:$BJ$8=BK$8))</f>
        <v>6</v>
      </c>
      <c r="BL85" s="39" cm="1">
        <f t="array" ref="BL85">SUM(_xlfn._xlws.FILTER($C85:$BJ85,$C$8:$BJ$8=BL$8))</f>
        <v>0</v>
      </c>
      <c r="BM85" s="39" cm="1">
        <f t="array" ref="BM85">SUM(_xlfn._xlws.FILTER($C85:$BJ85,$C$8:$BJ$8=BM$8))</f>
        <v>5106298</v>
      </c>
      <c r="BN85" s="10">
        <f t="shared" si="252"/>
        <v>851049.66666666663</v>
      </c>
      <c r="BO85" s="196" cm="1">
        <f t="array" ref="BO85">SUM(_xlfn._xlws.FILTER($C85:$BJ85,$C$8:$BJ$8=BO$8))</f>
        <v>10455.08</v>
      </c>
      <c r="BP85" s="184">
        <f t="shared" si="253"/>
        <v>1742.5133333333333</v>
      </c>
    </row>
    <row r="86" spans="1:68" ht="19.5" customHeight="1" outlineLevel="1" thickBot="1" x14ac:dyDescent="0.25">
      <c r="A86" s="155"/>
      <c r="B86" s="139" t="str">
        <v>ΚΛΙΜΑΤΙΣΜΟΣ / ΣΥΜΠΑΡΑΓΩΓΗ</v>
      </c>
      <c r="C86" s="147"/>
      <c r="D86" s="148"/>
      <c r="E86" s="157"/>
      <c r="F86" s="10">
        <f t="shared" si="235"/>
        <v>0</v>
      </c>
      <c r="G86" s="185"/>
      <c r="H86" s="184">
        <f t="shared" si="236"/>
        <v>0</v>
      </c>
      <c r="I86" s="147"/>
      <c r="J86" s="148"/>
      <c r="K86" s="157"/>
      <c r="L86" s="10">
        <f>IFERROR(K86/(I86+J86),0)</f>
        <v>0</v>
      </c>
      <c r="M86" s="183"/>
      <c r="N86" s="184">
        <f t="shared" si="238"/>
        <v>0</v>
      </c>
      <c r="O86" s="147"/>
      <c r="P86" s="148"/>
      <c r="Q86" s="157"/>
      <c r="R86" s="10"/>
      <c r="S86" s="183"/>
      <c r="T86" s="184"/>
      <c r="U86" s="147"/>
      <c r="V86" s="148"/>
      <c r="W86" s="157"/>
      <c r="X86" s="10">
        <f>IFERROR(W86/(U86+V86),0)</f>
        <v>0</v>
      </c>
      <c r="Y86" s="183"/>
      <c r="Z86" s="184">
        <f t="shared" si="240"/>
        <v>0</v>
      </c>
      <c r="AA86" s="147"/>
      <c r="AB86" s="148"/>
      <c r="AC86" s="157"/>
      <c r="AD86" s="10">
        <f>IFERROR(AC86/(AA86+AB86),0)</f>
        <v>0</v>
      </c>
      <c r="AE86" s="183"/>
      <c r="AF86" s="184">
        <f t="shared" si="242"/>
        <v>0</v>
      </c>
      <c r="AG86" s="147"/>
      <c r="AH86" s="148"/>
      <c r="AI86" s="157"/>
      <c r="AJ86" s="10">
        <f>IFERROR(AI86/(AG86+AH86),0)</f>
        <v>0</v>
      </c>
      <c r="AK86" s="183"/>
      <c r="AL86" s="184">
        <f t="shared" si="244"/>
        <v>0</v>
      </c>
      <c r="AM86" s="147"/>
      <c r="AN86" s="148"/>
      <c r="AO86" s="157"/>
      <c r="AP86" s="10">
        <f>IFERROR(AO86/(AM86+AN86),0)</f>
        <v>0</v>
      </c>
      <c r="AQ86" s="183"/>
      <c r="AR86" s="184">
        <f t="shared" si="213"/>
        <v>0</v>
      </c>
      <c r="AS86" s="147"/>
      <c r="AT86" s="148"/>
      <c r="AU86" s="157"/>
      <c r="AV86" s="10">
        <f>IFERROR(AU86/(AS86+AT86),0)</f>
        <v>0</v>
      </c>
      <c r="AW86" s="183"/>
      <c r="AX86" s="184">
        <f t="shared" si="247"/>
        <v>0</v>
      </c>
      <c r="AY86" s="147"/>
      <c r="AZ86" s="148"/>
      <c r="BA86" s="157"/>
      <c r="BB86" s="10">
        <f>IFERROR(BA86/(AY86+AZ86),0)</f>
        <v>0</v>
      </c>
      <c r="BC86" s="183"/>
      <c r="BD86" s="184">
        <f t="shared" si="249"/>
        <v>0</v>
      </c>
      <c r="BE86" s="147"/>
      <c r="BF86" s="148"/>
      <c r="BG86" s="157"/>
      <c r="BH86" s="10">
        <f>IFERROR(BG86/(BE86+BF86),0)</f>
        <v>0</v>
      </c>
      <c r="BI86" s="183"/>
      <c r="BJ86" s="184">
        <f t="shared" si="251"/>
        <v>0</v>
      </c>
      <c r="BK86" s="39" cm="1">
        <f t="array" ref="BK86">SUM(_xlfn._xlws.FILTER($C86:$BJ86,$C$8:$BJ$8=BK$8))</f>
        <v>0</v>
      </c>
      <c r="BL86" s="39" cm="1">
        <f t="array" ref="BL86">SUM(_xlfn._xlws.FILTER($C86:$BJ86,$C$8:$BJ$8=BL$8))</f>
        <v>0</v>
      </c>
      <c r="BM86" s="39" cm="1">
        <f t="array" ref="BM86">SUM(_xlfn._xlws.FILTER($C86:$BJ86,$C$8:$BJ$8=BM$8))</f>
        <v>0</v>
      </c>
      <c r="BN86" s="10">
        <f>IFERROR(BM86/(BK86+BL86),0)</f>
        <v>0</v>
      </c>
      <c r="BO86" s="196" cm="1">
        <f t="array" ref="BO86">SUM(_xlfn._xlws.FILTER($C86:$BJ86,$C$8:$BJ$8=BO$8))</f>
        <v>0</v>
      </c>
      <c r="BP86" s="184">
        <f t="shared" si="253"/>
        <v>0</v>
      </c>
    </row>
    <row r="87" spans="1:68" ht="36" customHeight="1" outlineLevel="1" x14ac:dyDescent="0.2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181">
        <f>SUM(G88:G92)</f>
        <v>0</v>
      </c>
      <c r="H87" s="182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181">
        <f>SUM(M88:M92)</f>
        <v>0</v>
      </c>
      <c r="N87" s="182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SUM(Q88:Q92)</f>
        <v>0</v>
      </c>
      <c r="R87" s="74">
        <f>IFERROR(Q87/(O87+P87),0)</f>
        <v>0</v>
      </c>
      <c r="S87" s="181">
        <f>SUM(S88:S92)</f>
        <v>0</v>
      </c>
      <c r="T87" s="182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181">
        <f>SUM(Y88:Y92)</f>
        <v>0</v>
      </c>
      <c r="Z87" s="182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181">
        <f>SUM(AE88:AE92)</f>
        <v>0</v>
      </c>
      <c r="AF87" s="182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181">
        <f>SUM(AK88:AK92)</f>
        <v>0</v>
      </c>
      <c r="AL87" s="182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181">
        <f>SUM(AQ88:AQ92)</f>
        <v>0</v>
      </c>
      <c r="AR87" s="182">
        <f t="shared" si="213"/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181">
        <f>SUM(AW88:AW92)</f>
        <v>0</v>
      </c>
      <c r="AX87" s="182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181">
        <f>SUM(BC88:BC92)</f>
        <v>0</v>
      </c>
      <c r="BD87" s="182">
        <f>IFERROR(BC87/(AY87+AZ87),0)</f>
        <v>0</v>
      </c>
      <c r="BE87" s="121">
        <f>SUM(BE88:BE92)</f>
        <v>1</v>
      </c>
      <c r="BF87" s="74">
        <f>SUM(BF88:BF92)</f>
        <v>0</v>
      </c>
      <c r="BG87" s="74">
        <f>SUM(BG88:BG91)</f>
        <v>4330551</v>
      </c>
      <c r="BH87" s="74">
        <f>IFERROR(BG87/(BE87+BF87),0)</f>
        <v>4330551</v>
      </c>
      <c r="BI87" s="181">
        <f>SUM(BI88:BI92)</f>
        <v>16654.2</v>
      </c>
      <c r="BJ87" s="182">
        <f>IFERROR(BI87/(BE87+BF87),0)</f>
        <v>16654.2</v>
      </c>
      <c r="BK87" s="121">
        <f>SUM(BK88:BK92)</f>
        <v>1</v>
      </c>
      <c r="BL87" s="74">
        <f>SUM(BL88:BL92)</f>
        <v>0</v>
      </c>
      <c r="BM87" s="74">
        <f>SUM(BM88:BM91)</f>
        <v>4330551</v>
      </c>
      <c r="BN87" s="74">
        <f>IFERROR(BM87/(BK87+BL87),0)</f>
        <v>4330551</v>
      </c>
      <c r="BO87" s="181">
        <f>SUM(BO88:BO92)</f>
        <v>16654.2</v>
      </c>
      <c r="BP87" s="182">
        <f>IFERROR(BO87/(BK87+BL87),0)</f>
        <v>16654.2</v>
      </c>
    </row>
    <row r="88" spans="1:68" ht="19.5" customHeight="1" outlineLevel="1" x14ac:dyDescent="0.2">
      <c r="A88" s="154"/>
      <c r="B88" s="139" t="str" cm="1">
        <f t="array" ref="B88:B92">$B$10:$B$14</f>
        <v>ΟΙΚΙΑΚΟΣ</v>
      </c>
      <c r="C88" s="39"/>
      <c r="D88" s="10"/>
      <c r="E88" s="10"/>
      <c r="F88" s="10">
        <f>IFERROR(E88/(C88+D88),0)</f>
        <v>0</v>
      </c>
      <c r="G88" s="183"/>
      <c r="H88" s="184">
        <f>IFERROR(G88/(C88+D88),0)</f>
        <v>0</v>
      </c>
      <c r="I88" s="39"/>
      <c r="J88" s="10"/>
      <c r="K88" s="10"/>
      <c r="L88" s="10">
        <f>IFERROR(K88/(I88+J88),0)</f>
        <v>0</v>
      </c>
      <c r="M88" s="183"/>
      <c r="N88" s="184">
        <f>IFERROR(M88/(I88+J88),0)</f>
        <v>0</v>
      </c>
      <c r="O88" s="39"/>
      <c r="P88" s="10"/>
      <c r="Q88" s="10"/>
      <c r="R88" s="10">
        <f>IFERROR(Q88/(O88+P88),0)</f>
        <v>0</v>
      </c>
      <c r="S88" s="183"/>
      <c r="T88" s="184">
        <f>IFERROR(S88/(O88+P88),0)</f>
        <v>0</v>
      </c>
      <c r="U88" s="39"/>
      <c r="V88" s="10"/>
      <c r="W88" s="10"/>
      <c r="X88" s="10">
        <f>IFERROR(W88/(U88+V88),0)</f>
        <v>0</v>
      </c>
      <c r="Y88" s="183"/>
      <c r="Z88" s="184">
        <f>IFERROR(Y88/(U88+V88),0)</f>
        <v>0</v>
      </c>
      <c r="AA88" s="39"/>
      <c r="AB88" s="10"/>
      <c r="AC88" s="10"/>
      <c r="AD88" s="10">
        <f>IFERROR(AC88/(AA88+AB88),0)</f>
        <v>0</v>
      </c>
      <c r="AE88" s="183"/>
      <c r="AF88" s="184">
        <f>IFERROR(AE88/(AA88+AB88),0)</f>
        <v>0</v>
      </c>
      <c r="AG88" s="39"/>
      <c r="AH88" s="10"/>
      <c r="AI88" s="10"/>
      <c r="AJ88" s="10">
        <f>IFERROR(AI88/(AG88+AH88),0)</f>
        <v>0</v>
      </c>
      <c r="AK88" s="183"/>
      <c r="AL88" s="184">
        <f>IFERROR(AK88/(AG88+AH88),0)</f>
        <v>0</v>
      </c>
      <c r="AM88" s="39"/>
      <c r="AN88" s="10"/>
      <c r="AO88" s="10"/>
      <c r="AP88" s="10">
        <f>IFERROR(AO88/(AM88+AN88),0)</f>
        <v>0</v>
      </c>
      <c r="AQ88" s="183"/>
      <c r="AR88" s="184">
        <f t="shared" si="213"/>
        <v>0</v>
      </c>
      <c r="AS88" s="39"/>
      <c r="AT88" s="10"/>
      <c r="AU88" s="10"/>
      <c r="AV88" s="10">
        <f>IFERROR(AU88/(AS88+AT88),0)</f>
        <v>0</v>
      </c>
      <c r="AW88" s="183"/>
      <c r="AX88" s="184">
        <f>IFERROR(AW88/(AS88+AT88),0)</f>
        <v>0</v>
      </c>
      <c r="AY88" s="39"/>
      <c r="AZ88" s="10"/>
      <c r="BA88" s="10"/>
      <c r="BB88" s="10">
        <f>IFERROR(BA88/(AY88+AZ88),0)</f>
        <v>0</v>
      </c>
      <c r="BC88" s="183"/>
      <c r="BD88" s="184">
        <f>IFERROR(BC88/(AY88+AZ88),0)</f>
        <v>0</v>
      </c>
      <c r="BE88" s="39"/>
      <c r="BF88" s="10"/>
      <c r="BG88" s="10"/>
      <c r="BH88" s="10">
        <f>IFERROR(BG88/(BE88+BF88),0)</f>
        <v>0</v>
      </c>
      <c r="BI88" s="183"/>
      <c r="BJ88" s="184">
        <f>IFERROR(BI88/(BE88+BF88),0)</f>
        <v>0</v>
      </c>
      <c r="BK88" s="39" cm="1">
        <f t="array" ref="BK88">SUM(_xlfn._xlws.FILTER($C88:$BJ88,$C$8:$BJ$8=BK$8))</f>
        <v>0</v>
      </c>
      <c r="BL88" s="39" cm="1">
        <f t="array" ref="BL88">SUM(_xlfn._xlws.FILTER($C88:$BJ88,$C$8:$BJ$8=BL$8))</f>
        <v>0</v>
      </c>
      <c r="BM88" s="39" cm="1">
        <f t="array" ref="BM88">SUM(_xlfn._xlws.FILTER($C88:$BJ88,$C$8:$BJ$8=BM$8))</f>
        <v>0</v>
      </c>
      <c r="BN88" s="10">
        <f>IFERROR(BM88/(BK88+BL88),0)</f>
        <v>0</v>
      </c>
      <c r="BO88" s="196" cm="1">
        <f t="array" ref="BO88">SUM(_xlfn._xlws.FILTER($C88:$BJ88,$C$8:$BJ$8=BO$8))</f>
        <v>0</v>
      </c>
      <c r="BP88" s="184">
        <f>IFERROR(BO88/(BK88+BL88),0)</f>
        <v>0</v>
      </c>
    </row>
    <row r="89" spans="1:68" ht="19.5" customHeight="1" outlineLevel="1" x14ac:dyDescent="0.2">
      <c r="A89" s="154"/>
      <c r="B89" s="139" t="str">
        <v>ΕΜΠΟΡΙΚΟΣ</v>
      </c>
      <c r="C89" s="39"/>
      <c r="D89" s="10"/>
      <c r="E89" s="10"/>
      <c r="F89" s="10">
        <f t="shared" ref="F89:F92" si="254">IFERROR(E89/(C89+D89),0)</f>
        <v>0</v>
      </c>
      <c r="G89" s="183"/>
      <c r="H89" s="184">
        <f t="shared" ref="H89:H92" si="255">IFERROR(G89/(C89+D89),0)</f>
        <v>0</v>
      </c>
      <c r="I89" s="39"/>
      <c r="J89" s="10"/>
      <c r="K89" s="10"/>
      <c r="L89" s="10">
        <f t="shared" ref="L89:L91" si="256">IFERROR(K89/(I89+J89),0)</f>
        <v>0</v>
      </c>
      <c r="M89" s="183"/>
      <c r="N89" s="184">
        <f t="shared" ref="N89:N92" si="257">IFERROR(M89/(I89+J89),0)</f>
        <v>0</v>
      </c>
      <c r="O89" s="39"/>
      <c r="P89" s="10"/>
      <c r="Q89" s="10"/>
      <c r="R89" s="10">
        <f t="shared" ref="R89:R91" si="258">IFERROR(Q89/(O89+P89),0)</f>
        <v>0</v>
      </c>
      <c r="S89" s="183"/>
      <c r="T89" s="184">
        <f t="shared" ref="T89:T92" si="259">IFERROR(S89/(O89+P89),0)</f>
        <v>0</v>
      </c>
      <c r="U89" s="39"/>
      <c r="V89" s="10"/>
      <c r="W89" s="10"/>
      <c r="X89" s="10">
        <f t="shared" ref="X89:X91" si="260">IFERROR(W89/(U89+V89),0)</f>
        <v>0</v>
      </c>
      <c r="Y89" s="183"/>
      <c r="Z89" s="184">
        <f t="shared" ref="Z89:Z92" si="261">IFERROR(Y89/(U89+V89),0)</f>
        <v>0</v>
      </c>
      <c r="AA89" s="39"/>
      <c r="AB89" s="10"/>
      <c r="AC89" s="10"/>
      <c r="AD89" s="10">
        <f t="shared" ref="AD89:AD91" si="262">IFERROR(AC89/(AA89+AB89),0)</f>
        <v>0</v>
      </c>
      <c r="AE89" s="183"/>
      <c r="AF89" s="184">
        <f t="shared" ref="AF89:AF92" si="263">IFERROR(AE89/(AA89+AB89),0)</f>
        <v>0</v>
      </c>
      <c r="AG89" s="39"/>
      <c r="AH89" s="10"/>
      <c r="AI89" s="10"/>
      <c r="AJ89" s="10">
        <f t="shared" ref="AJ89:AJ91" si="264">IFERROR(AI89/(AG89+AH89),0)</f>
        <v>0</v>
      </c>
      <c r="AK89" s="183"/>
      <c r="AL89" s="184">
        <f t="shared" ref="AL89:AL92" si="265">IFERROR(AK89/(AG89+AH89),0)</f>
        <v>0</v>
      </c>
      <c r="AM89" s="39"/>
      <c r="AN89" s="10"/>
      <c r="AO89" s="10"/>
      <c r="AP89" s="10">
        <f t="shared" ref="AP89:AP91" si="266">IFERROR(AO89/(AM89+AN89),0)</f>
        <v>0</v>
      </c>
      <c r="AQ89" s="183"/>
      <c r="AR89" s="184">
        <f t="shared" si="213"/>
        <v>0</v>
      </c>
      <c r="AS89" s="39"/>
      <c r="AT89" s="10"/>
      <c r="AU89" s="10"/>
      <c r="AV89" s="10">
        <f t="shared" ref="AV89:AV91" si="267">IFERROR(AU89/(AS89+AT89),0)</f>
        <v>0</v>
      </c>
      <c r="AW89" s="183"/>
      <c r="AX89" s="184">
        <f t="shared" ref="AX89:AX92" si="268">IFERROR(AW89/(AS89+AT89),0)</f>
        <v>0</v>
      </c>
      <c r="AY89" s="39"/>
      <c r="AZ89" s="10"/>
      <c r="BA89" s="10"/>
      <c r="BB89" s="10">
        <f t="shared" ref="BB89:BB91" si="269">IFERROR(BA89/(AY89+AZ89),0)</f>
        <v>0</v>
      </c>
      <c r="BC89" s="183"/>
      <c r="BD89" s="184">
        <f t="shared" ref="BD89:BD92" si="270">IFERROR(BC89/(AY89+AZ89),0)</f>
        <v>0</v>
      </c>
      <c r="BE89" s="39"/>
      <c r="BF89" s="10"/>
      <c r="BG89" s="10"/>
      <c r="BH89" s="10">
        <f t="shared" ref="BH89:BH91" si="271">IFERROR(BG89/(BE89+BF89),0)</f>
        <v>0</v>
      </c>
      <c r="BI89" s="183"/>
      <c r="BJ89" s="184">
        <f t="shared" ref="BJ89:BJ92" si="272">IFERROR(BI89/(BE89+BF89),0)</f>
        <v>0</v>
      </c>
      <c r="BK89" s="39" cm="1">
        <f t="array" ref="BK89">SUM(_xlfn._xlws.FILTER($C89:$BJ89,$C$8:$BJ$8=BK$8))</f>
        <v>0</v>
      </c>
      <c r="BL89" s="39" cm="1">
        <f t="array" ref="BL89">SUM(_xlfn._xlws.FILTER($C89:$BJ89,$C$8:$BJ$8=BL$8))</f>
        <v>0</v>
      </c>
      <c r="BM89" s="39" cm="1">
        <f t="array" ref="BM89">SUM(_xlfn._xlws.FILTER($C89:$BJ89,$C$8:$BJ$8=BM$8))</f>
        <v>0</v>
      </c>
      <c r="BN89" s="10">
        <f t="shared" ref="BN89:BN91" si="273">IFERROR(BM89/(BK89+BL89),0)</f>
        <v>0</v>
      </c>
      <c r="BO89" s="196" cm="1">
        <f t="array" ref="BO89">SUM(_xlfn._xlws.FILTER($C89:$BJ89,$C$8:$BJ$8=BO$8))</f>
        <v>0</v>
      </c>
      <c r="BP89" s="184">
        <f t="shared" ref="BP89:BP92" si="274">IFERROR(BO89/(BK89+BL89),0)</f>
        <v>0</v>
      </c>
    </row>
    <row r="90" spans="1:68" ht="19.5" customHeight="1" outlineLevel="1" x14ac:dyDescent="0.2">
      <c r="A90" s="154"/>
      <c r="B90" s="139" t="str">
        <v>CNG</v>
      </c>
      <c r="C90" s="39"/>
      <c r="D90" s="10"/>
      <c r="E90" s="10"/>
      <c r="F90" s="10">
        <f t="shared" si="254"/>
        <v>0</v>
      </c>
      <c r="G90" s="183"/>
      <c r="H90" s="184">
        <f t="shared" si="255"/>
        <v>0</v>
      </c>
      <c r="I90" s="39"/>
      <c r="J90" s="10"/>
      <c r="K90" s="10"/>
      <c r="L90" s="10">
        <f t="shared" si="256"/>
        <v>0</v>
      </c>
      <c r="M90" s="183"/>
      <c r="N90" s="184">
        <f t="shared" si="257"/>
        <v>0</v>
      </c>
      <c r="O90" s="39"/>
      <c r="P90" s="10"/>
      <c r="Q90" s="10"/>
      <c r="R90" s="10">
        <f t="shared" si="258"/>
        <v>0</v>
      </c>
      <c r="S90" s="183"/>
      <c r="T90" s="184">
        <f t="shared" si="259"/>
        <v>0</v>
      </c>
      <c r="U90" s="39"/>
      <c r="V90" s="10"/>
      <c r="W90" s="10"/>
      <c r="X90" s="10">
        <f t="shared" si="260"/>
        <v>0</v>
      </c>
      <c r="Y90" s="183"/>
      <c r="Z90" s="184">
        <f t="shared" si="261"/>
        <v>0</v>
      </c>
      <c r="AA90" s="39"/>
      <c r="AB90" s="10"/>
      <c r="AC90" s="10"/>
      <c r="AD90" s="10">
        <f t="shared" si="262"/>
        <v>0</v>
      </c>
      <c r="AE90" s="183"/>
      <c r="AF90" s="184">
        <f t="shared" si="263"/>
        <v>0</v>
      </c>
      <c r="AG90" s="39"/>
      <c r="AH90" s="10"/>
      <c r="AI90" s="10"/>
      <c r="AJ90" s="10">
        <f t="shared" si="264"/>
        <v>0</v>
      </c>
      <c r="AK90" s="183"/>
      <c r="AL90" s="184">
        <f t="shared" si="265"/>
        <v>0</v>
      </c>
      <c r="AM90" s="39"/>
      <c r="AN90" s="10"/>
      <c r="AO90" s="10"/>
      <c r="AP90" s="10">
        <f t="shared" si="266"/>
        <v>0</v>
      </c>
      <c r="AQ90" s="183"/>
      <c r="AR90" s="184">
        <f t="shared" si="213"/>
        <v>0</v>
      </c>
      <c r="AS90" s="39"/>
      <c r="AT90" s="10"/>
      <c r="AU90" s="10"/>
      <c r="AV90" s="10">
        <f t="shared" si="267"/>
        <v>0</v>
      </c>
      <c r="AW90" s="183"/>
      <c r="AX90" s="184">
        <f t="shared" si="268"/>
        <v>0</v>
      </c>
      <c r="AY90" s="39"/>
      <c r="AZ90" s="10"/>
      <c r="BA90" s="10"/>
      <c r="BB90" s="10">
        <f t="shared" si="269"/>
        <v>0</v>
      </c>
      <c r="BC90" s="183"/>
      <c r="BD90" s="184">
        <f t="shared" si="270"/>
        <v>0</v>
      </c>
      <c r="BE90" s="39"/>
      <c r="BF90" s="10"/>
      <c r="BG90" s="10"/>
      <c r="BH90" s="10">
        <f t="shared" si="271"/>
        <v>0</v>
      </c>
      <c r="BI90" s="183"/>
      <c r="BJ90" s="184">
        <f t="shared" si="272"/>
        <v>0</v>
      </c>
      <c r="BK90" s="39" cm="1">
        <f t="array" ref="BK90">SUM(_xlfn._xlws.FILTER($C90:$BJ90,$C$8:$BJ$8=BK$8))</f>
        <v>0</v>
      </c>
      <c r="BL90" s="39" cm="1">
        <f t="array" ref="BL90">SUM(_xlfn._xlws.FILTER($C90:$BJ90,$C$8:$BJ$8=BL$8))</f>
        <v>0</v>
      </c>
      <c r="BM90" s="39" cm="1">
        <f t="array" ref="BM90">SUM(_xlfn._xlws.FILTER($C90:$BJ90,$C$8:$BJ$8=BM$8))</f>
        <v>0</v>
      </c>
      <c r="BN90" s="10">
        <f t="shared" si="273"/>
        <v>0</v>
      </c>
      <c r="BO90" s="196" cm="1">
        <f t="array" ref="BO90">SUM(_xlfn._xlws.FILTER($C90:$BJ90,$C$8:$BJ$8=BO$8))</f>
        <v>0</v>
      </c>
      <c r="BP90" s="184">
        <f t="shared" si="274"/>
        <v>0</v>
      </c>
    </row>
    <row r="91" spans="1:68" ht="19.5" customHeight="1" outlineLevel="1" x14ac:dyDescent="0.2">
      <c r="A91" s="154"/>
      <c r="B91" s="139" t="str">
        <v>ΒΙΟΜΗΧΑΝΙΚΟΣ</v>
      </c>
      <c r="C91" s="39"/>
      <c r="D91" s="10"/>
      <c r="E91" s="10"/>
      <c r="F91" s="10">
        <f t="shared" si="254"/>
        <v>0</v>
      </c>
      <c r="G91" s="183"/>
      <c r="H91" s="184">
        <f t="shared" si="255"/>
        <v>0</v>
      </c>
      <c r="I91" s="39"/>
      <c r="J91" s="10"/>
      <c r="K91" s="10"/>
      <c r="L91" s="10">
        <f t="shared" si="256"/>
        <v>0</v>
      </c>
      <c r="M91" s="183"/>
      <c r="N91" s="184">
        <f t="shared" si="257"/>
        <v>0</v>
      </c>
      <c r="O91" s="39"/>
      <c r="P91" s="10"/>
      <c r="Q91" s="10"/>
      <c r="R91" s="10">
        <f t="shared" si="258"/>
        <v>0</v>
      </c>
      <c r="S91" s="183"/>
      <c r="T91" s="184">
        <f t="shared" si="259"/>
        <v>0</v>
      </c>
      <c r="U91" s="39"/>
      <c r="V91" s="10"/>
      <c r="W91" s="10"/>
      <c r="X91" s="10">
        <f t="shared" si="260"/>
        <v>0</v>
      </c>
      <c r="Y91" s="183"/>
      <c r="Z91" s="184">
        <f t="shared" si="261"/>
        <v>0</v>
      </c>
      <c r="AA91" s="39"/>
      <c r="AB91" s="10"/>
      <c r="AC91" s="10"/>
      <c r="AD91" s="10">
        <f t="shared" si="262"/>
        <v>0</v>
      </c>
      <c r="AE91" s="183"/>
      <c r="AF91" s="184">
        <f t="shared" si="263"/>
        <v>0</v>
      </c>
      <c r="AG91" s="39"/>
      <c r="AH91" s="10"/>
      <c r="AI91" s="10"/>
      <c r="AJ91" s="10">
        <f t="shared" si="264"/>
        <v>0</v>
      </c>
      <c r="AK91" s="183"/>
      <c r="AL91" s="184">
        <f t="shared" si="265"/>
        <v>0</v>
      </c>
      <c r="AM91" s="39"/>
      <c r="AN91" s="10"/>
      <c r="AO91" s="10"/>
      <c r="AP91" s="10">
        <f t="shared" si="266"/>
        <v>0</v>
      </c>
      <c r="AQ91" s="183"/>
      <c r="AR91" s="184">
        <f t="shared" si="213"/>
        <v>0</v>
      </c>
      <c r="AS91" s="39"/>
      <c r="AT91" s="10"/>
      <c r="AU91" s="10"/>
      <c r="AV91" s="10">
        <f t="shared" si="267"/>
        <v>0</v>
      </c>
      <c r="AW91" s="183"/>
      <c r="AX91" s="184">
        <f t="shared" si="268"/>
        <v>0</v>
      </c>
      <c r="AY91" s="39"/>
      <c r="AZ91" s="10"/>
      <c r="BA91" s="10"/>
      <c r="BB91" s="10">
        <f t="shared" si="269"/>
        <v>0</v>
      </c>
      <c r="BC91" s="183"/>
      <c r="BD91" s="184">
        <f t="shared" si="270"/>
        <v>0</v>
      </c>
      <c r="BE91" s="39">
        <v>1</v>
      </c>
      <c r="BF91" s="10"/>
      <c r="BG91" s="10">
        <v>4330551</v>
      </c>
      <c r="BH91" s="10">
        <f t="shared" si="271"/>
        <v>4330551</v>
      </c>
      <c r="BI91" s="183">
        <v>16654.2</v>
      </c>
      <c r="BJ91" s="184">
        <f t="shared" si="272"/>
        <v>16654.2</v>
      </c>
      <c r="BK91" s="39" cm="1">
        <f t="array" ref="BK91">SUM(_xlfn._xlws.FILTER($C91:$BJ91,$C$8:$BJ$8=BK$8))</f>
        <v>1</v>
      </c>
      <c r="BL91" s="39" cm="1">
        <f t="array" ref="BL91">SUM(_xlfn._xlws.FILTER($C91:$BJ91,$C$8:$BJ$8=BL$8))</f>
        <v>0</v>
      </c>
      <c r="BM91" s="39" cm="1">
        <f t="array" ref="BM91">SUM(_xlfn._xlws.FILTER($C91:$BJ91,$C$8:$BJ$8=BM$8))</f>
        <v>4330551</v>
      </c>
      <c r="BN91" s="10">
        <f t="shared" si="273"/>
        <v>4330551</v>
      </c>
      <c r="BO91" s="196" cm="1">
        <f t="array" ref="BO91">SUM(_xlfn._xlws.FILTER($C91:$BJ91,$C$8:$BJ$8=BO$8))</f>
        <v>16654.2</v>
      </c>
      <c r="BP91" s="184">
        <f t="shared" si="274"/>
        <v>16654.2</v>
      </c>
    </row>
    <row r="92" spans="1:68" ht="19.5" customHeight="1" outlineLevel="1" thickBot="1" x14ac:dyDescent="0.25">
      <c r="A92" s="155"/>
      <c r="B92" s="139" t="str">
        <v>ΚΛΙΜΑΤΙΣΜΟΣ / ΣΥΜΠΑΡΑΓΩΓΗ</v>
      </c>
      <c r="C92" s="147"/>
      <c r="D92" s="148"/>
      <c r="E92" s="157"/>
      <c r="F92" s="10">
        <f t="shared" si="254"/>
        <v>0</v>
      </c>
      <c r="G92" s="185"/>
      <c r="H92" s="184">
        <f t="shared" si="255"/>
        <v>0</v>
      </c>
      <c r="I92" s="147"/>
      <c r="J92" s="148"/>
      <c r="K92" s="157"/>
      <c r="L92" s="10">
        <f>IFERROR(K92/(I92+J92),0)</f>
        <v>0</v>
      </c>
      <c r="M92" s="183"/>
      <c r="N92" s="184">
        <f t="shared" si="257"/>
        <v>0</v>
      </c>
      <c r="O92" s="147"/>
      <c r="P92" s="148"/>
      <c r="Q92" s="157"/>
      <c r="R92" s="10">
        <f>IFERROR(Q92/(O92+P92),0)</f>
        <v>0</v>
      </c>
      <c r="S92" s="183"/>
      <c r="T92" s="184">
        <f t="shared" si="259"/>
        <v>0</v>
      </c>
      <c r="U92" s="147"/>
      <c r="V92" s="148"/>
      <c r="W92" s="157"/>
      <c r="X92" s="10">
        <f>IFERROR(W92/(U92+V92),0)</f>
        <v>0</v>
      </c>
      <c r="Y92" s="183"/>
      <c r="Z92" s="184">
        <f t="shared" si="261"/>
        <v>0</v>
      </c>
      <c r="AA92" s="147"/>
      <c r="AB92" s="148"/>
      <c r="AC92" s="157"/>
      <c r="AD92" s="10">
        <f>IFERROR(AC92/(AA92+AB92),0)</f>
        <v>0</v>
      </c>
      <c r="AE92" s="183"/>
      <c r="AF92" s="184">
        <f t="shared" si="263"/>
        <v>0</v>
      </c>
      <c r="AG92" s="147"/>
      <c r="AH92" s="148"/>
      <c r="AI92" s="157"/>
      <c r="AJ92" s="10">
        <f>IFERROR(AI92/(AG92+AH92),0)</f>
        <v>0</v>
      </c>
      <c r="AK92" s="183"/>
      <c r="AL92" s="184">
        <f t="shared" si="265"/>
        <v>0</v>
      </c>
      <c r="AM92" s="147"/>
      <c r="AN92" s="148"/>
      <c r="AO92" s="157"/>
      <c r="AP92" s="10">
        <f>IFERROR(AO92/(AM92+AN92),0)</f>
        <v>0</v>
      </c>
      <c r="AQ92" s="183"/>
      <c r="AR92" s="184">
        <f t="shared" si="213"/>
        <v>0</v>
      </c>
      <c r="AS92" s="147"/>
      <c r="AT92" s="148"/>
      <c r="AU92" s="157"/>
      <c r="AV92" s="10">
        <f>IFERROR(AU92/(AS92+AT92),0)</f>
        <v>0</v>
      </c>
      <c r="AW92" s="183"/>
      <c r="AX92" s="184">
        <f t="shared" si="268"/>
        <v>0</v>
      </c>
      <c r="AY92" s="147"/>
      <c r="AZ92" s="148"/>
      <c r="BA92" s="157"/>
      <c r="BB92" s="10">
        <f>IFERROR(BA92/(AY92+AZ92),0)</f>
        <v>0</v>
      </c>
      <c r="BC92" s="183"/>
      <c r="BD92" s="184">
        <f t="shared" si="270"/>
        <v>0</v>
      </c>
      <c r="BE92" s="147"/>
      <c r="BF92" s="148"/>
      <c r="BG92" s="157"/>
      <c r="BH92" s="10">
        <f>IFERROR(BG92/(BE92+BF92),0)</f>
        <v>0</v>
      </c>
      <c r="BI92" s="183"/>
      <c r="BJ92" s="184">
        <f t="shared" si="272"/>
        <v>0</v>
      </c>
      <c r="BK92" s="39" cm="1">
        <f t="array" ref="BK92">SUM(_xlfn._xlws.FILTER($C92:$BJ92,$C$8:$BJ$8=BK$8))</f>
        <v>0</v>
      </c>
      <c r="BL92" s="39" cm="1">
        <f t="array" ref="BL92">SUM(_xlfn._xlws.FILTER($C92:$BJ92,$C$8:$BJ$8=BL$8))</f>
        <v>0</v>
      </c>
      <c r="BM92" s="39" cm="1">
        <f t="array" ref="BM92">SUM(_xlfn._xlws.FILTER($C92:$BJ92,$C$8:$BJ$8=BM$8))</f>
        <v>0</v>
      </c>
      <c r="BN92" s="10">
        <f>IFERROR(BM92/(BK92+BL92),0)</f>
        <v>0</v>
      </c>
      <c r="BO92" s="196" cm="1">
        <f t="array" ref="BO92">SUM(_xlfn._xlws.FILTER($C92:$BJ92,$C$8:$BJ$8=BO$8))</f>
        <v>0</v>
      </c>
      <c r="BP92" s="184">
        <f t="shared" si="274"/>
        <v>0</v>
      </c>
    </row>
    <row r="93" spans="1:68" ht="36" customHeight="1" outlineLevel="1" x14ac:dyDescent="0.2">
      <c r="A93" s="153">
        <v>15</v>
      </c>
      <c r="B93" s="141" t="s">
        <v>45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181">
        <f>SUM(G94:G98)</f>
        <v>0</v>
      </c>
      <c r="H93" s="182">
        <f>IFERROR(G93/(C93+D93),0)</f>
        <v>0</v>
      </c>
      <c r="I93" s="121">
        <f>SUM(I94:I98)</f>
        <v>2</v>
      </c>
      <c r="J93" s="74">
        <f>SUM(J94:J98)</f>
        <v>0</v>
      </c>
      <c r="K93" s="74">
        <f>SUM(K94:K97)</f>
        <v>16349845</v>
      </c>
      <c r="L93" s="74">
        <f>IFERROR(K93/(I93+J93),0)</f>
        <v>8174922.5</v>
      </c>
      <c r="M93" s="181">
        <f>SUM(M94:M98)</f>
        <v>11925.5</v>
      </c>
      <c r="N93" s="182">
        <f>IFERROR(M93/(I93+J93),0)</f>
        <v>5962.75</v>
      </c>
      <c r="O93" s="121">
        <f>SUM(O94:O98)</f>
        <v>0</v>
      </c>
      <c r="P93" s="74">
        <f>SUM(P94:P98)</f>
        <v>0</v>
      </c>
      <c r="Q93" s="74">
        <f>SUM(Q94:Q98)</f>
        <v>0</v>
      </c>
      <c r="R93" s="74">
        <f>IFERROR(Q93/(O93+P93),0)</f>
        <v>0</v>
      </c>
      <c r="S93" s="181">
        <f>SUM(S94:S98)</f>
        <v>0</v>
      </c>
      <c r="T93" s="182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181">
        <f>SUM(Y94:Y98)</f>
        <v>0</v>
      </c>
      <c r="Z93" s="182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181">
        <f>SUM(AE94:AE98)</f>
        <v>0</v>
      </c>
      <c r="AF93" s="182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181">
        <f>SUM(AK94:AK98)</f>
        <v>0</v>
      </c>
      <c r="AL93" s="182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181">
        <f>SUM(AQ94:AQ98)</f>
        <v>0</v>
      </c>
      <c r="AR93" s="182">
        <f t="shared" si="213"/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181">
        <f>SUM(AW94:AW98)</f>
        <v>0</v>
      </c>
      <c r="AX93" s="182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181">
        <f>SUM(BC94:BC98)</f>
        <v>0</v>
      </c>
      <c r="BD93" s="182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181">
        <f>SUM(BI94:BI98)</f>
        <v>0</v>
      </c>
      <c r="BJ93" s="182">
        <f>IFERROR(BI93/(BE93+BF93),0)</f>
        <v>0</v>
      </c>
      <c r="BK93" s="121">
        <f>SUM(BK94:BK98)</f>
        <v>2</v>
      </c>
      <c r="BL93" s="74">
        <f>SUM(BL94:BL98)</f>
        <v>0</v>
      </c>
      <c r="BM93" s="74">
        <f>SUM(BM94:BM97)</f>
        <v>16349845</v>
      </c>
      <c r="BN93" s="74">
        <f>IFERROR(BM93/(BK93+BL93),0)</f>
        <v>8174922.5</v>
      </c>
      <c r="BO93" s="181">
        <f>SUM(BO94:BO98)</f>
        <v>11925.5</v>
      </c>
      <c r="BP93" s="182">
        <f>IFERROR(BO93/(BK93+BL93),0)</f>
        <v>5962.75</v>
      </c>
    </row>
    <row r="94" spans="1:68" ht="19.5" customHeight="1" outlineLevel="1" x14ac:dyDescent="0.2">
      <c r="A94" s="154"/>
      <c r="B94" s="139" t="str" cm="1">
        <f t="array" ref="B94:B98">$B$10:$B$14</f>
        <v>ΟΙΚΙΑΚΟΣ</v>
      </c>
      <c r="C94" s="39"/>
      <c r="D94" s="10"/>
      <c r="E94" s="10"/>
      <c r="F94" s="10">
        <f>IFERROR(E94/(C94+D94),0)</f>
        <v>0</v>
      </c>
      <c r="G94" s="183"/>
      <c r="H94" s="184">
        <f>IFERROR(G94/(C94+D94),0)</f>
        <v>0</v>
      </c>
      <c r="I94" s="39"/>
      <c r="J94" s="10"/>
      <c r="K94" s="10"/>
      <c r="L94" s="10">
        <f>IFERROR(K94/(I94+J94),0)</f>
        <v>0</v>
      </c>
      <c r="M94" s="183"/>
      <c r="N94" s="184">
        <f>IFERROR(M94/(I94+J94),0)</f>
        <v>0</v>
      </c>
      <c r="O94" s="39"/>
      <c r="P94" s="10"/>
      <c r="Q94" s="10"/>
      <c r="R94" s="10">
        <f>IFERROR(Q94/(O94+P94),0)</f>
        <v>0</v>
      </c>
      <c r="S94" s="183"/>
      <c r="T94" s="184">
        <f>IFERROR(S94/(O94+P94),0)</f>
        <v>0</v>
      </c>
      <c r="U94" s="39"/>
      <c r="V94" s="10"/>
      <c r="W94" s="10"/>
      <c r="X94" s="10">
        <f>IFERROR(W94/(U94+V94),0)</f>
        <v>0</v>
      </c>
      <c r="Y94" s="183"/>
      <c r="Z94" s="184">
        <f>IFERROR(Y94/(U94+V94),0)</f>
        <v>0</v>
      </c>
      <c r="AA94" s="39"/>
      <c r="AB94" s="10"/>
      <c r="AC94" s="10"/>
      <c r="AD94" s="10">
        <f>IFERROR(AC94/(AA94+AB94),0)</f>
        <v>0</v>
      </c>
      <c r="AE94" s="183"/>
      <c r="AF94" s="184">
        <f>IFERROR(AE94/(AA94+AB94),0)</f>
        <v>0</v>
      </c>
      <c r="AG94" s="39"/>
      <c r="AH94" s="10"/>
      <c r="AI94" s="10"/>
      <c r="AJ94" s="10">
        <f>IFERROR(AI94/(AG94+AH94),0)</f>
        <v>0</v>
      </c>
      <c r="AK94" s="183"/>
      <c r="AL94" s="184">
        <f>IFERROR(AK94/(AG94+AH94),0)</f>
        <v>0</v>
      </c>
      <c r="AM94" s="39"/>
      <c r="AN94" s="10"/>
      <c r="AO94" s="10"/>
      <c r="AP94" s="10">
        <f>IFERROR(AO94/(AM94+AN94),0)</f>
        <v>0</v>
      </c>
      <c r="AQ94" s="183"/>
      <c r="AR94" s="184">
        <f t="shared" si="213"/>
        <v>0</v>
      </c>
      <c r="AS94" s="39"/>
      <c r="AT94" s="10"/>
      <c r="AU94" s="10"/>
      <c r="AV94" s="10">
        <f>IFERROR(AU94/(AS94+AT94),0)</f>
        <v>0</v>
      </c>
      <c r="AW94" s="183"/>
      <c r="AX94" s="184">
        <f>IFERROR(AW94/(AS94+AT94),0)</f>
        <v>0</v>
      </c>
      <c r="AY94" s="39"/>
      <c r="AZ94" s="10"/>
      <c r="BA94" s="10"/>
      <c r="BB94" s="10">
        <f>IFERROR(BA94/(AY94+AZ94),0)</f>
        <v>0</v>
      </c>
      <c r="BC94" s="183"/>
      <c r="BD94" s="184">
        <f>IFERROR(BC94/(AY94+AZ94),0)</f>
        <v>0</v>
      </c>
      <c r="BE94" s="39"/>
      <c r="BF94" s="10"/>
      <c r="BG94" s="10"/>
      <c r="BH94" s="10">
        <f>IFERROR(BG94/(BE94+BF94),0)</f>
        <v>0</v>
      </c>
      <c r="BI94" s="183"/>
      <c r="BJ94" s="184">
        <f>IFERROR(BI94/(BE94+BF94),0)</f>
        <v>0</v>
      </c>
      <c r="BK94" s="39" cm="1">
        <f t="array" ref="BK94">SUM(_xlfn._xlws.FILTER($C94:$BJ94,$C$8:$BJ$8=BK$8))</f>
        <v>0</v>
      </c>
      <c r="BL94" s="39" cm="1">
        <f t="array" ref="BL94">SUM(_xlfn._xlws.FILTER($C94:$BJ94,$C$8:$BJ$8=BL$8))</f>
        <v>0</v>
      </c>
      <c r="BM94" s="39" cm="1">
        <f t="array" ref="BM94">SUM(_xlfn._xlws.FILTER($C94:$BJ94,$C$8:$BJ$8=BM$8))</f>
        <v>0</v>
      </c>
      <c r="BN94" s="10">
        <f>IFERROR(BM94/(BK94+BL94),0)</f>
        <v>0</v>
      </c>
      <c r="BO94" s="196" cm="1">
        <f t="array" ref="BO94">SUM(_xlfn._xlws.FILTER($C94:$BJ94,$C$8:$BJ$8=BO$8))</f>
        <v>0</v>
      </c>
      <c r="BP94" s="184">
        <f>IFERROR(BO94/(BK94+BL94),0)</f>
        <v>0</v>
      </c>
    </row>
    <row r="95" spans="1:68" ht="19.5" customHeight="1" outlineLevel="1" x14ac:dyDescent="0.2">
      <c r="A95" s="154"/>
      <c r="B95" s="139" t="str">
        <v>ΕΜΠΟΡΙΚΟΣ</v>
      </c>
      <c r="C95" s="39"/>
      <c r="D95" s="10"/>
      <c r="E95" s="10"/>
      <c r="F95" s="10">
        <f t="shared" ref="F95:F98" si="275">IFERROR(E95/(C95+D95),0)</f>
        <v>0</v>
      </c>
      <c r="G95" s="183"/>
      <c r="H95" s="184">
        <f t="shared" ref="H95:H98" si="276">IFERROR(G95/(C95+D95),0)</f>
        <v>0</v>
      </c>
      <c r="I95" s="39"/>
      <c r="J95" s="10"/>
      <c r="K95" s="10"/>
      <c r="L95" s="10">
        <f t="shared" ref="L95:L97" si="277">IFERROR(K95/(I95+J95),0)</f>
        <v>0</v>
      </c>
      <c r="M95" s="183"/>
      <c r="N95" s="184">
        <f t="shared" ref="N95:N98" si="278">IFERROR(M95/(I95+J95),0)</f>
        <v>0</v>
      </c>
      <c r="O95" s="39"/>
      <c r="P95" s="10"/>
      <c r="Q95" s="10"/>
      <c r="R95" s="10">
        <f t="shared" ref="R95:R97" si="279">IFERROR(Q95/(O95+P95),0)</f>
        <v>0</v>
      </c>
      <c r="S95" s="183"/>
      <c r="T95" s="184">
        <f t="shared" ref="T95:T98" si="280">IFERROR(S95/(O95+P95),0)</f>
        <v>0</v>
      </c>
      <c r="U95" s="39"/>
      <c r="V95" s="10"/>
      <c r="W95" s="10"/>
      <c r="X95" s="10">
        <f t="shared" ref="X95:X97" si="281">IFERROR(W95/(U95+V95),0)</f>
        <v>0</v>
      </c>
      <c r="Y95" s="183"/>
      <c r="Z95" s="184">
        <f t="shared" ref="Z95:Z98" si="282">IFERROR(Y95/(U95+V95),0)</f>
        <v>0</v>
      </c>
      <c r="AA95" s="39"/>
      <c r="AB95" s="10"/>
      <c r="AC95" s="10"/>
      <c r="AD95" s="10">
        <f t="shared" ref="AD95:AD97" si="283">IFERROR(AC95/(AA95+AB95),0)</f>
        <v>0</v>
      </c>
      <c r="AE95" s="183"/>
      <c r="AF95" s="184">
        <f t="shared" ref="AF95:AF98" si="284">IFERROR(AE95/(AA95+AB95),0)</f>
        <v>0</v>
      </c>
      <c r="AG95" s="39"/>
      <c r="AH95" s="10"/>
      <c r="AI95" s="10"/>
      <c r="AJ95" s="10">
        <f t="shared" ref="AJ95:AJ97" si="285">IFERROR(AI95/(AG95+AH95),0)</f>
        <v>0</v>
      </c>
      <c r="AK95" s="183"/>
      <c r="AL95" s="184">
        <f t="shared" ref="AL95:AL98" si="286">IFERROR(AK95/(AG95+AH95),0)</f>
        <v>0</v>
      </c>
      <c r="AM95" s="39"/>
      <c r="AN95" s="10"/>
      <c r="AO95" s="10"/>
      <c r="AP95" s="10">
        <f t="shared" ref="AP95:AP97" si="287">IFERROR(AO95/(AM95+AN95),0)</f>
        <v>0</v>
      </c>
      <c r="AQ95" s="183"/>
      <c r="AR95" s="184">
        <f t="shared" si="213"/>
        <v>0</v>
      </c>
      <c r="AS95" s="39"/>
      <c r="AT95" s="10"/>
      <c r="AU95" s="10"/>
      <c r="AV95" s="10">
        <f t="shared" ref="AV95:AV97" si="288">IFERROR(AU95/(AS95+AT95),0)</f>
        <v>0</v>
      </c>
      <c r="AW95" s="183"/>
      <c r="AX95" s="184">
        <f t="shared" ref="AX95:AX98" si="289">IFERROR(AW95/(AS95+AT95),0)</f>
        <v>0</v>
      </c>
      <c r="AY95" s="39"/>
      <c r="AZ95" s="10"/>
      <c r="BA95" s="10"/>
      <c r="BB95" s="10">
        <f t="shared" ref="BB95:BB97" si="290">IFERROR(BA95/(AY95+AZ95),0)</f>
        <v>0</v>
      </c>
      <c r="BC95" s="183"/>
      <c r="BD95" s="184">
        <f t="shared" ref="BD95:BD98" si="291">IFERROR(BC95/(AY95+AZ95),0)</f>
        <v>0</v>
      </c>
      <c r="BE95" s="39"/>
      <c r="BF95" s="10"/>
      <c r="BG95" s="10"/>
      <c r="BH95" s="10">
        <f t="shared" ref="BH95:BH97" si="292">IFERROR(BG95/(BE95+BF95),0)</f>
        <v>0</v>
      </c>
      <c r="BI95" s="183"/>
      <c r="BJ95" s="184">
        <f t="shared" ref="BJ95:BJ98" si="293">IFERROR(BI95/(BE95+BF95),0)</f>
        <v>0</v>
      </c>
      <c r="BK95" s="39" cm="1">
        <f t="array" ref="BK95">SUM(_xlfn._xlws.FILTER($C95:$BJ95,$C$8:$BJ$8=BK$8))</f>
        <v>0</v>
      </c>
      <c r="BL95" s="39" cm="1">
        <f t="array" ref="BL95">SUM(_xlfn._xlws.FILTER($C95:$BJ95,$C$8:$BJ$8=BL$8))</f>
        <v>0</v>
      </c>
      <c r="BM95" s="39" cm="1">
        <f t="array" ref="BM95">SUM(_xlfn._xlws.FILTER($C95:$BJ95,$C$8:$BJ$8=BM$8))</f>
        <v>0</v>
      </c>
      <c r="BN95" s="10">
        <f t="shared" ref="BN95:BN97" si="294">IFERROR(BM95/(BK95+BL95),0)</f>
        <v>0</v>
      </c>
      <c r="BO95" s="196" cm="1">
        <f t="array" ref="BO95">SUM(_xlfn._xlws.FILTER($C95:$BJ95,$C$8:$BJ$8=BO$8))</f>
        <v>0</v>
      </c>
      <c r="BP95" s="184">
        <f t="shared" ref="BP95:BP98" si="295">IFERROR(BO95/(BK95+BL95),0)</f>
        <v>0</v>
      </c>
    </row>
    <row r="96" spans="1:68" ht="19.5" customHeight="1" outlineLevel="1" x14ac:dyDescent="0.2">
      <c r="A96" s="154"/>
      <c r="B96" s="139" t="str">
        <v>CNG</v>
      </c>
      <c r="C96" s="39"/>
      <c r="D96" s="10"/>
      <c r="E96" s="10"/>
      <c r="F96" s="10">
        <f t="shared" si="275"/>
        <v>0</v>
      </c>
      <c r="G96" s="183"/>
      <c r="H96" s="184">
        <f t="shared" si="276"/>
        <v>0</v>
      </c>
      <c r="I96" s="39"/>
      <c r="J96" s="10"/>
      <c r="K96" s="10"/>
      <c r="L96" s="10">
        <f t="shared" si="277"/>
        <v>0</v>
      </c>
      <c r="M96" s="183"/>
      <c r="N96" s="184">
        <f t="shared" si="278"/>
        <v>0</v>
      </c>
      <c r="O96" s="39"/>
      <c r="P96" s="10"/>
      <c r="Q96" s="10"/>
      <c r="R96" s="10">
        <f t="shared" si="279"/>
        <v>0</v>
      </c>
      <c r="S96" s="183"/>
      <c r="T96" s="184">
        <f t="shared" si="280"/>
        <v>0</v>
      </c>
      <c r="U96" s="39"/>
      <c r="V96" s="10"/>
      <c r="W96" s="10"/>
      <c r="X96" s="10">
        <f t="shared" si="281"/>
        <v>0</v>
      </c>
      <c r="Y96" s="183"/>
      <c r="Z96" s="184">
        <f t="shared" si="282"/>
        <v>0</v>
      </c>
      <c r="AA96" s="39"/>
      <c r="AB96" s="10"/>
      <c r="AC96" s="10"/>
      <c r="AD96" s="10">
        <f t="shared" si="283"/>
        <v>0</v>
      </c>
      <c r="AE96" s="183"/>
      <c r="AF96" s="184">
        <f t="shared" si="284"/>
        <v>0</v>
      </c>
      <c r="AG96" s="39"/>
      <c r="AH96" s="10"/>
      <c r="AI96" s="10"/>
      <c r="AJ96" s="10">
        <f t="shared" si="285"/>
        <v>0</v>
      </c>
      <c r="AK96" s="183"/>
      <c r="AL96" s="184">
        <f t="shared" si="286"/>
        <v>0</v>
      </c>
      <c r="AM96" s="39"/>
      <c r="AN96" s="10"/>
      <c r="AO96" s="10"/>
      <c r="AP96" s="10">
        <f t="shared" si="287"/>
        <v>0</v>
      </c>
      <c r="AQ96" s="183"/>
      <c r="AR96" s="184">
        <f t="shared" si="213"/>
        <v>0</v>
      </c>
      <c r="AS96" s="39"/>
      <c r="AT96" s="10"/>
      <c r="AU96" s="10"/>
      <c r="AV96" s="10">
        <f t="shared" si="288"/>
        <v>0</v>
      </c>
      <c r="AW96" s="183"/>
      <c r="AX96" s="184">
        <f t="shared" si="289"/>
        <v>0</v>
      </c>
      <c r="AY96" s="39"/>
      <c r="AZ96" s="10"/>
      <c r="BA96" s="10"/>
      <c r="BB96" s="10">
        <f t="shared" si="290"/>
        <v>0</v>
      </c>
      <c r="BC96" s="183"/>
      <c r="BD96" s="184">
        <f t="shared" si="291"/>
        <v>0</v>
      </c>
      <c r="BE96" s="39"/>
      <c r="BF96" s="10"/>
      <c r="BG96" s="10"/>
      <c r="BH96" s="10">
        <f t="shared" si="292"/>
        <v>0</v>
      </c>
      <c r="BI96" s="183"/>
      <c r="BJ96" s="184">
        <f t="shared" si="293"/>
        <v>0</v>
      </c>
      <c r="BK96" s="39" cm="1">
        <f t="array" ref="BK96">SUM(_xlfn._xlws.FILTER($C96:$BJ96,$C$8:$BJ$8=BK$8))</f>
        <v>0</v>
      </c>
      <c r="BL96" s="39" cm="1">
        <f t="array" ref="BL96">SUM(_xlfn._xlws.FILTER($C96:$BJ96,$C$8:$BJ$8=BL$8))</f>
        <v>0</v>
      </c>
      <c r="BM96" s="39" cm="1">
        <f t="array" ref="BM96">SUM(_xlfn._xlws.FILTER($C96:$BJ96,$C$8:$BJ$8=BM$8))</f>
        <v>0</v>
      </c>
      <c r="BN96" s="10">
        <f t="shared" si="294"/>
        <v>0</v>
      </c>
      <c r="BO96" s="196" cm="1">
        <f t="array" ref="BO96">SUM(_xlfn._xlws.FILTER($C96:$BJ96,$C$8:$BJ$8=BO$8))</f>
        <v>0</v>
      </c>
      <c r="BP96" s="184">
        <f t="shared" si="295"/>
        <v>0</v>
      </c>
    </row>
    <row r="97" spans="1:68" ht="19.5" customHeight="1" outlineLevel="1" x14ac:dyDescent="0.2">
      <c r="A97" s="154"/>
      <c r="B97" s="139" t="str">
        <v>ΒΙΟΜΗΧΑΝΙΚΟΣ</v>
      </c>
      <c r="C97" s="39"/>
      <c r="D97" s="10"/>
      <c r="E97" s="10"/>
      <c r="F97" s="10">
        <f t="shared" si="275"/>
        <v>0</v>
      </c>
      <c r="G97" s="183"/>
      <c r="H97" s="184">
        <f t="shared" si="276"/>
        <v>0</v>
      </c>
      <c r="I97" s="39">
        <v>2</v>
      </c>
      <c r="J97" s="10"/>
      <c r="K97" s="10">
        <v>16349845</v>
      </c>
      <c r="L97" s="10">
        <f t="shared" si="277"/>
        <v>8174922.5</v>
      </c>
      <c r="M97" s="183">
        <v>11925.5</v>
      </c>
      <c r="N97" s="184">
        <f t="shared" si="278"/>
        <v>5962.75</v>
      </c>
      <c r="O97" s="39"/>
      <c r="P97" s="10"/>
      <c r="Q97" s="10"/>
      <c r="R97" s="10">
        <f t="shared" si="279"/>
        <v>0</v>
      </c>
      <c r="S97" s="183"/>
      <c r="T97" s="184">
        <f t="shared" si="280"/>
        <v>0</v>
      </c>
      <c r="U97" s="39"/>
      <c r="V97" s="10"/>
      <c r="W97" s="10"/>
      <c r="X97" s="10">
        <f t="shared" si="281"/>
        <v>0</v>
      </c>
      <c r="Y97" s="183"/>
      <c r="Z97" s="184">
        <f t="shared" si="282"/>
        <v>0</v>
      </c>
      <c r="AA97" s="39"/>
      <c r="AB97" s="10"/>
      <c r="AC97" s="10"/>
      <c r="AD97" s="10">
        <f t="shared" si="283"/>
        <v>0</v>
      </c>
      <c r="AE97" s="183"/>
      <c r="AF97" s="184">
        <f t="shared" si="284"/>
        <v>0</v>
      </c>
      <c r="AG97" s="39"/>
      <c r="AH97" s="10"/>
      <c r="AI97" s="10"/>
      <c r="AJ97" s="10">
        <f t="shared" si="285"/>
        <v>0</v>
      </c>
      <c r="AK97" s="183"/>
      <c r="AL97" s="184">
        <f t="shared" si="286"/>
        <v>0</v>
      </c>
      <c r="AM97" s="39"/>
      <c r="AN97" s="10"/>
      <c r="AO97" s="10"/>
      <c r="AP97" s="10">
        <f t="shared" si="287"/>
        <v>0</v>
      </c>
      <c r="AQ97" s="183"/>
      <c r="AR97" s="184">
        <f t="shared" si="213"/>
        <v>0</v>
      </c>
      <c r="AS97" s="39"/>
      <c r="AT97" s="10"/>
      <c r="AU97" s="10"/>
      <c r="AV97" s="10">
        <f t="shared" si="288"/>
        <v>0</v>
      </c>
      <c r="AW97" s="183"/>
      <c r="AX97" s="184">
        <f t="shared" si="289"/>
        <v>0</v>
      </c>
      <c r="AY97" s="39"/>
      <c r="AZ97" s="10"/>
      <c r="BA97" s="10"/>
      <c r="BB97" s="10">
        <f t="shared" si="290"/>
        <v>0</v>
      </c>
      <c r="BC97" s="183"/>
      <c r="BD97" s="184">
        <f t="shared" si="291"/>
        <v>0</v>
      </c>
      <c r="BE97" s="39"/>
      <c r="BF97" s="10"/>
      <c r="BG97" s="10"/>
      <c r="BH97" s="10">
        <f t="shared" si="292"/>
        <v>0</v>
      </c>
      <c r="BI97" s="183"/>
      <c r="BJ97" s="184">
        <f t="shared" si="293"/>
        <v>0</v>
      </c>
      <c r="BK97" s="39" cm="1">
        <f t="array" ref="BK97">SUM(_xlfn._xlws.FILTER($C97:$BJ97,$C$8:$BJ$8=BK$8))</f>
        <v>2</v>
      </c>
      <c r="BL97" s="39" cm="1">
        <f t="array" ref="BL97">SUM(_xlfn._xlws.FILTER($C97:$BJ97,$C$8:$BJ$8=BL$8))</f>
        <v>0</v>
      </c>
      <c r="BM97" s="39" cm="1">
        <f t="array" ref="BM97">SUM(_xlfn._xlws.FILTER($C97:$BJ97,$C$8:$BJ$8=BM$8))</f>
        <v>16349845</v>
      </c>
      <c r="BN97" s="10">
        <f t="shared" si="294"/>
        <v>8174922.5</v>
      </c>
      <c r="BO97" s="196" cm="1">
        <f t="array" ref="BO97">SUM(_xlfn._xlws.FILTER($C97:$BJ97,$C$8:$BJ$8=BO$8))</f>
        <v>11925.5</v>
      </c>
      <c r="BP97" s="184">
        <f t="shared" si="295"/>
        <v>5962.75</v>
      </c>
    </row>
    <row r="98" spans="1:68" ht="19.5" customHeight="1" outlineLevel="1" thickBot="1" x14ac:dyDescent="0.25">
      <c r="A98" s="155"/>
      <c r="B98" s="139" t="str">
        <v>ΚΛΙΜΑΤΙΣΜΟΣ / ΣΥΜΠΑΡΑΓΩΓΗ</v>
      </c>
      <c r="C98" s="147"/>
      <c r="D98" s="148"/>
      <c r="E98" s="157"/>
      <c r="F98" s="10">
        <f t="shared" si="275"/>
        <v>0</v>
      </c>
      <c r="G98" s="185"/>
      <c r="H98" s="184">
        <f t="shared" si="276"/>
        <v>0</v>
      </c>
      <c r="I98" s="147"/>
      <c r="J98" s="148"/>
      <c r="K98" s="157"/>
      <c r="L98" s="10">
        <f>IFERROR(K98/(I98+J98),0)</f>
        <v>0</v>
      </c>
      <c r="M98" s="183"/>
      <c r="N98" s="184">
        <f t="shared" si="278"/>
        <v>0</v>
      </c>
      <c r="O98" s="147"/>
      <c r="P98" s="148"/>
      <c r="Q98" s="157"/>
      <c r="R98" s="10">
        <f>IFERROR(Q98/(O98+P98),0)</f>
        <v>0</v>
      </c>
      <c r="S98" s="183"/>
      <c r="T98" s="184">
        <f t="shared" si="280"/>
        <v>0</v>
      </c>
      <c r="U98" s="147"/>
      <c r="V98" s="148"/>
      <c r="W98" s="157"/>
      <c r="X98" s="10">
        <f>IFERROR(W98/(U98+V98),0)</f>
        <v>0</v>
      </c>
      <c r="Y98" s="183"/>
      <c r="Z98" s="184">
        <f t="shared" si="282"/>
        <v>0</v>
      </c>
      <c r="AA98" s="147"/>
      <c r="AB98" s="148"/>
      <c r="AC98" s="157"/>
      <c r="AD98" s="10">
        <f>IFERROR(AC98/(AA98+AB98),0)</f>
        <v>0</v>
      </c>
      <c r="AE98" s="183"/>
      <c r="AF98" s="184">
        <f t="shared" si="284"/>
        <v>0</v>
      </c>
      <c r="AG98" s="147"/>
      <c r="AH98" s="148"/>
      <c r="AI98" s="157"/>
      <c r="AJ98" s="10">
        <f>IFERROR(AI98/(AG98+AH98),0)</f>
        <v>0</v>
      </c>
      <c r="AK98" s="183"/>
      <c r="AL98" s="184">
        <f t="shared" si="286"/>
        <v>0</v>
      </c>
      <c r="AM98" s="147"/>
      <c r="AN98" s="148"/>
      <c r="AO98" s="157"/>
      <c r="AP98" s="10">
        <f>IFERROR(AO98/(AM98+AN98),0)</f>
        <v>0</v>
      </c>
      <c r="AQ98" s="183"/>
      <c r="AR98" s="184">
        <f t="shared" si="213"/>
        <v>0</v>
      </c>
      <c r="AS98" s="147"/>
      <c r="AT98" s="148"/>
      <c r="AU98" s="157"/>
      <c r="AV98" s="10">
        <f>IFERROR(AU98/(AS98+AT98),0)</f>
        <v>0</v>
      </c>
      <c r="AW98" s="183"/>
      <c r="AX98" s="184">
        <f t="shared" si="289"/>
        <v>0</v>
      </c>
      <c r="AY98" s="147"/>
      <c r="AZ98" s="148"/>
      <c r="BA98" s="157"/>
      <c r="BB98" s="10">
        <f>IFERROR(BA98/(AY98+AZ98),0)</f>
        <v>0</v>
      </c>
      <c r="BC98" s="183"/>
      <c r="BD98" s="184">
        <f t="shared" si="291"/>
        <v>0</v>
      </c>
      <c r="BE98" s="147"/>
      <c r="BF98" s="148"/>
      <c r="BG98" s="157"/>
      <c r="BH98" s="10">
        <f>IFERROR(BG98/(BE98+BF98),0)</f>
        <v>0</v>
      </c>
      <c r="BI98" s="183"/>
      <c r="BJ98" s="184">
        <f t="shared" si="293"/>
        <v>0</v>
      </c>
      <c r="BK98" s="39" cm="1">
        <f t="array" ref="BK98">SUM(_xlfn._xlws.FILTER($C98:$BJ98,$C$8:$BJ$8=BK$8))</f>
        <v>0</v>
      </c>
      <c r="BL98" s="39" cm="1">
        <f t="array" ref="BL98">SUM(_xlfn._xlws.FILTER($C98:$BJ98,$C$8:$BJ$8=BL$8))</f>
        <v>0</v>
      </c>
      <c r="BM98" s="39" cm="1">
        <f t="array" ref="BM98">SUM(_xlfn._xlws.FILTER($C98:$BJ98,$C$8:$BJ$8=BM$8))</f>
        <v>0</v>
      </c>
      <c r="BN98" s="10">
        <f>IFERROR(BM98/(BK98+BL98),0)</f>
        <v>0</v>
      </c>
      <c r="BO98" s="196" cm="1">
        <f t="array" ref="BO98">SUM(_xlfn._xlws.FILTER($C98:$BJ98,$C$8:$BJ$8=BO$8))</f>
        <v>0</v>
      </c>
      <c r="BP98" s="184">
        <f t="shared" si="295"/>
        <v>0</v>
      </c>
    </row>
    <row r="99" spans="1:68" ht="36" customHeight="1" outlineLevel="1" x14ac:dyDescent="0.2">
      <c r="A99" s="153">
        <v>16</v>
      </c>
      <c r="B99" s="141" t="s">
        <v>48</v>
      </c>
      <c r="C99" s="121">
        <f>SUM(C100:C104)</f>
        <v>9503</v>
      </c>
      <c r="D99" s="74">
        <f>SUM(D100:D104)</f>
        <v>0</v>
      </c>
      <c r="E99" s="74">
        <f>SUM(E100:E103)</f>
        <v>18155163</v>
      </c>
      <c r="F99" s="74">
        <f>IFERROR(E99/(C99+D99),0)</f>
        <v>1910.4664842681259</v>
      </c>
      <c r="G99" s="181">
        <f>SUM(G100:G104)</f>
        <v>238633.14</v>
      </c>
      <c r="H99" s="182">
        <f>IFERROR(G99/(C99+D99),0)</f>
        <v>25.111347995369886</v>
      </c>
      <c r="I99" s="121">
        <f>SUM(I100:I104)</f>
        <v>2661</v>
      </c>
      <c r="J99" s="74">
        <f>SUM(J100:J104)</f>
        <v>0</v>
      </c>
      <c r="K99" s="74">
        <f>SUM(K100:K103)</f>
        <v>6068855</v>
      </c>
      <c r="L99" s="74">
        <f>IFERROR(K99/(I99+J99),0)</f>
        <v>2280.6670424652384</v>
      </c>
      <c r="M99" s="181">
        <f>SUM(M100:M104)</f>
        <v>79423.740000000005</v>
      </c>
      <c r="N99" s="182">
        <f>IFERROR(M99/(I99+J99),0)</f>
        <v>29.847328072153328</v>
      </c>
      <c r="O99" s="121">
        <f>SUM(O100:O104)</f>
        <v>7121</v>
      </c>
      <c r="P99" s="74">
        <f>SUM(P100:P104)</f>
        <v>0</v>
      </c>
      <c r="Q99" s="74">
        <f>SUM(Q100:Q104)</f>
        <v>19482323</v>
      </c>
      <c r="R99" s="74">
        <f>IFERROR(Q99/(O99+P99),0)</f>
        <v>2735.8970650189581</v>
      </c>
      <c r="S99" s="181">
        <f>SUM(S100:S104)</f>
        <v>347575.33999999997</v>
      </c>
      <c r="T99" s="182">
        <f>IFERROR(S99/(O99+P99),0)</f>
        <v>48.809905912090997</v>
      </c>
      <c r="U99" s="121">
        <f>SUM(U100:U104)</f>
        <v>65</v>
      </c>
      <c r="V99" s="74">
        <f>SUM(V100:V104)</f>
        <v>0</v>
      </c>
      <c r="W99" s="74">
        <f>SUM(W100:W103)</f>
        <v>105990</v>
      </c>
      <c r="X99" s="74">
        <f>IFERROR(W99/(U99+V99),0)</f>
        <v>1630.6153846153845</v>
      </c>
      <c r="Y99" s="181">
        <f>SUM(Y100:Y104)</f>
        <v>2648.97</v>
      </c>
      <c r="Z99" s="182">
        <f>IFERROR(Y99/(U99+V99),0)</f>
        <v>40.753384615384611</v>
      </c>
      <c r="AA99" s="121">
        <f>SUM(AA100:AA104)</f>
        <v>105</v>
      </c>
      <c r="AB99" s="74">
        <f>SUM(AB100:AB104)</f>
        <v>0</v>
      </c>
      <c r="AC99" s="74">
        <f>SUM(AC100:AC103)</f>
        <v>203754</v>
      </c>
      <c r="AD99" s="74">
        <f>IFERROR(AC99/(AA99+AB99),0)</f>
        <v>1940.5142857142857</v>
      </c>
      <c r="AE99" s="181">
        <f>SUM(AE100:AE104)</f>
        <v>4458.2299999999996</v>
      </c>
      <c r="AF99" s="182">
        <f>IFERROR(AE99/(AA99+AB99),0)</f>
        <v>42.459333333333326</v>
      </c>
      <c r="AG99" s="121">
        <f>SUM(AG100:AG104)</f>
        <v>25</v>
      </c>
      <c r="AH99" s="74">
        <f>SUM(AH100:AH104)</f>
        <v>0</v>
      </c>
      <c r="AI99" s="74">
        <f>SUM(AI100:AI103)</f>
        <v>49789</v>
      </c>
      <c r="AJ99" s="74">
        <f>IFERROR(AI99/(AG99+AH99),0)</f>
        <v>1991.56</v>
      </c>
      <c r="AK99" s="181">
        <f>SUM(AK100:AK104)</f>
        <v>951.01</v>
      </c>
      <c r="AL99" s="182">
        <f>IFERROR(AK99/(AG99+AH99),0)</f>
        <v>38.040399999999998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181">
        <f>SUM(AQ100:AQ104)</f>
        <v>0</v>
      </c>
      <c r="AR99" s="182">
        <f t="shared" si="213"/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181">
        <f>SUM(AW100:AW104)</f>
        <v>0</v>
      </c>
      <c r="AX99" s="182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181">
        <f>SUM(BC100:BC104)</f>
        <v>0</v>
      </c>
      <c r="BD99" s="182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181">
        <f>SUM(BI100:BI104)</f>
        <v>0</v>
      </c>
      <c r="BJ99" s="182">
        <f>IFERROR(BI99/(BE99+BF99),0)</f>
        <v>0</v>
      </c>
      <c r="BK99" s="121">
        <f>SUM(BK100:BK104)</f>
        <v>19480</v>
      </c>
      <c r="BL99" s="74">
        <f>SUM(BL100:BL104)</f>
        <v>0</v>
      </c>
      <c r="BM99" s="74">
        <f>SUM(BM100:BM103)</f>
        <v>44065874</v>
      </c>
      <c r="BN99" s="74">
        <f>IFERROR(BM99/(BK99+BL99),0)</f>
        <v>2262.1085215605749</v>
      </c>
      <c r="BO99" s="181">
        <f>SUM(BO100:BO104)</f>
        <v>673690.42999999993</v>
      </c>
      <c r="BP99" s="182">
        <f>IFERROR(BO99/(BK99+BL99),0)</f>
        <v>34.583697638603695</v>
      </c>
    </row>
    <row r="100" spans="1:68" ht="19.5" customHeight="1" outlineLevel="1" x14ac:dyDescent="0.2">
      <c r="A100" s="154"/>
      <c r="B100" s="139" t="str" cm="1">
        <f t="array" ref="B100:B104">$B$10:$B$14</f>
        <v>ΟΙΚΙΑΚΟΣ</v>
      </c>
      <c r="C100" s="39">
        <v>9206</v>
      </c>
      <c r="D100" s="10"/>
      <c r="E100" s="10">
        <v>16719388</v>
      </c>
      <c r="F100" s="10">
        <f>IFERROR(E100/(C100+D100),0)</f>
        <v>1816.1403432543993</v>
      </c>
      <c r="G100" s="183">
        <v>220077.31</v>
      </c>
      <c r="H100" s="184">
        <f>IFERROR(G100/(C100+D100),0)</f>
        <v>23.905855963502063</v>
      </c>
      <c r="I100" s="39">
        <v>2562</v>
      </c>
      <c r="J100" s="10"/>
      <c r="K100" s="10">
        <v>5211056</v>
      </c>
      <c r="L100" s="10">
        <f>IFERROR(K100/(I100+J100),0)</f>
        <v>2033.9797033567525</v>
      </c>
      <c r="M100" s="183">
        <v>70100.73</v>
      </c>
      <c r="N100" s="184">
        <f>IFERROR(M100/(I100+J100),0)</f>
        <v>27.361721311475407</v>
      </c>
      <c r="O100" s="39">
        <v>6802</v>
      </c>
      <c r="P100" s="10"/>
      <c r="Q100" s="10">
        <v>13271071</v>
      </c>
      <c r="R100" s="10">
        <v>1951.0542487503701</v>
      </c>
      <c r="S100" s="183">
        <v>240923.71</v>
      </c>
      <c r="T100" s="184">
        <v>35.419539841223198</v>
      </c>
      <c r="U100" s="39">
        <v>62</v>
      </c>
      <c r="V100" s="10"/>
      <c r="W100" s="10">
        <v>93819</v>
      </c>
      <c r="X100" s="10">
        <f>IFERROR(W100/(U100+V100),0)</f>
        <v>1513.2096774193549</v>
      </c>
      <c r="Y100" s="183">
        <v>2497.6</v>
      </c>
      <c r="Z100" s="184">
        <f>IFERROR(Y100/(U100+V100),0)</f>
        <v>40.283870967741933</v>
      </c>
      <c r="AA100" s="39">
        <v>103</v>
      </c>
      <c r="AB100" s="10"/>
      <c r="AC100" s="10">
        <v>196097</v>
      </c>
      <c r="AD100" s="10">
        <f>IFERROR(AC100/(AA100+AB100),0)</f>
        <v>1903.8543689320388</v>
      </c>
      <c r="AE100" s="183">
        <v>4386.45</v>
      </c>
      <c r="AF100" s="184">
        <f>IFERROR(AE100/(AA100+AB100),0)</f>
        <v>42.586893203883491</v>
      </c>
      <c r="AG100" s="39">
        <v>25</v>
      </c>
      <c r="AH100" s="10"/>
      <c r="AI100" s="10">
        <v>49789</v>
      </c>
      <c r="AJ100" s="10">
        <f>IFERROR(AI100/(AG100+AH100),0)</f>
        <v>1991.56</v>
      </c>
      <c r="AK100" s="183">
        <v>951.01</v>
      </c>
      <c r="AL100" s="184">
        <f>IFERROR(AK100/(AG100+AH100),0)</f>
        <v>38.040399999999998</v>
      </c>
      <c r="AM100" s="39"/>
      <c r="AN100" s="10"/>
      <c r="AO100" s="10"/>
      <c r="AP100" s="10">
        <f>IFERROR(AO100/(AM100+AN100),0)</f>
        <v>0</v>
      </c>
      <c r="AQ100" s="183"/>
      <c r="AR100" s="184">
        <f t="shared" si="213"/>
        <v>0</v>
      </c>
      <c r="AS100" s="39"/>
      <c r="AT100" s="10"/>
      <c r="AU100" s="10"/>
      <c r="AV100" s="10">
        <f>IFERROR(AU100/(AS100+AT100),0)</f>
        <v>0</v>
      </c>
      <c r="AW100" s="183"/>
      <c r="AX100" s="184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183"/>
      <c r="BD100" s="184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183"/>
      <c r="BJ100" s="184">
        <f>IFERROR(BI100/(BE100+BF100),0)</f>
        <v>0</v>
      </c>
      <c r="BK100" s="39" cm="1">
        <f t="array" ref="BK100">SUM(_xlfn._xlws.FILTER($C100:$BJ100,$C$8:$BJ$8=BK$8))</f>
        <v>18760</v>
      </c>
      <c r="BL100" s="39" cm="1">
        <f t="array" ref="BL100">SUM(_xlfn._xlws.FILTER($C100:$BJ100,$C$8:$BJ$8=BL$8))</f>
        <v>0</v>
      </c>
      <c r="BM100" s="39" cm="1">
        <f t="array" ref="BM100">SUM(_xlfn._xlws.FILTER($C100:$BJ100,$C$8:$BJ$8=BM$8))</f>
        <v>35541220</v>
      </c>
      <c r="BN100" s="10">
        <f>IFERROR(BM100/(BK100+BL100),0)</f>
        <v>1894.5213219616205</v>
      </c>
      <c r="BO100" s="196" cm="1">
        <f t="array" ref="BO100">SUM(_xlfn._xlws.FILTER($C100:$BJ100,$C$8:$BJ$8=BO$8))</f>
        <v>538936.80999999994</v>
      </c>
      <c r="BP100" s="184">
        <f>IFERROR(BO100/(BK100+BL100),0)</f>
        <v>28.727974946695092</v>
      </c>
    </row>
    <row r="101" spans="1:68" ht="19.5" customHeight="1" outlineLevel="1" x14ac:dyDescent="0.2">
      <c r="A101" s="154"/>
      <c r="B101" s="139" t="str">
        <v>ΕΜΠΟΡΙΚΟΣ</v>
      </c>
      <c r="C101" s="39">
        <v>297</v>
      </c>
      <c r="D101" s="10"/>
      <c r="E101" s="10">
        <v>1435775</v>
      </c>
      <c r="F101" s="10">
        <f t="shared" ref="F101:F104" si="296">IFERROR(E101/(C101+D101),0)</f>
        <v>4834.2592592592591</v>
      </c>
      <c r="G101" s="183">
        <v>18555.830000000002</v>
      </c>
      <c r="H101" s="184">
        <f t="shared" ref="H101:H104" si="297">IFERROR(G101/(C101+D101),0)</f>
        <v>62.477542087542091</v>
      </c>
      <c r="I101" s="39">
        <v>98</v>
      </c>
      <c r="J101" s="10"/>
      <c r="K101" s="10">
        <v>698637</v>
      </c>
      <c r="L101" s="10">
        <f t="shared" ref="L101:L103" si="298">IFERROR(K101/(I101+J101),0)</f>
        <v>7128.9489795918371</v>
      </c>
      <c r="M101" s="183">
        <v>8969.94</v>
      </c>
      <c r="N101" s="184">
        <f t="shared" ref="N101:N104" si="299">IFERROR(M101/(I101+J101),0)</f>
        <v>91.53</v>
      </c>
      <c r="O101" s="39">
        <v>316</v>
      </c>
      <c r="P101" s="10"/>
      <c r="Q101" s="10">
        <v>6211252</v>
      </c>
      <c r="R101" s="10">
        <v>19655.860759493698</v>
      </c>
      <c r="S101" s="183">
        <v>106519.71</v>
      </c>
      <c r="T101" s="184">
        <v>337.08768987341801</v>
      </c>
      <c r="U101" s="39">
        <v>3</v>
      </c>
      <c r="V101" s="10"/>
      <c r="W101" s="10">
        <v>12171</v>
      </c>
      <c r="X101" s="10">
        <f t="shared" ref="X101" si="300">IFERROR(W101/(U101+V101),0)</f>
        <v>4057</v>
      </c>
      <c r="Y101" s="183">
        <v>151.37</v>
      </c>
      <c r="Z101" s="184">
        <f t="shared" ref="Z101:Z104" si="301">IFERROR(Y101/(U101+V101),0)</f>
        <v>50.456666666666671</v>
      </c>
      <c r="AA101" s="39">
        <v>2</v>
      </c>
      <c r="AB101" s="10"/>
      <c r="AC101" s="10">
        <v>7657</v>
      </c>
      <c r="AD101" s="10">
        <f t="shared" ref="AD101:AD103" si="302">IFERROR(AC101/(AA101+AB101),0)</f>
        <v>3828.5</v>
      </c>
      <c r="AE101" s="183">
        <v>71.78</v>
      </c>
      <c r="AF101" s="184">
        <f t="shared" ref="AF101:AF104" si="303">IFERROR(AE101/(AA101+AB101),0)</f>
        <v>35.89</v>
      </c>
      <c r="AG101" s="39"/>
      <c r="AH101" s="10"/>
      <c r="AI101" s="10"/>
      <c r="AJ101" s="10">
        <f t="shared" ref="AJ101:AJ103" si="304">IFERROR(AI101/(AG101+AH101),0)</f>
        <v>0</v>
      </c>
      <c r="AK101" s="183"/>
      <c r="AL101" s="184">
        <f t="shared" ref="AL101:AL104" si="305">IFERROR(AK101/(AG101+AH101),0)</f>
        <v>0</v>
      </c>
      <c r="AM101" s="39"/>
      <c r="AN101" s="10"/>
      <c r="AO101" s="10"/>
      <c r="AP101" s="10">
        <f t="shared" ref="AP101:AP103" si="306">IFERROR(AO101/(AM101+AN101),0)</f>
        <v>0</v>
      </c>
      <c r="AQ101" s="183"/>
      <c r="AR101" s="184">
        <f t="shared" si="213"/>
        <v>0</v>
      </c>
      <c r="AS101" s="39"/>
      <c r="AT101" s="10"/>
      <c r="AU101" s="10"/>
      <c r="AV101" s="10">
        <f t="shared" ref="AV101:AV103" si="307">IFERROR(AU101/(AS101+AT101),0)</f>
        <v>0</v>
      </c>
      <c r="AW101" s="183"/>
      <c r="AX101" s="184">
        <f t="shared" ref="AX101:AX104" si="308">IFERROR(AW101/(AS101+AT101),0)</f>
        <v>0</v>
      </c>
      <c r="AY101" s="39"/>
      <c r="AZ101" s="10"/>
      <c r="BA101" s="10"/>
      <c r="BB101" s="10">
        <f t="shared" ref="BB101:BB103" si="309">IFERROR(BA101/(AY101+AZ101),0)</f>
        <v>0</v>
      </c>
      <c r="BC101" s="183"/>
      <c r="BD101" s="184">
        <f t="shared" ref="BD101:BD104" si="310">IFERROR(BC101/(AY101+AZ101),0)</f>
        <v>0</v>
      </c>
      <c r="BE101" s="39"/>
      <c r="BF101" s="10"/>
      <c r="BG101" s="10"/>
      <c r="BH101" s="10">
        <f t="shared" ref="BH101:BH103" si="311">IFERROR(BG101/(BE101+BF101),0)</f>
        <v>0</v>
      </c>
      <c r="BI101" s="183"/>
      <c r="BJ101" s="184">
        <f t="shared" ref="BJ101:BJ104" si="312">IFERROR(BI101/(BE101+BF101),0)</f>
        <v>0</v>
      </c>
      <c r="BK101" s="39" cm="1">
        <f t="array" ref="BK101">SUM(_xlfn._xlws.FILTER($C101:$BJ101,$C$8:$BJ$8=BK$8))</f>
        <v>716</v>
      </c>
      <c r="BL101" s="39" cm="1">
        <f t="array" ref="BL101">SUM(_xlfn._xlws.FILTER($C101:$BJ101,$C$8:$BJ$8=BL$8))</f>
        <v>0</v>
      </c>
      <c r="BM101" s="39" cm="1">
        <f t="array" ref="BM101">SUM(_xlfn._xlws.FILTER($C101:$BJ101,$C$8:$BJ$8=BM$8))</f>
        <v>8365492</v>
      </c>
      <c r="BN101" s="10">
        <f t="shared" ref="BN101:BN103" si="313">IFERROR(BM101/(BK101+BL101),0)</f>
        <v>11683.648044692738</v>
      </c>
      <c r="BO101" s="196" cm="1">
        <f t="array" ref="BO101">SUM(_xlfn._xlws.FILTER($C101:$BJ101,$C$8:$BJ$8=BO$8))</f>
        <v>134268.63</v>
      </c>
      <c r="BP101" s="184">
        <f t="shared" ref="BP101:BP104" si="314">IFERROR(BO101/(BK101+BL101),0)</f>
        <v>187.52601955307264</v>
      </c>
    </row>
    <row r="102" spans="1:68" ht="19.5" customHeight="1" outlineLevel="1" x14ac:dyDescent="0.2">
      <c r="A102" s="154"/>
      <c r="B102" s="139" t="str">
        <v>CNG</v>
      </c>
      <c r="C102" s="39"/>
      <c r="D102" s="10"/>
      <c r="E102" s="10"/>
      <c r="F102" s="10">
        <f t="shared" si="296"/>
        <v>0</v>
      </c>
      <c r="G102" s="183"/>
      <c r="H102" s="184">
        <f t="shared" si="297"/>
        <v>0</v>
      </c>
      <c r="I102" s="39"/>
      <c r="J102" s="10"/>
      <c r="K102" s="10"/>
      <c r="L102" s="10">
        <f t="shared" si="298"/>
        <v>0</v>
      </c>
      <c r="M102" s="183"/>
      <c r="N102" s="184">
        <f>IFERROR(M102/(I102+J102),0)</f>
        <v>0</v>
      </c>
      <c r="O102" s="39"/>
      <c r="P102" s="10"/>
      <c r="Q102" s="10"/>
      <c r="R102" s="10"/>
      <c r="S102" s="183"/>
      <c r="T102" s="184"/>
      <c r="U102" s="39"/>
      <c r="V102" s="10"/>
      <c r="W102" s="10"/>
      <c r="X102" s="10">
        <f t="shared" ref="X102:X103" si="315">IFERROR(W102/(U102+V102),0)</f>
        <v>0</v>
      </c>
      <c r="Y102" s="183"/>
      <c r="Z102" s="184">
        <f t="shared" si="301"/>
        <v>0</v>
      </c>
      <c r="AA102" s="39"/>
      <c r="AB102" s="10"/>
      <c r="AC102" s="10"/>
      <c r="AD102" s="10">
        <f t="shared" si="302"/>
        <v>0</v>
      </c>
      <c r="AE102" s="183"/>
      <c r="AF102" s="184">
        <f t="shared" si="303"/>
        <v>0</v>
      </c>
      <c r="AG102" s="39"/>
      <c r="AH102" s="10"/>
      <c r="AI102" s="10"/>
      <c r="AJ102" s="10">
        <f t="shared" si="304"/>
        <v>0</v>
      </c>
      <c r="AK102" s="183"/>
      <c r="AL102" s="184">
        <f t="shared" si="305"/>
        <v>0</v>
      </c>
      <c r="AM102" s="39"/>
      <c r="AN102" s="10"/>
      <c r="AO102" s="10"/>
      <c r="AP102" s="10">
        <f t="shared" si="306"/>
        <v>0</v>
      </c>
      <c r="AQ102" s="183"/>
      <c r="AR102" s="184">
        <f t="shared" si="213"/>
        <v>0</v>
      </c>
      <c r="AS102" s="39"/>
      <c r="AT102" s="10"/>
      <c r="AU102" s="10"/>
      <c r="AV102" s="10">
        <f t="shared" si="307"/>
        <v>0</v>
      </c>
      <c r="AW102" s="183"/>
      <c r="AX102" s="184">
        <f t="shared" si="308"/>
        <v>0</v>
      </c>
      <c r="AY102" s="39"/>
      <c r="AZ102" s="10"/>
      <c r="BA102" s="10"/>
      <c r="BB102" s="10">
        <f t="shared" si="309"/>
        <v>0</v>
      </c>
      <c r="BC102" s="183"/>
      <c r="BD102" s="184">
        <f t="shared" si="310"/>
        <v>0</v>
      </c>
      <c r="BE102" s="39"/>
      <c r="BF102" s="10"/>
      <c r="BG102" s="10"/>
      <c r="BH102" s="10">
        <f t="shared" si="311"/>
        <v>0</v>
      </c>
      <c r="BI102" s="183"/>
      <c r="BJ102" s="184">
        <f t="shared" si="312"/>
        <v>0</v>
      </c>
      <c r="BK102" s="39" cm="1">
        <f t="array" ref="BK102">SUM(_xlfn._xlws.FILTER($C102:$BJ102,$C$8:$BJ$8=BK$8))</f>
        <v>0</v>
      </c>
      <c r="BL102" s="39" cm="1">
        <f t="array" ref="BL102">SUM(_xlfn._xlws.FILTER($C102:$BJ102,$C$8:$BJ$8=BL$8))</f>
        <v>0</v>
      </c>
      <c r="BM102" s="39" cm="1">
        <f t="array" ref="BM102">SUM(_xlfn._xlws.FILTER($C102:$BJ102,$C$8:$BJ$8=BM$8))</f>
        <v>0</v>
      </c>
      <c r="BN102" s="10">
        <f t="shared" si="313"/>
        <v>0</v>
      </c>
      <c r="BO102" s="196" cm="1">
        <f t="array" ref="BO102">SUM(_xlfn._xlws.FILTER($C102:$BJ102,$C$8:$BJ$8=BO$8))</f>
        <v>0</v>
      </c>
      <c r="BP102" s="184">
        <f t="shared" si="314"/>
        <v>0</v>
      </c>
    </row>
    <row r="103" spans="1:68" ht="19.5" customHeight="1" outlineLevel="1" x14ac:dyDescent="0.2">
      <c r="A103" s="154"/>
      <c r="B103" s="139" t="str">
        <v>ΒΙΟΜΗΧΑΝΙΚΟΣ</v>
      </c>
      <c r="C103" s="39"/>
      <c r="D103" s="10"/>
      <c r="E103" s="10"/>
      <c r="F103" s="10">
        <f t="shared" si="296"/>
        <v>0</v>
      </c>
      <c r="G103" s="183"/>
      <c r="H103" s="184">
        <f t="shared" si="297"/>
        <v>0</v>
      </c>
      <c r="I103" s="39">
        <v>1</v>
      </c>
      <c r="J103" s="10"/>
      <c r="K103" s="10">
        <v>159162</v>
      </c>
      <c r="L103" s="10">
        <f t="shared" si="298"/>
        <v>159162</v>
      </c>
      <c r="M103" s="183">
        <v>353.07</v>
      </c>
      <c r="N103" s="184">
        <f>IFERROR(M103/(I103+J103),0)</f>
        <v>353.07</v>
      </c>
      <c r="O103" s="39"/>
      <c r="P103" s="10"/>
      <c r="Q103" s="10"/>
      <c r="R103" s="10"/>
      <c r="S103" s="183"/>
      <c r="T103" s="184"/>
      <c r="U103" s="39"/>
      <c r="V103" s="10"/>
      <c r="W103" s="10"/>
      <c r="X103" s="10">
        <f t="shared" si="315"/>
        <v>0</v>
      </c>
      <c r="Y103" s="183"/>
      <c r="Z103" s="184">
        <f t="shared" si="301"/>
        <v>0</v>
      </c>
      <c r="AA103" s="39"/>
      <c r="AB103" s="10"/>
      <c r="AC103" s="10"/>
      <c r="AD103" s="10">
        <f t="shared" si="302"/>
        <v>0</v>
      </c>
      <c r="AE103" s="183"/>
      <c r="AF103" s="184">
        <f t="shared" si="303"/>
        <v>0</v>
      </c>
      <c r="AG103" s="39"/>
      <c r="AH103" s="10"/>
      <c r="AI103" s="10"/>
      <c r="AJ103" s="10">
        <f t="shared" si="304"/>
        <v>0</v>
      </c>
      <c r="AK103" s="183"/>
      <c r="AL103" s="184">
        <f t="shared" si="305"/>
        <v>0</v>
      </c>
      <c r="AM103" s="39"/>
      <c r="AN103" s="10"/>
      <c r="AO103" s="10"/>
      <c r="AP103" s="10">
        <f t="shared" si="306"/>
        <v>0</v>
      </c>
      <c r="AQ103" s="183"/>
      <c r="AR103" s="184">
        <f t="shared" si="213"/>
        <v>0</v>
      </c>
      <c r="AS103" s="39"/>
      <c r="AT103" s="10"/>
      <c r="AU103" s="10"/>
      <c r="AV103" s="10">
        <f t="shared" si="307"/>
        <v>0</v>
      </c>
      <c r="AW103" s="183"/>
      <c r="AX103" s="184">
        <f t="shared" si="308"/>
        <v>0</v>
      </c>
      <c r="AY103" s="39"/>
      <c r="AZ103" s="10"/>
      <c r="BA103" s="10"/>
      <c r="BB103" s="10">
        <f t="shared" si="309"/>
        <v>0</v>
      </c>
      <c r="BC103" s="183"/>
      <c r="BD103" s="184">
        <f t="shared" si="310"/>
        <v>0</v>
      </c>
      <c r="BE103" s="39"/>
      <c r="BF103" s="10"/>
      <c r="BG103" s="10"/>
      <c r="BH103" s="10">
        <f t="shared" si="311"/>
        <v>0</v>
      </c>
      <c r="BI103" s="183"/>
      <c r="BJ103" s="184">
        <f t="shared" si="312"/>
        <v>0</v>
      </c>
      <c r="BK103" s="39" cm="1">
        <f t="array" ref="BK103">SUM(_xlfn._xlws.FILTER($C103:$BJ103,$C$8:$BJ$8=BK$8))</f>
        <v>1</v>
      </c>
      <c r="BL103" s="39" cm="1">
        <f t="array" ref="BL103">SUM(_xlfn._xlws.FILTER($C103:$BJ103,$C$8:$BJ$8=BL$8))</f>
        <v>0</v>
      </c>
      <c r="BM103" s="39" cm="1">
        <f t="array" ref="BM103">SUM(_xlfn._xlws.FILTER($C103:$BJ103,$C$8:$BJ$8=BM$8))</f>
        <v>159162</v>
      </c>
      <c r="BN103" s="10">
        <f t="shared" si="313"/>
        <v>159162</v>
      </c>
      <c r="BO103" s="196" cm="1">
        <f t="array" ref="BO103">SUM(_xlfn._xlws.FILTER($C103:$BJ103,$C$8:$BJ$8=BO$8))</f>
        <v>353.07</v>
      </c>
      <c r="BP103" s="184">
        <f t="shared" si="314"/>
        <v>353.07</v>
      </c>
    </row>
    <row r="104" spans="1:68" ht="19.5" customHeight="1" outlineLevel="1" thickBot="1" x14ac:dyDescent="0.25">
      <c r="A104" s="155"/>
      <c r="B104" s="139" t="str">
        <v>ΚΛΙΜΑΤΙΣΜΟΣ / ΣΥΜΠΑΡΑΓΩΓΗ</v>
      </c>
      <c r="C104" s="147"/>
      <c r="D104" s="148"/>
      <c r="E104" s="157"/>
      <c r="F104" s="10">
        <f t="shared" si="296"/>
        <v>0</v>
      </c>
      <c r="G104" s="185"/>
      <c r="H104" s="184">
        <f t="shared" si="297"/>
        <v>0</v>
      </c>
      <c r="I104" s="147"/>
      <c r="J104" s="148"/>
      <c r="K104" s="157"/>
      <c r="L104" s="10">
        <f>IFERROR(K104/(I104+J104),0)</f>
        <v>0</v>
      </c>
      <c r="M104" s="183"/>
      <c r="N104" s="184">
        <f t="shared" si="299"/>
        <v>0</v>
      </c>
      <c r="O104" s="147">
        <v>3</v>
      </c>
      <c r="P104" s="148"/>
      <c r="Q104" s="157"/>
      <c r="R104" s="10"/>
      <c r="S104" s="183">
        <v>131.91999999999999</v>
      </c>
      <c r="T104" s="184">
        <v>43.973333333333301</v>
      </c>
      <c r="U104" s="147"/>
      <c r="V104" s="148"/>
      <c r="W104" s="157"/>
      <c r="X104" s="10">
        <f>IFERROR(W104/(U104+V104),0)</f>
        <v>0</v>
      </c>
      <c r="Y104" s="183"/>
      <c r="Z104" s="184">
        <f t="shared" si="301"/>
        <v>0</v>
      </c>
      <c r="AA104" s="147"/>
      <c r="AB104" s="148"/>
      <c r="AC104" s="157"/>
      <c r="AD104" s="10">
        <f>IFERROR(AC104/(AA104+AB104),0)</f>
        <v>0</v>
      </c>
      <c r="AE104" s="183"/>
      <c r="AF104" s="184">
        <f t="shared" si="303"/>
        <v>0</v>
      </c>
      <c r="AG104" s="147"/>
      <c r="AH104" s="148"/>
      <c r="AI104" s="157"/>
      <c r="AJ104" s="10">
        <f>IFERROR(AI104/(AG104+AH104),0)</f>
        <v>0</v>
      </c>
      <c r="AK104" s="183"/>
      <c r="AL104" s="184">
        <f t="shared" si="305"/>
        <v>0</v>
      </c>
      <c r="AM104" s="147"/>
      <c r="AN104" s="148"/>
      <c r="AO104" s="157"/>
      <c r="AP104" s="10">
        <f>IFERROR(AO104/(AM104+AN104),0)</f>
        <v>0</v>
      </c>
      <c r="AQ104" s="183"/>
      <c r="AR104" s="184">
        <f t="shared" si="213"/>
        <v>0</v>
      </c>
      <c r="AS104" s="147"/>
      <c r="AT104" s="148"/>
      <c r="AU104" s="157"/>
      <c r="AV104" s="10">
        <f>IFERROR(AU104/(AS104+AT104),0)</f>
        <v>0</v>
      </c>
      <c r="AW104" s="183"/>
      <c r="AX104" s="184">
        <f t="shared" si="308"/>
        <v>0</v>
      </c>
      <c r="AY104" s="147"/>
      <c r="AZ104" s="148"/>
      <c r="BA104" s="157"/>
      <c r="BB104" s="10">
        <f>IFERROR(BA104/(AY104+AZ104),0)</f>
        <v>0</v>
      </c>
      <c r="BC104" s="183"/>
      <c r="BD104" s="184">
        <f t="shared" si="310"/>
        <v>0</v>
      </c>
      <c r="BE104" s="147"/>
      <c r="BF104" s="148"/>
      <c r="BG104" s="157"/>
      <c r="BH104" s="10">
        <f>IFERROR(BG104/(BE104+BF104),0)</f>
        <v>0</v>
      </c>
      <c r="BI104" s="183"/>
      <c r="BJ104" s="184">
        <f t="shared" si="312"/>
        <v>0</v>
      </c>
      <c r="BK104" s="39" cm="1">
        <f t="array" ref="BK104">SUM(_xlfn._xlws.FILTER($C104:$BJ104,$C$8:$BJ$8=BK$8))</f>
        <v>3</v>
      </c>
      <c r="BL104" s="39" cm="1">
        <f t="array" ref="BL104">SUM(_xlfn._xlws.FILTER($C104:$BJ104,$C$8:$BJ$8=BL$8))</f>
        <v>0</v>
      </c>
      <c r="BM104" s="39" cm="1">
        <f t="array" ref="BM104">SUM(_xlfn._xlws.FILTER($C104:$BJ104,$C$8:$BJ$8=BM$8))</f>
        <v>0</v>
      </c>
      <c r="BN104" s="10">
        <f>IFERROR(BM104/(BK104+BL104),0)</f>
        <v>0</v>
      </c>
      <c r="BO104" s="196" cm="1">
        <f t="array" ref="BO104">SUM(_xlfn._xlws.FILTER($C104:$BJ104,$C$8:$BJ$8=BO$8))</f>
        <v>131.91999999999999</v>
      </c>
      <c r="BP104" s="184">
        <f t="shared" si="314"/>
        <v>43.973333333333329</v>
      </c>
    </row>
    <row r="105" spans="1:68" ht="36" customHeight="1" outlineLevel="1" x14ac:dyDescent="0.2">
      <c r="A105" s="153">
        <v>17</v>
      </c>
      <c r="B105" s="141" t="s">
        <v>49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181">
        <f>SUM(G106:G110)</f>
        <v>0</v>
      </c>
      <c r="H105" s="182">
        <f>IFERROR(G105/(C105+D105),0)</f>
        <v>0</v>
      </c>
      <c r="I105" s="121">
        <f>SUM(I106:I110)</f>
        <v>1</v>
      </c>
      <c r="J105" s="74">
        <f>SUM(J106:J110)</f>
        <v>0</v>
      </c>
      <c r="K105" s="74">
        <f>SUM(K106:K109)</f>
        <v>5847352</v>
      </c>
      <c r="L105" s="74">
        <f>IFERROR(K105/(I105+J105),0)</f>
        <v>5847352</v>
      </c>
      <c r="M105" s="181">
        <f>SUM(M106:M110)</f>
        <v>4000.9700000000003</v>
      </c>
      <c r="N105" s="182">
        <f>IFERROR(M105/(I105+J105),0)</f>
        <v>4000.9700000000003</v>
      </c>
      <c r="O105" s="121">
        <f>SUM(O106:O110)</f>
        <v>0</v>
      </c>
      <c r="P105" s="74">
        <f>SUM(P106:P110)</f>
        <v>0</v>
      </c>
      <c r="Q105" s="74">
        <f>SUM(Q106:Q110)</f>
        <v>0</v>
      </c>
      <c r="R105" s="74">
        <f>IFERROR(Q105/(O105+P105),0)</f>
        <v>0</v>
      </c>
      <c r="S105" s="181">
        <f>SUM(S106:S110)</f>
        <v>0</v>
      </c>
      <c r="T105" s="182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181">
        <f>SUM(Y106:Y110)</f>
        <v>0</v>
      </c>
      <c r="Z105" s="182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181">
        <f>SUM(AE106:AE110)</f>
        <v>0</v>
      </c>
      <c r="AF105" s="182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181">
        <f>SUM(AK106:AK110)</f>
        <v>0</v>
      </c>
      <c r="AL105" s="182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181">
        <f>SUM(AQ106:AQ110)</f>
        <v>0</v>
      </c>
      <c r="AR105" s="182">
        <f t="shared" ref="AR105:AR122" si="316">IFERROR(AQ105/(AM105+AN105),0)</f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181">
        <f>SUM(AW106:AW110)</f>
        <v>0</v>
      </c>
      <c r="AX105" s="182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181">
        <f>SUM(BC106:BC110)</f>
        <v>0</v>
      </c>
      <c r="BD105" s="182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181">
        <f>SUM(BI106:BI110)</f>
        <v>0</v>
      </c>
      <c r="BJ105" s="182">
        <f>IFERROR(BI105/(BE105+BF105),0)</f>
        <v>0</v>
      </c>
      <c r="BK105" s="121">
        <f>SUM(BK106:BK110)</f>
        <v>1</v>
      </c>
      <c r="BL105" s="74">
        <f>SUM(BL106:BL110)</f>
        <v>0</v>
      </c>
      <c r="BM105" s="74">
        <f>SUM(BM106:BM109)</f>
        <v>5847352</v>
      </c>
      <c r="BN105" s="74">
        <f>IFERROR(BM105/(BK105+BL105),0)</f>
        <v>5847352</v>
      </c>
      <c r="BO105" s="181">
        <f>SUM(BO106:BO110)</f>
        <v>4000.9700000000003</v>
      </c>
      <c r="BP105" s="182">
        <f>IFERROR(BO105/(BK105+BL105),0)</f>
        <v>4000.9700000000003</v>
      </c>
    </row>
    <row r="106" spans="1:68" ht="19.5" customHeight="1" outlineLevel="1" x14ac:dyDescent="0.2">
      <c r="A106" s="154"/>
      <c r="B106" s="139" t="str" cm="1">
        <f t="array" ref="B106:B110">$B$10:$B$14</f>
        <v>ΟΙΚΙΑΚΟΣ</v>
      </c>
      <c r="C106" s="39"/>
      <c r="D106" s="10"/>
      <c r="E106" s="10"/>
      <c r="F106" s="10">
        <f>IFERROR(E106/(C106+D106),0)</f>
        <v>0</v>
      </c>
      <c r="G106" s="183"/>
      <c r="H106" s="184">
        <f>IFERROR(G106/(C106+D106),0)</f>
        <v>0</v>
      </c>
      <c r="I106" s="39"/>
      <c r="J106" s="10"/>
      <c r="K106" s="10"/>
      <c r="L106" s="10">
        <f>IFERROR(K106/(I106+J106),0)</f>
        <v>0</v>
      </c>
      <c r="M106" s="183"/>
      <c r="N106" s="184">
        <f>IFERROR(M106/(I106+J106),0)</f>
        <v>0</v>
      </c>
      <c r="O106" s="39"/>
      <c r="P106" s="10"/>
      <c r="Q106" s="10"/>
      <c r="R106" s="10">
        <f>IFERROR(Q106/(O106+P106),0)</f>
        <v>0</v>
      </c>
      <c r="S106" s="183"/>
      <c r="T106" s="184">
        <f>IFERROR(S106/(O106+P106),0)</f>
        <v>0</v>
      </c>
      <c r="U106" s="39"/>
      <c r="V106" s="10"/>
      <c r="W106" s="10"/>
      <c r="X106" s="10">
        <f>IFERROR(W106/(U106+V106),0)</f>
        <v>0</v>
      </c>
      <c r="Y106" s="183"/>
      <c r="Z106" s="184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183"/>
      <c r="AF106" s="184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183"/>
      <c r="AL106" s="184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183"/>
      <c r="AR106" s="184">
        <f t="shared" si="316"/>
        <v>0</v>
      </c>
      <c r="AS106" s="39"/>
      <c r="AT106" s="10"/>
      <c r="AU106" s="10"/>
      <c r="AV106" s="10">
        <f>IFERROR(AU106/(AS106+AT106),0)</f>
        <v>0</v>
      </c>
      <c r="AW106" s="183"/>
      <c r="AX106" s="184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183"/>
      <c r="BD106" s="184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183"/>
      <c r="BJ106" s="184">
        <f>IFERROR(BI106/(BE106+BF106),0)</f>
        <v>0</v>
      </c>
      <c r="BK106" s="39" cm="1">
        <f t="array" ref="BK106">SUM(_xlfn._xlws.FILTER($C106:$BJ106,$C$8:$BJ$8=BK$8))</f>
        <v>0</v>
      </c>
      <c r="BL106" s="39" cm="1">
        <f t="array" ref="BL106">SUM(_xlfn._xlws.FILTER($C106:$BJ106,$C$8:$BJ$8=BL$8))</f>
        <v>0</v>
      </c>
      <c r="BM106" s="39" cm="1">
        <f t="array" ref="BM106">SUM(_xlfn._xlws.FILTER($C106:$BJ106,$C$8:$BJ$8=BM$8))</f>
        <v>0</v>
      </c>
      <c r="BN106" s="10">
        <f>IFERROR(BM106/(BK106+BL106),0)</f>
        <v>0</v>
      </c>
      <c r="BO106" s="196" cm="1">
        <f t="array" ref="BO106">SUM(_xlfn._xlws.FILTER($C106:$BJ106,$C$8:$BJ$8=BO$8))</f>
        <v>0</v>
      </c>
      <c r="BP106" s="184">
        <f>IFERROR(BO106/(BK106+BL106),0)</f>
        <v>0</v>
      </c>
    </row>
    <row r="107" spans="1:68" ht="19.5" customHeight="1" outlineLevel="1" x14ac:dyDescent="0.2">
      <c r="A107" s="154"/>
      <c r="B107" s="139" t="str">
        <v>ΕΜΠΟΡΙΚΟΣ</v>
      </c>
      <c r="C107" s="39"/>
      <c r="D107" s="10"/>
      <c r="E107" s="10"/>
      <c r="F107" s="10">
        <f t="shared" ref="F107:F110" si="317">IFERROR(E107/(C107+D107),0)</f>
        <v>0</v>
      </c>
      <c r="G107" s="183"/>
      <c r="H107" s="184">
        <f t="shared" ref="H107:H110" si="318">IFERROR(G107/(C107+D107),0)</f>
        <v>0</v>
      </c>
      <c r="I107" s="39"/>
      <c r="J107" s="10"/>
      <c r="K107" s="10"/>
      <c r="L107" s="10">
        <f t="shared" ref="L107:L109" si="319">IFERROR(K107/(I107+J107),0)</f>
        <v>0</v>
      </c>
      <c r="M107" s="183"/>
      <c r="N107" s="184">
        <f t="shared" ref="N107:N110" si="320">IFERROR(M107/(I107+J107),0)</f>
        <v>0</v>
      </c>
      <c r="O107" s="39"/>
      <c r="P107" s="10"/>
      <c r="Q107" s="10"/>
      <c r="R107" s="10">
        <f t="shared" ref="R107:R109" si="321">IFERROR(Q107/(O107+P107),0)</f>
        <v>0</v>
      </c>
      <c r="S107" s="183"/>
      <c r="T107" s="184">
        <f t="shared" ref="T107:T110" si="322">IFERROR(S107/(O107+P107),0)</f>
        <v>0</v>
      </c>
      <c r="U107" s="39"/>
      <c r="V107" s="10"/>
      <c r="W107" s="10"/>
      <c r="X107" s="10">
        <f t="shared" ref="X107:X109" si="323">IFERROR(W107/(U107+V107),0)</f>
        <v>0</v>
      </c>
      <c r="Y107" s="183"/>
      <c r="Z107" s="184">
        <f t="shared" ref="Z107:Z110" si="324">IFERROR(Y107/(U107+V107),0)</f>
        <v>0</v>
      </c>
      <c r="AA107" s="39"/>
      <c r="AB107" s="10"/>
      <c r="AC107" s="10"/>
      <c r="AD107" s="10">
        <f t="shared" ref="AD107:AD109" si="325">IFERROR(AC107/(AA107+AB107),0)</f>
        <v>0</v>
      </c>
      <c r="AE107" s="183"/>
      <c r="AF107" s="184">
        <f t="shared" ref="AF107:AF110" si="326">IFERROR(AE107/(AA107+AB107),0)</f>
        <v>0</v>
      </c>
      <c r="AG107" s="39"/>
      <c r="AH107" s="10"/>
      <c r="AI107" s="10"/>
      <c r="AJ107" s="10">
        <f t="shared" ref="AJ107:AJ109" si="327">IFERROR(AI107/(AG107+AH107),0)</f>
        <v>0</v>
      </c>
      <c r="AK107" s="183"/>
      <c r="AL107" s="184">
        <f t="shared" ref="AL107:AL110" si="328">IFERROR(AK107/(AG107+AH107),0)</f>
        <v>0</v>
      </c>
      <c r="AM107" s="39"/>
      <c r="AN107" s="10"/>
      <c r="AO107" s="10"/>
      <c r="AP107" s="10">
        <f t="shared" ref="AP107:AP109" si="329">IFERROR(AO107/(AM107+AN107),0)</f>
        <v>0</v>
      </c>
      <c r="AQ107" s="183"/>
      <c r="AR107" s="184">
        <f t="shared" si="316"/>
        <v>0</v>
      </c>
      <c r="AS107" s="39"/>
      <c r="AT107" s="10"/>
      <c r="AU107" s="10"/>
      <c r="AV107" s="10">
        <f t="shared" ref="AV107:AV109" si="330">IFERROR(AU107/(AS107+AT107),0)</f>
        <v>0</v>
      </c>
      <c r="AW107" s="183"/>
      <c r="AX107" s="184">
        <f t="shared" ref="AX107:AX110" si="331">IFERROR(AW107/(AS107+AT107),0)</f>
        <v>0</v>
      </c>
      <c r="AY107" s="39"/>
      <c r="AZ107" s="10"/>
      <c r="BA107" s="10"/>
      <c r="BB107" s="10">
        <f t="shared" ref="BB107:BB109" si="332">IFERROR(BA107/(AY107+AZ107),0)</f>
        <v>0</v>
      </c>
      <c r="BC107" s="183"/>
      <c r="BD107" s="184">
        <f t="shared" ref="BD107:BD110" si="333">IFERROR(BC107/(AY107+AZ107),0)</f>
        <v>0</v>
      </c>
      <c r="BE107" s="39"/>
      <c r="BF107" s="10"/>
      <c r="BG107" s="10"/>
      <c r="BH107" s="10">
        <f t="shared" ref="BH107:BH109" si="334">IFERROR(BG107/(BE107+BF107),0)</f>
        <v>0</v>
      </c>
      <c r="BI107" s="183"/>
      <c r="BJ107" s="184">
        <f t="shared" ref="BJ107:BJ110" si="335">IFERROR(BI107/(BE107+BF107),0)</f>
        <v>0</v>
      </c>
      <c r="BK107" s="39" cm="1">
        <f t="array" ref="BK107">SUM(_xlfn._xlws.FILTER($C107:$BJ107,$C$8:$BJ$8=BK$8))</f>
        <v>0</v>
      </c>
      <c r="BL107" s="39" cm="1">
        <f t="array" ref="BL107">SUM(_xlfn._xlws.FILTER($C107:$BJ107,$C$8:$BJ$8=BL$8))</f>
        <v>0</v>
      </c>
      <c r="BM107" s="39" cm="1">
        <f t="array" ref="BM107">SUM(_xlfn._xlws.FILTER($C107:$BJ107,$C$8:$BJ$8=BM$8))</f>
        <v>0</v>
      </c>
      <c r="BN107" s="10">
        <f t="shared" ref="BN107:BN109" si="336">IFERROR(BM107/(BK107+BL107),0)</f>
        <v>0</v>
      </c>
      <c r="BO107" s="196" cm="1">
        <f t="array" ref="BO107">SUM(_xlfn._xlws.FILTER($C107:$BJ107,$C$8:$BJ$8=BO$8))</f>
        <v>0</v>
      </c>
      <c r="BP107" s="184">
        <f t="shared" ref="BP107:BP110" si="337">IFERROR(BO107/(BK107+BL107),0)</f>
        <v>0</v>
      </c>
    </row>
    <row r="108" spans="1:68" ht="19.5" customHeight="1" outlineLevel="1" x14ac:dyDescent="0.2">
      <c r="A108" s="154"/>
      <c r="B108" s="139" t="str">
        <v>CNG</v>
      </c>
      <c r="C108" s="39"/>
      <c r="D108" s="10"/>
      <c r="E108" s="10"/>
      <c r="F108" s="10">
        <f t="shared" si="317"/>
        <v>0</v>
      </c>
      <c r="G108" s="183"/>
      <c r="H108" s="184">
        <f t="shared" si="318"/>
        <v>0</v>
      </c>
      <c r="I108" s="39"/>
      <c r="J108" s="10"/>
      <c r="K108" s="10"/>
      <c r="L108" s="10">
        <f t="shared" si="319"/>
        <v>0</v>
      </c>
      <c r="M108" s="183"/>
      <c r="N108" s="184">
        <f t="shared" si="320"/>
        <v>0</v>
      </c>
      <c r="O108" s="39"/>
      <c r="P108" s="10"/>
      <c r="Q108" s="10"/>
      <c r="R108" s="10">
        <f t="shared" si="321"/>
        <v>0</v>
      </c>
      <c r="S108" s="183"/>
      <c r="T108" s="184">
        <f t="shared" si="322"/>
        <v>0</v>
      </c>
      <c r="U108" s="39"/>
      <c r="V108" s="10"/>
      <c r="W108" s="10"/>
      <c r="X108" s="10">
        <f t="shared" si="323"/>
        <v>0</v>
      </c>
      <c r="Y108" s="183"/>
      <c r="Z108" s="184">
        <f t="shared" si="324"/>
        <v>0</v>
      </c>
      <c r="AA108" s="39"/>
      <c r="AB108" s="10"/>
      <c r="AC108" s="10"/>
      <c r="AD108" s="10">
        <f t="shared" si="325"/>
        <v>0</v>
      </c>
      <c r="AE108" s="183"/>
      <c r="AF108" s="184">
        <f t="shared" si="326"/>
        <v>0</v>
      </c>
      <c r="AG108" s="39"/>
      <c r="AH108" s="10"/>
      <c r="AI108" s="10"/>
      <c r="AJ108" s="10">
        <f t="shared" si="327"/>
        <v>0</v>
      </c>
      <c r="AK108" s="183"/>
      <c r="AL108" s="184">
        <f t="shared" si="328"/>
        <v>0</v>
      </c>
      <c r="AM108" s="39"/>
      <c r="AN108" s="10"/>
      <c r="AO108" s="10"/>
      <c r="AP108" s="10">
        <f t="shared" si="329"/>
        <v>0</v>
      </c>
      <c r="AQ108" s="183"/>
      <c r="AR108" s="184">
        <f t="shared" si="316"/>
        <v>0</v>
      </c>
      <c r="AS108" s="39"/>
      <c r="AT108" s="10"/>
      <c r="AU108" s="10"/>
      <c r="AV108" s="10">
        <f t="shared" si="330"/>
        <v>0</v>
      </c>
      <c r="AW108" s="183"/>
      <c r="AX108" s="184">
        <f t="shared" si="331"/>
        <v>0</v>
      </c>
      <c r="AY108" s="39"/>
      <c r="AZ108" s="10"/>
      <c r="BA108" s="10"/>
      <c r="BB108" s="10">
        <f t="shared" si="332"/>
        <v>0</v>
      </c>
      <c r="BC108" s="183"/>
      <c r="BD108" s="184">
        <f t="shared" si="333"/>
        <v>0</v>
      </c>
      <c r="BE108" s="39"/>
      <c r="BF108" s="10"/>
      <c r="BG108" s="10"/>
      <c r="BH108" s="10">
        <f t="shared" si="334"/>
        <v>0</v>
      </c>
      <c r="BI108" s="183"/>
      <c r="BJ108" s="184">
        <f t="shared" si="335"/>
        <v>0</v>
      </c>
      <c r="BK108" s="39" cm="1">
        <f t="array" ref="BK108">SUM(_xlfn._xlws.FILTER($C108:$BJ108,$C$8:$BJ$8=BK$8))</f>
        <v>0</v>
      </c>
      <c r="BL108" s="39" cm="1">
        <f t="array" ref="BL108">SUM(_xlfn._xlws.FILTER($C108:$BJ108,$C$8:$BJ$8=BL$8))</f>
        <v>0</v>
      </c>
      <c r="BM108" s="39" cm="1">
        <f t="array" ref="BM108">SUM(_xlfn._xlws.FILTER($C108:$BJ108,$C$8:$BJ$8=BM$8))</f>
        <v>0</v>
      </c>
      <c r="BN108" s="10">
        <f t="shared" si="336"/>
        <v>0</v>
      </c>
      <c r="BO108" s="196" cm="1">
        <f t="array" ref="BO108">SUM(_xlfn._xlws.FILTER($C108:$BJ108,$C$8:$BJ$8=BO$8))</f>
        <v>0</v>
      </c>
      <c r="BP108" s="184">
        <f t="shared" si="337"/>
        <v>0</v>
      </c>
    </row>
    <row r="109" spans="1:68" ht="19.5" customHeight="1" outlineLevel="1" x14ac:dyDescent="0.2">
      <c r="A109" s="154"/>
      <c r="B109" s="139" t="str">
        <v>ΒΙΟΜΗΧΑΝΙΚΟΣ</v>
      </c>
      <c r="C109" s="39"/>
      <c r="D109" s="10"/>
      <c r="E109" s="10"/>
      <c r="F109" s="10">
        <f t="shared" si="317"/>
        <v>0</v>
      </c>
      <c r="G109" s="183"/>
      <c r="H109" s="184">
        <f t="shared" si="318"/>
        <v>0</v>
      </c>
      <c r="I109" s="39">
        <v>1</v>
      </c>
      <c r="J109" s="10"/>
      <c r="K109" s="10">
        <v>5847352</v>
      </c>
      <c r="L109" s="10">
        <f t="shared" si="319"/>
        <v>5847352</v>
      </c>
      <c r="M109" s="183">
        <v>4000.9700000000003</v>
      </c>
      <c r="N109" s="184">
        <f t="shared" si="320"/>
        <v>4000.9700000000003</v>
      </c>
      <c r="O109" s="39"/>
      <c r="P109" s="10"/>
      <c r="Q109" s="10"/>
      <c r="R109" s="10">
        <f t="shared" si="321"/>
        <v>0</v>
      </c>
      <c r="S109" s="183"/>
      <c r="T109" s="184">
        <f t="shared" si="322"/>
        <v>0</v>
      </c>
      <c r="U109" s="39"/>
      <c r="V109" s="10"/>
      <c r="W109" s="10"/>
      <c r="X109" s="10">
        <f t="shared" si="323"/>
        <v>0</v>
      </c>
      <c r="Y109" s="183"/>
      <c r="Z109" s="184">
        <f t="shared" si="324"/>
        <v>0</v>
      </c>
      <c r="AA109" s="39"/>
      <c r="AB109" s="10"/>
      <c r="AC109" s="10"/>
      <c r="AD109" s="10">
        <f t="shared" si="325"/>
        <v>0</v>
      </c>
      <c r="AE109" s="183"/>
      <c r="AF109" s="184">
        <f t="shared" si="326"/>
        <v>0</v>
      </c>
      <c r="AG109" s="39"/>
      <c r="AH109" s="10"/>
      <c r="AI109" s="10"/>
      <c r="AJ109" s="10">
        <f t="shared" si="327"/>
        <v>0</v>
      </c>
      <c r="AK109" s="183"/>
      <c r="AL109" s="184">
        <f t="shared" si="328"/>
        <v>0</v>
      </c>
      <c r="AM109" s="39"/>
      <c r="AN109" s="10"/>
      <c r="AO109" s="10"/>
      <c r="AP109" s="10">
        <f t="shared" si="329"/>
        <v>0</v>
      </c>
      <c r="AQ109" s="183"/>
      <c r="AR109" s="184">
        <f t="shared" si="316"/>
        <v>0</v>
      </c>
      <c r="AS109" s="39"/>
      <c r="AT109" s="10"/>
      <c r="AU109" s="10"/>
      <c r="AV109" s="10">
        <f t="shared" si="330"/>
        <v>0</v>
      </c>
      <c r="AW109" s="183"/>
      <c r="AX109" s="184">
        <f t="shared" si="331"/>
        <v>0</v>
      </c>
      <c r="AY109" s="39"/>
      <c r="AZ109" s="165"/>
      <c r="BA109" s="10"/>
      <c r="BB109" s="10">
        <f t="shared" si="332"/>
        <v>0</v>
      </c>
      <c r="BC109" s="183"/>
      <c r="BD109" s="184">
        <f t="shared" si="333"/>
        <v>0</v>
      </c>
      <c r="BE109" s="39"/>
      <c r="BF109" s="10"/>
      <c r="BG109" s="10"/>
      <c r="BH109" s="10">
        <f t="shared" si="334"/>
        <v>0</v>
      </c>
      <c r="BI109" s="183"/>
      <c r="BJ109" s="184">
        <f t="shared" si="335"/>
        <v>0</v>
      </c>
      <c r="BK109" s="39" cm="1">
        <f t="array" ref="BK109">SUM(_xlfn._xlws.FILTER($C109:$BJ109,$C$8:$BJ$8=BK$8))</f>
        <v>1</v>
      </c>
      <c r="BL109" s="39" cm="1">
        <f t="array" ref="BL109">SUM(_xlfn._xlws.FILTER($C109:$BJ109,$C$8:$BJ$8=BL$8))</f>
        <v>0</v>
      </c>
      <c r="BM109" s="39" cm="1">
        <f t="array" ref="BM109">SUM(_xlfn._xlws.FILTER($C109:$BJ109,$C$8:$BJ$8=BM$8))</f>
        <v>5847352</v>
      </c>
      <c r="BN109" s="10">
        <f t="shared" si="336"/>
        <v>5847352</v>
      </c>
      <c r="BO109" s="196" cm="1">
        <f t="array" ref="BO109">SUM(_xlfn._xlws.FILTER($C109:$BJ109,$C$8:$BJ$8=BO$8))</f>
        <v>4000.9700000000003</v>
      </c>
      <c r="BP109" s="184">
        <f t="shared" si="337"/>
        <v>4000.9700000000003</v>
      </c>
    </row>
    <row r="110" spans="1:68" ht="19.5" customHeight="1" outlineLevel="1" thickBot="1" x14ac:dyDescent="0.25">
      <c r="A110" s="155"/>
      <c r="B110" s="139" t="str">
        <v>ΚΛΙΜΑΤΙΣΜΟΣ / ΣΥΜΠΑΡΑΓΩΓΗ</v>
      </c>
      <c r="C110" s="147"/>
      <c r="D110" s="148"/>
      <c r="E110" s="157"/>
      <c r="F110" s="10">
        <f t="shared" si="317"/>
        <v>0</v>
      </c>
      <c r="G110" s="185"/>
      <c r="H110" s="184">
        <f t="shared" si="318"/>
        <v>0</v>
      </c>
      <c r="I110" s="147"/>
      <c r="J110" s="148"/>
      <c r="K110" s="157"/>
      <c r="L110" s="10">
        <f>IFERROR(K110/(I110+J110),0)</f>
        <v>0</v>
      </c>
      <c r="M110" s="183"/>
      <c r="N110" s="184">
        <f t="shared" si="320"/>
        <v>0</v>
      </c>
      <c r="O110" s="147"/>
      <c r="P110" s="148"/>
      <c r="Q110" s="157"/>
      <c r="R110" s="10">
        <f>IFERROR(Q110/(O110+P110),0)</f>
        <v>0</v>
      </c>
      <c r="S110" s="183"/>
      <c r="T110" s="184">
        <f t="shared" si="322"/>
        <v>0</v>
      </c>
      <c r="U110" s="147"/>
      <c r="V110" s="148"/>
      <c r="W110" s="157"/>
      <c r="X110" s="10">
        <f>IFERROR(W110/(U110+V110),0)</f>
        <v>0</v>
      </c>
      <c r="Y110" s="183"/>
      <c r="Z110" s="184">
        <f t="shared" si="324"/>
        <v>0</v>
      </c>
      <c r="AA110" s="147"/>
      <c r="AB110" s="148"/>
      <c r="AC110" s="157"/>
      <c r="AD110" s="10">
        <f>IFERROR(AC110/(AA110+AB110),0)</f>
        <v>0</v>
      </c>
      <c r="AE110" s="183"/>
      <c r="AF110" s="184">
        <f t="shared" si="326"/>
        <v>0</v>
      </c>
      <c r="AG110" s="147"/>
      <c r="AH110" s="148"/>
      <c r="AI110" s="157"/>
      <c r="AJ110" s="10">
        <f>IFERROR(AI110/(AG110+AH110),0)</f>
        <v>0</v>
      </c>
      <c r="AK110" s="183"/>
      <c r="AL110" s="184">
        <f t="shared" si="328"/>
        <v>0</v>
      </c>
      <c r="AM110" s="147"/>
      <c r="AN110" s="148"/>
      <c r="AO110" s="157"/>
      <c r="AP110" s="10">
        <f>IFERROR(AO110/(AM110+AN110),0)</f>
        <v>0</v>
      </c>
      <c r="AQ110" s="183"/>
      <c r="AR110" s="184">
        <f t="shared" si="316"/>
        <v>0</v>
      </c>
      <c r="AS110" s="147"/>
      <c r="AT110" s="148"/>
      <c r="AU110" s="157"/>
      <c r="AV110" s="10">
        <f>IFERROR(AU110/(AS110+AT110),0)</f>
        <v>0</v>
      </c>
      <c r="AW110" s="183"/>
      <c r="AX110" s="184">
        <f t="shared" si="331"/>
        <v>0</v>
      </c>
      <c r="AY110" s="147"/>
      <c r="AZ110" s="164"/>
      <c r="BA110" s="157"/>
      <c r="BB110" s="10">
        <f>IFERROR(BA110/(AY110+AZ110),0)</f>
        <v>0</v>
      </c>
      <c r="BC110" s="183"/>
      <c r="BD110" s="184">
        <f t="shared" si="333"/>
        <v>0</v>
      </c>
      <c r="BE110" s="147"/>
      <c r="BF110" s="148"/>
      <c r="BG110" s="157"/>
      <c r="BH110" s="10">
        <f>IFERROR(BG110/(BE110+BF110),0)</f>
        <v>0</v>
      </c>
      <c r="BI110" s="183"/>
      <c r="BJ110" s="184">
        <f t="shared" si="335"/>
        <v>0</v>
      </c>
      <c r="BK110" s="39" cm="1">
        <f t="array" ref="BK110">SUM(_xlfn._xlws.FILTER($C110:$BJ110,$C$8:$BJ$8=BK$8))</f>
        <v>0</v>
      </c>
      <c r="BL110" s="39" cm="1">
        <f t="array" ref="BL110">SUM(_xlfn._xlws.FILTER($C110:$BJ110,$C$8:$BJ$8=BL$8))</f>
        <v>0</v>
      </c>
      <c r="BM110" s="39" cm="1">
        <f t="array" ref="BM110">SUM(_xlfn._xlws.FILTER($C110:$BJ110,$C$8:$BJ$8=BM$8))</f>
        <v>0</v>
      </c>
      <c r="BN110" s="10">
        <f>IFERROR(BM110/(BK110+BL110),0)</f>
        <v>0</v>
      </c>
      <c r="BO110" s="196" cm="1">
        <f t="array" ref="BO110">SUM(_xlfn._xlws.FILTER($C110:$BJ110,$C$8:$BJ$8=BO$8))</f>
        <v>0</v>
      </c>
      <c r="BP110" s="184">
        <f t="shared" si="337"/>
        <v>0</v>
      </c>
    </row>
    <row r="111" spans="1:68" ht="42" customHeight="1" outlineLevel="1" x14ac:dyDescent="0.2">
      <c r="A111" s="153">
        <v>18</v>
      </c>
      <c r="B111" s="141" t="s">
        <v>50</v>
      </c>
      <c r="C111" s="121">
        <f>SUM(C112:C116)</f>
        <v>477</v>
      </c>
      <c r="D111" s="74">
        <f>SUM(D112:D116)</f>
        <v>0</v>
      </c>
      <c r="E111" s="74">
        <f>SUM(E112:E115)</f>
        <v>3539607</v>
      </c>
      <c r="F111" s="74">
        <f>IFERROR(E111/(C111+D111),0)</f>
        <v>7420.5597484276732</v>
      </c>
      <c r="G111" s="181">
        <f>SUM(G112:G116)</f>
        <v>15619.07</v>
      </c>
      <c r="H111" s="182">
        <f>IFERROR(G111/(C111+D111),0)</f>
        <v>32.744381551362686</v>
      </c>
      <c r="I111" s="121">
        <f>SUM(I112:I116)</f>
        <v>338</v>
      </c>
      <c r="J111" s="74">
        <f>SUM(J112:J116)</f>
        <v>0</v>
      </c>
      <c r="K111" s="74">
        <f>SUM(K112:K115)</f>
        <v>1031400</v>
      </c>
      <c r="L111" s="74">
        <f>IFERROR(K111/(I111+J111),0)</f>
        <v>3051.4792899408285</v>
      </c>
      <c r="M111" s="181">
        <f>SUM(M112:M116)</f>
        <v>13497.27</v>
      </c>
      <c r="N111" s="182">
        <f>IFERROR(M111/(I111+J111),0)</f>
        <v>39.932751479289941</v>
      </c>
      <c r="O111" s="121">
        <f>SUM(O112:O116)</f>
        <v>579</v>
      </c>
      <c r="P111" s="74">
        <f>SUM(P112:P116)</f>
        <v>0</v>
      </c>
      <c r="Q111" s="74">
        <f>SUM(Q112:Q116)</f>
        <v>3841726</v>
      </c>
      <c r="R111" s="74">
        <f>IFERROR(Q111/(O111+P111),0)</f>
        <v>6635.1053540587218</v>
      </c>
      <c r="S111" s="181">
        <f>SUM(S112:S116)</f>
        <v>62105.63</v>
      </c>
      <c r="T111" s="182">
        <f>IFERROR(S111/(O111+P111),0)</f>
        <v>107.26360967184802</v>
      </c>
      <c r="U111" s="121">
        <f>SUM(U112:U116)</f>
        <v>2</v>
      </c>
      <c r="V111" s="74">
        <f>SUM(V112:V116)</f>
        <v>0</v>
      </c>
      <c r="W111" s="74">
        <f>SUM(W112:W115)</f>
        <v>3291</v>
      </c>
      <c r="X111" s="74">
        <f>IFERROR(W111/(U111+V111),0)</f>
        <v>1645.5</v>
      </c>
      <c r="Y111" s="181">
        <f>SUM(Y112:Y116)</f>
        <v>87.41</v>
      </c>
      <c r="Z111" s="182">
        <f>IFERROR(Y111/(U111+V111),0)</f>
        <v>43.704999999999998</v>
      </c>
      <c r="AA111" s="121">
        <f>SUM(AA112:AA116)</f>
        <v>28</v>
      </c>
      <c r="AB111" s="74">
        <f>SUM(AB112:AB116)</f>
        <v>0</v>
      </c>
      <c r="AC111" s="74">
        <f>SUM(AC112:AC115)</f>
        <v>52992</v>
      </c>
      <c r="AD111" s="74">
        <f>IFERROR(AC111/(AA111+AB111),0)</f>
        <v>1892.5714285714287</v>
      </c>
      <c r="AE111" s="181">
        <f>SUM(AE112:AE116)</f>
        <v>1189.4000000000001</v>
      </c>
      <c r="AF111" s="182">
        <f>IFERROR(AE111/(AA111+AB111),0)</f>
        <v>42.478571428571435</v>
      </c>
      <c r="AG111" s="121">
        <f>SUM(AG112:AG116)</f>
        <v>6</v>
      </c>
      <c r="AH111" s="74">
        <f>SUM(AH112:AH116)</f>
        <v>0</v>
      </c>
      <c r="AI111" s="74">
        <f>SUM(AI112:AI115)</f>
        <v>186285</v>
      </c>
      <c r="AJ111" s="74">
        <f>IFERROR(AI111/(AG111+AH111),0)</f>
        <v>31047.5</v>
      </c>
      <c r="AK111" s="181">
        <f>SUM(AK112:AK116)</f>
        <v>1340.43</v>
      </c>
      <c r="AL111" s="182">
        <f>IFERROR(AK111/(AG111+AH111),0)</f>
        <v>223.405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181">
        <f>SUM(AQ112:AQ116)</f>
        <v>0</v>
      </c>
      <c r="AR111" s="182">
        <f t="shared" si="316"/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181">
        <f>SUM(AW112:AW116)</f>
        <v>0</v>
      </c>
      <c r="AX111" s="182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181">
        <f>SUM(BC112:BC116)</f>
        <v>0</v>
      </c>
      <c r="BD111" s="182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181">
        <f>SUM(BI112:BI116)</f>
        <v>0</v>
      </c>
      <c r="BJ111" s="182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181">
        <f>SUM(BO112:BO116)</f>
        <v>0</v>
      </c>
      <c r="BP111" s="182">
        <f>IFERROR(BO111/(BK111+BL111),0)</f>
        <v>0</v>
      </c>
    </row>
    <row r="112" spans="1:68" ht="19.5" customHeight="1" outlineLevel="1" x14ac:dyDescent="0.2">
      <c r="A112" s="154"/>
      <c r="B112" s="139" t="str" cm="1">
        <f t="array" ref="B112:B116">$B$10:$B$14</f>
        <v>ΟΙΚΙΑΚΟΣ</v>
      </c>
      <c r="C112" s="39">
        <v>455</v>
      </c>
      <c r="D112" s="10"/>
      <c r="E112" s="10">
        <v>842998</v>
      </c>
      <c r="F112" s="10">
        <f>IFERROR(E112/(C112+D112),0)</f>
        <v>1852.7428571428572</v>
      </c>
      <c r="G112" s="183">
        <v>11099.32</v>
      </c>
      <c r="H112" s="184">
        <f>IFERROR(G112/(C112+D112),0)</f>
        <v>24.394109890109888</v>
      </c>
      <c r="I112" s="39">
        <v>315</v>
      </c>
      <c r="J112" s="10"/>
      <c r="K112" s="10">
        <v>743843</v>
      </c>
      <c r="L112" s="10">
        <f>IFERROR(K112/(I112+J112),0)</f>
        <v>2361.4063492063492</v>
      </c>
      <c r="M112" s="183">
        <v>9881.8700000000008</v>
      </c>
      <c r="N112" s="184">
        <f>IFERROR(M112/(I112+J112),0)</f>
        <v>31.371015873015875</v>
      </c>
      <c r="O112" s="39">
        <v>501</v>
      </c>
      <c r="P112" s="10"/>
      <c r="Q112" s="10">
        <v>1306154</v>
      </c>
      <c r="R112" s="10">
        <v>2607.0938123752499</v>
      </c>
      <c r="S112" s="183">
        <v>23450.89</v>
      </c>
      <c r="T112" s="184">
        <v>46.8081636726547</v>
      </c>
      <c r="U112" s="39">
        <v>2</v>
      </c>
      <c r="V112" s="10"/>
      <c r="W112" s="10">
        <v>3291</v>
      </c>
      <c r="X112" s="10">
        <f>IFERROR(W112/(U112+V112),0)</f>
        <v>1645.5</v>
      </c>
      <c r="Y112" s="183">
        <v>87.41</v>
      </c>
      <c r="Z112" s="184">
        <f>IFERROR(Y112/(U112+V112),0)</f>
        <v>43.704999999999998</v>
      </c>
      <c r="AA112" s="39">
        <v>28</v>
      </c>
      <c r="AB112" s="10"/>
      <c r="AC112" s="10">
        <v>52992</v>
      </c>
      <c r="AD112" s="10">
        <f>IFERROR(AC112/(AA112+AB112),0)</f>
        <v>1892.5714285714287</v>
      </c>
      <c r="AE112" s="183">
        <v>1189.4000000000001</v>
      </c>
      <c r="AF112" s="184">
        <f>IFERROR(AE112/(AA112+AB112),0)</f>
        <v>42.478571428571435</v>
      </c>
      <c r="AG112" s="39">
        <v>5</v>
      </c>
      <c r="AH112" s="10"/>
      <c r="AI112" s="10">
        <v>9154</v>
      </c>
      <c r="AJ112" s="10">
        <f>IFERROR(AI112/(AG112+AH112),0)</f>
        <v>1830.8</v>
      </c>
      <c r="AK112" s="183">
        <v>175.53</v>
      </c>
      <c r="AL112" s="184">
        <f>IFERROR(AK112/(AG112+AH112),0)</f>
        <v>35.106000000000002</v>
      </c>
      <c r="AM112" s="39"/>
      <c r="AN112" s="10"/>
      <c r="AO112" s="10"/>
      <c r="AP112" s="10">
        <f>IFERROR(AO112/(AM112+AN112),0)</f>
        <v>0</v>
      </c>
      <c r="AQ112" s="183"/>
      <c r="AR112" s="184">
        <f t="shared" si="316"/>
        <v>0</v>
      </c>
      <c r="AS112" s="39"/>
      <c r="AT112" s="10"/>
      <c r="AU112" s="10"/>
      <c r="AV112" s="10">
        <f>IFERROR(AU112/(AS112+AT112),0)</f>
        <v>0</v>
      </c>
      <c r="AW112" s="183"/>
      <c r="AX112" s="184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183"/>
      <c r="BD112" s="184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183"/>
      <c r="BJ112" s="184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183"/>
      <c r="BP112" s="184">
        <f>IFERROR(BO112/(BK112+BL112),0)</f>
        <v>0</v>
      </c>
    </row>
    <row r="113" spans="1:68" ht="19.5" customHeight="1" outlineLevel="1" x14ac:dyDescent="0.2">
      <c r="A113" s="154"/>
      <c r="B113" s="139" t="str">
        <v>ΕΜΠΟΡΙΚΟΣ</v>
      </c>
      <c r="C113" s="39">
        <v>21</v>
      </c>
      <c r="D113" s="10"/>
      <c r="E113" s="10">
        <v>172519</v>
      </c>
      <c r="F113" s="10">
        <f t="shared" ref="F113:F116" si="338">IFERROR(E113/(C113+D113),0)</f>
        <v>8215.1904761904771</v>
      </c>
      <c r="G113" s="183">
        <v>2202.83</v>
      </c>
      <c r="H113" s="184">
        <f t="shared" ref="H113:H116" si="339">IFERROR(G113/(C113+D113),0)</f>
        <v>104.89666666666666</v>
      </c>
      <c r="I113" s="39">
        <v>23</v>
      </c>
      <c r="J113" s="10"/>
      <c r="K113" s="10">
        <v>287557</v>
      </c>
      <c r="L113" s="10">
        <f t="shared" ref="L113:L115" si="340">IFERROR(K113/(I113+J113),0)</f>
        <v>12502.478260869566</v>
      </c>
      <c r="M113" s="183">
        <v>3615.4</v>
      </c>
      <c r="N113" s="184">
        <f t="shared" ref="N113:N116" si="341">IFERROR(M113/(I113+J113),0)</f>
        <v>157.1913043478261</v>
      </c>
      <c r="O113" s="39">
        <v>76</v>
      </c>
      <c r="P113" s="10"/>
      <c r="Q113" s="10">
        <v>2171841</v>
      </c>
      <c r="R113" s="10">
        <v>28576.8552631579</v>
      </c>
      <c r="S113" s="183">
        <v>37463.11</v>
      </c>
      <c r="T113" s="184">
        <v>492.93565789473701</v>
      </c>
      <c r="U113" s="39"/>
      <c r="V113" s="10"/>
      <c r="W113" s="10"/>
      <c r="X113" s="10">
        <f t="shared" ref="X113:X115" si="342">IFERROR(W113/(U113+V113),0)</f>
        <v>0</v>
      </c>
      <c r="Y113" s="183"/>
      <c r="Z113" s="184">
        <f t="shared" ref="Z113:Z116" si="343">IFERROR(Y113/(U113+V113),0)</f>
        <v>0</v>
      </c>
      <c r="AA113" s="39"/>
      <c r="AB113" s="10"/>
      <c r="AC113" s="10"/>
      <c r="AD113" s="10">
        <f t="shared" ref="AD113:AD115" si="344">IFERROR(AC113/(AA113+AB113),0)</f>
        <v>0</v>
      </c>
      <c r="AE113" s="183"/>
      <c r="AF113" s="184">
        <f t="shared" ref="AF113:AF116" si="345">IFERROR(AE113/(AA113+AB113),0)</f>
        <v>0</v>
      </c>
      <c r="AG113" s="39"/>
      <c r="AH113" s="10"/>
      <c r="AI113" s="10"/>
      <c r="AJ113" s="10">
        <f t="shared" ref="AJ113:AJ115" si="346">IFERROR(AI113/(AG113+AH113),0)</f>
        <v>0</v>
      </c>
      <c r="AK113" s="183"/>
      <c r="AL113" s="184">
        <f t="shared" ref="AL113:AL116" si="347">IFERROR(AK113/(AG113+AH113),0)</f>
        <v>0</v>
      </c>
      <c r="AM113" s="39"/>
      <c r="AN113" s="10"/>
      <c r="AO113" s="10"/>
      <c r="AP113" s="10">
        <f t="shared" ref="AP113:AP115" si="348">IFERROR(AO113/(AM113+AN113),0)</f>
        <v>0</v>
      </c>
      <c r="AQ113" s="183"/>
      <c r="AR113" s="184">
        <f t="shared" si="316"/>
        <v>0</v>
      </c>
      <c r="AS113" s="39"/>
      <c r="AT113" s="10"/>
      <c r="AU113" s="10"/>
      <c r="AV113" s="10">
        <f t="shared" ref="AV113:AV115" si="349">IFERROR(AU113/(AS113+AT113),0)</f>
        <v>0</v>
      </c>
      <c r="AW113" s="183"/>
      <c r="AX113" s="184">
        <f t="shared" ref="AX113:AX116" si="350">IFERROR(AW113/(AS113+AT113),0)</f>
        <v>0</v>
      </c>
      <c r="AY113" s="39"/>
      <c r="AZ113" s="10"/>
      <c r="BA113" s="10"/>
      <c r="BB113" s="10">
        <f t="shared" ref="BB113:BB115" si="351">IFERROR(BA113/(AY113+AZ113),0)</f>
        <v>0</v>
      </c>
      <c r="BC113" s="183"/>
      <c r="BD113" s="184">
        <f t="shared" ref="BD113:BD116" si="352">IFERROR(BC113/(AY113+AZ113),0)</f>
        <v>0</v>
      </c>
      <c r="BE113" s="39"/>
      <c r="BF113" s="10"/>
      <c r="BG113" s="10"/>
      <c r="BH113" s="10">
        <f t="shared" ref="BH113:BH115" si="353">IFERROR(BG113/(BE113+BF113),0)</f>
        <v>0</v>
      </c>
      <c r="BI113" s="183"/>
      <c r="BJ113" s="184">
        <f t="shared" ref="BJ113:BJ116" si="354">IFERROR(BI113/(BE113+BF113),0)</f>
        <v>0</v>
      </c>
      <c r="BK113" s="39"/>
      <c r="BL113" s="10"/>
      <c r="BM113" s="10"/>
      <c r="BN113" s="10">
        <f t="shared" ref="BN113:BN115" si="355">IFERROR(BM113/(BK113+BL113),0)</f>
        <v>0</v>
      </c>
      <c r="BO113" s="183"/>
      <c r="BP113" s="184">
        <f t="shared" ref="BP113:BP116" si="356">IFERROR(BO113/(BK113+BL113),0)</f>
        <v>0</v>
      </c>
    </row>
    <row r="114" spans="1:68" ht="19.5" customHeight="1" outlineLevel="1" x14ac:dyDescent="0.2">
      <c r="A114" s="154"/>
      <c r="B114" s="139" t="str">
        <v>CNG</v>
      </c>
      <c r="C114" s="39"/>
      <c r="D114" s="10"/>
      <c r="E114" s="10"/>
      <c r="F114" s="10">
        <f t="shared" si="338"/>
        <v>0</v>
      </c>
      <c r="G114" s="183"/>
      <c r="H114" s="184">
        <f t="shared" si="339"/>
        <v>0</v>
      </c>
      <c r="I114" s="39"/>
      <c r="J114" s="10"/>
      <c r="K114" s="10"/>
      <c r="L114" s="10">
        <f t="shared" si="340"/>
        <v>0</v>
      </c>
      <c r="M114" s="183"/>
      <c r="N114" s="184">
        <f t="shared" si="341"/>
        <v>0</v>
      </c>
      <c r="O114" s="39"/>
      <c r="P114" s="10"/>
      <c r="Q114" s="10"/>
      <c r="R114" s="10"/>
      <c r="S114" s="183"/>
      <c r="T114" s="184"/>
      <c r="U114" s="39"/>
      <c r="V114" s="10"/>
      <c r="W114" s="10"/>
      <c r="X114" s="10">
        <f t="shared" si="342"/>
        <v>0</v>
      </c>
      <c r="Y114" s="183"/>
      <c r="Z114" s="184">
        <f t="shared" si="343"/>
        <v>0</v>
      </c>
      <c r="AA114" s="39"/>
      <c r="AB114" s="10"/>
      <c r="AC114" s="10"/>
      <c r="AD114" s="10">
        <f t="shared" si="344"/>
        <v>0</v>
      </c>
      <c r="AE114" s="183"/>
      <c r="AF114" s="184">
        <f t="shared" si="345"/>
        <v>0</v>
      </c>
      <c r="AG114" s="39"/>
      <c r="AH114" s="10"/>
      <c r="AI114" s="10"/>
      <c r="AJ114" s="10">
        <f t="shared" si="346"/>
        <v>0</v>
      </c>
      <c r="AK114" s="183"/>
      <c r="AL114" s="184">
        <f t="shared" si="347"/>
        <v>0</v>
      </c>
      <c r="AM114" s="39"/>
      <c r="AN114" s="10"/>
      <c r="AO114" s="10"/>
      <c r="AP114" s="10">
        <f t="shared" si="348"/>
        <v>0</v>
      </c>
      <c r="AQ114" s="183"/>
      <c r="AR114" s="184">
        <f t="shared" si="316"/>
        <v>0</v>
      </c>
      <c r="AS114" s="39"/>
      <c r="AT114" s="10"/>
      <c r="AU114" s="10"/>
      <c r="AV114" s="10">
        <f t="shared" si="349"/>
        <v>0</v>
      </c>
      <c r="AW114" s="183"/>
      <c r="AX114" s="184">
        <f t="shared" si="350"/>
        <v>0</v>
      </c>
      <c r="AY114" s="39"/>
      <c r="AZ114" s="10"/>
      <c r="BA114" s="10"/>
      <c r="BB114" s="10">
        <f t="shared" si="351"/>
        <v>0</v>
      </c>
      <c r="BC114" s="183"/>
      <c r="BD114" s="184">
        <f t="shared" si="352"/>
        <v>0</v>
      </c>
      <c r="BE114" s="39"/>
      <c r="BF114" s="10"/>
      <c r="BG114" s="10"/>
      <c r="BH114" s="10">
        <f t="shared" si="353"/>
        <v>0</v>
      </c>
      <c r="BI114" s="183"/>
      <c r="BJ114" s="184">
        <f t="shared" si="354"/>
        <v>0</v>
      </c>
      <c r="BK114" s="39"/>
      <c r="BL114" s="10"/>
      <c r="BM114" s="10"/>
      <c r="BN114" s="10">
        <f t="shared" si="355"/>
        <v>0</v>
      </c>
      <c r="BO114" s="183"/>
      <c r="BP114" s="184">
        <f t="shared" si="356"/>
        <v>0</v>
      </c>
    </row>
    <row r="115" spans="1:68" ht="19.25" customHeight="1" outlineLevel="1" x14ac:dyDescent="0.2">
      <c r="A115" s="154"/>
      <c r="B115" s="139" t="str">
        <v>ΒΙΟΜΗΧΑΝΙΚΟΣ</v>
      </c>
      <c r="C115" s="39">
        <v>1</v>
      </c>
      <c r="D115" s="10"/>
      <c r="E115" s="10">
        <v>2524090</v>
      </c>
      <c r="F115" s="10">
        <f t="shared" si="338"/>
        <v>2524090</v>
      </c>
      <c r="G115" s="183">
        <v>2316.92</v>
      </c>
      <c r="H115" s="184">
        <f t="shared" si="339"/>
        <v>2316.92</v>
      </c>
      <c r="I115" s="39"/>
      <c r="J115" s="10"/>
      <c r="K115" s="10"/>
      <c r="L115" s="10">
        <f t="shared" si="340"/>
        <v>0</v>
      </c>
      <c r="M115" s="183"/>
      <c r="N115" s="184">
        <f t="shared" si="341"/>
        <v>0</v>
      </c>
      <c r="O115" s="39">
        <v>2</v>
      </c>
      <c r="P115" s="10"/>
      <c r="Q115" s="10">
        <v>363731</v>
      </c>
      <c r="R115" s="10">
        <v>181865.5</v>
      </c>
      <c r="S115" s="183">
        <v>1191.6300000000001</v>
      </c>
      <c r="T115" s="184">
        <v>595.81500000000005</v>
      </c>
      <c r="U115" s="39"/>
      <c r="V115" s="10"/>
      <c r="W115" s="10"/>
      <c r="X115" s="10">
        <f t="shared" si="342"/>
        <v>0</v>
      </c>
      <c r="Y115" s="183"/>
      <c r="Z115" s="184">
        <f t="shared" si="343"/>
        <v>0</v>
      </c>
      <c r="AA115" s="39"/>
      <c r="AB115" s="10"/>
      <c r="AC115" s="10"/>
      <c r="AD115" s="10">
        <f t="shared" si="344"/>
        <v>0</v>
      </c>
      <c r="AE115" s="183"/>
      <c r="AF115" s="184">
        <f t="shared" si="345"/>
        <v>0</v>
      </c>
      <c r="AG115" s="39">
        <v>1</v>
      </c>
      <c r="AH115" s="10"/>
      <c r="AI115" s="10">
        <v>177131</v>
      </c>
      <c r="AJ115" s="10">
        <f t="shared" si="346"/>
        <v>177131</v>
      </c>
      <c r="AK115" s="183">
        <v>1164.9000000000001</v>
      </c>
      <c r="AL115" s="184">
        <f t="shared" si="347"/>
        <v>1164.9000000000001</v>
      </c>
      <c r="AM115" s="39"/>
      <c r="AN115" s="10"/>
      <c r="AO115" s="10"/>
      <c r="AP115" s="10">
        <f t="shared" si="348"/>
        <v>0</v>
      </c>
      <c r="AQ115" s="183"/>
      <c r="AR115" s="184">
        <f t="shared" si="316"/>
        <v>0</v>
      </c>
      <c r="AS115" s="39"/>
      <c r="AT115" s="10"/>
      <c r="AU115" s="10"/>
      <c r="AV115" s="10">
        <f t="shared" si="349"/>
        <v>0</v>
      </c>
      <c r="AW115" s="183"/>
      <c r="AX115" s="184">
        <f t="shared" si="350"/>
        <v>0</v>
      </c>
      <c r="AY115" s="39"/>
      <c r="AZ115" s="10"/>
      <c r="BA115" s="10"/>
      <c r="BB115" s="10">
        <f t="shared" si="351"/>
        <v>0</v>
      </c>
      <c r="BC115" s="183"/>
      <c r="BD115" s="184">
        <f t="shared" si="352"/>
        <v>0</v>
      </c>
      <c r="BE115" s="39"/>
      <c r="BF115" s="10"/>
      <c r="BG115" s="10"/>
      <c r="BH115" s="10">
        <f t="shared" si="353"/>
        <v>0</v>
      </c>
      <c r="BI115" s="183"/>
      <c r="BJ115" s="184">
        <f t="shared" si="354"/>
        <v>0</v>
      </c>
      <c r="BK115" s="39"/>
      <c r="BL115" s="10"/>
      <c r="BM115" s="10"/>
      <c r="BN115" s="10">
        <f t="shared" si="355"/>
        <v>0</v>
      </c>
      <c r="BO115" s="183"/>
      <c r="BP115" s="184">
        <f t="shared" si="356"/>
        <v>0</v>
      </c>
    </row>
    <row r="116" spans="1:68" ht="19.25" customHeight="1" outlineLevel="1" thickBot="1" x14ac:dyDescent="0.25">
      <c r="A116" s="155"/>
      <c r="B116" s="139" t="str">
        <v>ΚΛΙΜΑΤΙΣΜΟΣ / ΣΥΜΠΑΡΑΓΩΓΗ</v>
      </c>
      <c r="C116" s="147"/>
      <c r="D116" s="148"/>
      <c r="E116" s="157"/>
      <c r="F116" s="10">
        <f t="shared" si="338"/>
        <v>0</v>
      </c>
      <c r="G116" s="185"/>
      <c r="H116" s="184">
        <f t="shared" si="339"/>
        <v>0</v>
      </c>
      <c r="I116" s="147"/>
      <c r="J116" s="148"/>
      <c r="K116" s="157"/>
      <c r="L116" s="10">
        <f>IFERROR(K116/(I116+J116),0)</f>
        <v>0</v>
      </c>
      <c r="M116" s="183"/>
      <c r="N116" s="184">
        <f t="shared" si="341"/>
        <v>0</v>
      </c>
      <c r="O116" s="147"/>
      <c r="P116" s="148"/>
      <c r="Q116" s="157"/>
      <c r="R116" s="10"/>
      <c r="S116" s="183"/>
      <c r="T116" s="184"/>
      <c r="U116" s="147"/>
      <c r="V116" s="148"/>
      <c r="W116" s="157"/>
      <c r="X116" s="10">
        <f>IFERROR(W116/(U116+V116),0)</f>
        <v>0</v>
      </c>
      <c r="Y116" s="183"/>
      <c r="Z116" s="184">
        <f t="shared" si="343"/>
        <v>0</v>
      </c>
      <c r="AA116" s="147"/>
      <c r="AB116" s="148"/>
      <c r="AC116" s="157"/>
      <c r="AD116" s="10">
        <f>IFERROR(AC116/(AA116+AB116),0)</f>
        <v>0</v>
      </c>
      <c r="AE116" s="183"/>
      <c r="AF116" s="184">
        <f t="shared" si="345"/>
        <v>0</v>
      </c>
      <c r="AG116" s="147"/>
      <c r="AH116" s="148"/>
      <c r="AI116" s="157"/>
      <c r="AJ116" s="10">
        <f>IFERROR(AI116/(AG116+AH116),0)</f>
        <v>0</v>
      </c>
      <c r="AK116" s="183"/>
      <c r="AL116" s="184">
        <f t="shared" si="347"/>
        <v>0</v>
      </c>
      <c r="AM116" s="147"/>
      <c r="AN116" s="148"/>
      <c r="AO116" s="157"/>
      <c r="AP116" s="10">
        <f>IFERROR(AO116/(AM116+AN116),0)</f>
        <v>0</v>
      </c>
      <c r="AQ116" s="183"/>
      <c r="AR116" s="184">
        <f t="shared" si="316"/>
        <v>0</v>
      </c>
      <c r="AS116" s="147"/>
      <c r="AT116" s="148"/>
      <c r="AU116" s="157"/>
      <c r="AV116" s="10">
        <f>IFERROR(AU116/(AS116+AT116),0)</f>
        <v>0</v>
      </c>
      <c r="AW116" s="183"/>
      <c r="AX116" s="184">
        <f t="shared" si="350"/>
        <v>0</v>
      </c>
      <c r="AY116" s="147"/>
      <c r="AZ116" s="148"/>
      <c r="BA116" s="157"/>
      <c r="BB116" s="10">
        <f>IFERROR(BA116/(AY116+AZ116),0)</f>
        <v>0</v>
      </c>
      <c r="BC116" s="183"/>
      <c r="BD116" s="184">
        <f t="shared" si="352"/>
        <v>0</v>
      </c>
      <c r="BE116" s="147"/>
      <c r="BF116" s="148"/>
      <c r="BG116" s="157"/>
      <c r="BH116" s="10">
        <f>IFERROR(BG116/(BE116+BF116),0)</f>
        <v>0</v>
      </c>
      <c r="BI116" s="183"/>
      <c r="BJ116" s="184">
        <f t="shared" si="354"/>
        <v>0</v>
      </c>
      <c r="BK116" s="147"/>
      <c r="BL116" s="148"/>
      <c r="BM116" s="157"/>
      <c r="BN116" s="10">
        <f>IFERROR(BM116/(BK116+BL116),0)</f>
        <v>0</v>
      </c>
      <c r="BO116" s="183"/>
      <c r="BP116" s="184">
        <f t="shared" si="356"/>
        <v>0</v>
      </c>
    </row>
    <row r="117" spans="1:68" ht="20" customHeight="1" outlineLevel="1" x14ac:dyDescent="0.2">
      <c r="A117" s="153">
        <v>19</v>
      </c>
      <c r="B117" s="141" t="s">
        <v>51</v>
      </c>
      <c r="C117" s="121">
        <f>SUM(C118:C122)</f>
        <v>563</v>
      </c>
      <c r="D117" s="74">
        <f>SUM(D118:D122)</f>
        <v>0</v>
      </c>
      <c r="E117" s="74">
        <f>SUM(E118:E121)</f>
        <v>1063296</v>
      </c>
      <c r="F117" s="74">
        <f>IFERROR(E117/(C117+D117),0)</f>
        <v>1888.6252220248668</v>
      </c>
      <c r="G117" s="181">
        <f>SUM(G118:G122)</f>
        <v>13991.710000000001</v>
      </c>
      <c r="H117" s="182">
        <f>IFERROR(G117/(C117+D117),0)</f>
        <v>24.852060390763768</v>
      </c>
      <c r="I117" s="121">
        <f>SUM(I118:I122)</f>
        <v>348</v>
      </c>
      <c r="J117" s="74">
        <f>SUM(J118:J122)</f>
        <v>0</v>
      </c>
      <c r="K117" s="74">
        <f>SUM(K118:K121)</f>
        <v>653907</v>
      </c>
      <c r="L117" s="74">
        <f>IFERROR(K117/(I117+J117),0)</f>
        <v>1879.0431034482758</v>
      </c>
      <c r="M117" s="181">
        <f>SUM(M118:M122)</f>
        <v>8878.5299999999988</v>
      </c>
      <c r="N117" s="182">
        <f>IFERROR(M117/(I117+J117),0)</f>
        <v>25.513017241379305</v>
      </c>
      <c r="O117" s="73">
        <f>SUM(O118:O122)</f>
        <v>345</v>
      </c>
      <c r="P117" s="74">
        <f>SUM(P118:P122)</f>
        <v>0</v>
      </c>
      <c r="Q117" s="74">
        <f>SUM(Q118:Q122)</f>
        <v>787770</v>
      </c>
      <c r="R117" s="74">
        <f>IFERROR(Q117/(O117+P117),0)</f>
        <v>2283.391304347826</v>
      </c>
      <c r="S117" s="181">
        <f>SUM(S118:S122)</f>
        <v>14296.93</v>
      </c>
      <c r="T117" s="182">
        <f>IFERROR(S117/(O117+P117),0)</f>
        <v>41.440376811594206</v>
      </c>
      <c r="U117" s="121">
        <f>SUM(U118:U122)</f>
        <v>4</v>
      </c>
      <c r="V117" s="74">
        <f>SUM(V118:V122)</f>
        <v>0</v>
      </c>
      <c r="W117" s="74">
        <f>SUM(W118:W121)</f>
        <v>7896</v>
      </c>
      <c r="X117" s="74">
        <f>IFERROR(W117/(U117+V117),0)</f>
        <v>1974</v>
      </c>
      <c r="Y117" s="181">
        <f>SUM(Y118:Y122)</f>
        <v>205.3</v>
      </c>
      <c r="Z117" s="182">
        <f>IFERROR(Y117/(U117+V117),0)</f>
        <v>51.325000000000003</v>
      </c>
      <c r="AA117" s="121">
        <f>SUM(AA118:AA122)</f>
        <v>13</v>
      </c>
      <c r="AB117" s="74">
        <f>SUM(AB118:AB122)</f>
        <v>0</v>
      </c>
      <c r="AC117" s="74">
        <f>SUM(AC118:AC121)</f>
        <v>19618</v>
      </c>
      <c r="AD117" s="74">
        <f>IFERROR(AC117/(AA117+AB117),0)</f>
        <v>1509.0769230769231</v>
      </c>
      <c r="AE117" s="181">
        <f>SUM(AE118:AE122)</f>
        <v>448.64</v>
      </c>
      <c r="AF117" s="182">
        <f>IFERROR(AE117/(AA117+AB117),0)</f>
        <v>34.510769230769228</v>
      </c>
      <c r="AG117" s="121">
        <f>SUM(AG118:AG122)</f>
        <v>4</v>
      </c>
      <c r="AH117" s="74">
        <f>SUM(AH118:AH122)</f>
        <v>0</v>
      </c>
      <c r="AI117" s="74">
        <f>SUM(AI118:AI121)</f>
        <v>9520</v>
      </c>
      <c r="AJ117" s="74">
        <f>IFERROR(AI117/(AG117+AH117),0)</f>
        <v>2380</v>
      </c>
      <c r="AK117" s="181">
        <f>SUM(AK118:AK122)</f>
        <v>181</v>
      </c>
      <c r="AL117" s="182">
        <f>IFERROR(AK117/(AG117+AH117),0)</f>
        <v>45.25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181">
        <f>SUM(AQ118:AQ122)</f>
        <v>0</v>
      </c>
      <c r="AR117" s="182">
        <f t="shared" si="316"/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181">
        <f>SUM(AW118:AW122)</f>
        <v>0</v>
      </c>
      <c r="AX117" s="182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181">
        <f>SUM(BC118:BC122)</f>
        <v>0</v>
      </c>
      <c r="BD117" s="182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181">
        <f>SUM(BI118:BI122)</f>
        <v>0</v>
      </c>
      <c r="BJ117" s="182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181">
        <f>SUM(BO118:BO122)</f>
        <v>0</v>
      </c>
      <c r="BP117" s="182">
        <f>IFERROR(BO117/(BK117+BL117),0)</f>
        <v>0</v>
      </c>
    </row>
    <row r="118" spans="1:68" ht="19.5" customHeight="1" outlineLevel="1" x14ac:dyDescent="0.2">
      <c r="A118" s="154"/>
      <c r="B118" s="139" t="str" cm="1">
        <f t="array" ref="B118:B122">$B$10:$B$14</f>
        <v>ΟΙΚΙΑΚΟΣ</v>
      </c>
      <c r="C118" s="39">
        <v>554</v>
      </c>
      <c r="D118" s="10"/>
      <c r="E118" s="10">
        <v>1046781</v>
      </c>
      <c r="F118" s="10">
        <f>IFERROR(E118/(C118+D118),0)</f>
        <v>1889.4963898916967</v>
      </c>
      <c r="G118" s="183">
        <v>13742.86</v>
      </c>
      <c r="H118" s="184">
        <f>IFERROR(G118/(C118+D118),0)</f>
        <v>24.806606498194945</v>
      </c>
      <c r="I118" s="39">
        <v>338</v>
      </c>
      <c r="J118" s="10"/>
      <c r="K118" s="10">
        <v>616168</v>
      </c>
      <c r="L118" s="10">
        <f>IFERROR(K118/(I118+J118),0)</f>
        <v>1822.9822485207101</v>
      </c>
      <c r="M118" s="183">
        <v>8389.57</v>
      </c>
      <c r="N118" s="184">
        <f>IFERROR(M118/(I118+J118),0)</f>
        <v>24.821213017751479</v>
      </c>
      <c r="O118" s="9">
        <v>327</v>
      </c>
      <c r="P118" s="10"/>
      <c r="Q118" s="10">
        <v>551827</v>
      </c>
      <c r="R118" s="10">
        <v>1687.5443425076501</v>
      </c>
      <c r="S118" s="183">
        <v>10055.43</v>
      </c>
      <c r="T118" s="184">
        <v>30.750550458715601</v>
      </c>
      <c r="U118" s="39">
        <v>4</v>
      </c>
      <c r="V118" s="10"/>
      <c r="W118" s="10">
        <v>7896</v>
      </c>
      <c r="X118" s="10">
        <f>IFERROR(W118/(U118+V118),0)</f>
        <v>1974</v>
      </c>
      <c r="Y118" s="183">
        <v>205.3</v>
      </c>
      <c r="Z118" s="184">
        <f>IFERROR(Y118/(U118+V118),0)</f>
        <v>51.325000000000003</v>
      </c>
      <c r="AA118" s="39">
        <v>13</v>
      </c>
      <c r="AB118" s="10"/>
      <c r="AC118" s="10">
        <v>19618</v>
      </c>
      <c r="AD118" s="10">
        <f>IFERROR(AC118/(AA118+AB118),0)</f>
        <v>1509.0769230769231</v>
      </c>
      <c r="AE118" s="183">
        <v>448.64</v>
      </c>
      <c r="AF118" s="184">
        <f>IFERROR(AE118/(AA118+AB118),0)</f>
        <v>34.510769230769228</v>
      </c>
      <c r="AG118" s="39">
        <v>4</v>
      </c>
      <c r="AH118" s="10"/>
      <c r="AI118" s="10">
        <v>9520</v>
      </c>
      <c r="AJ118" s="10">
        <f>IFERROR(AI118/(AG118+AH118),0)</f>
        <v>2380</v>
      </c>
      <c r="AK118" s="183">
        <v>181</v>
      </c>
      <c r="AL118" s="184">
        <f>IFERROR(AK118/(AG118+AH118),0)</f>
        <v>45.25</v>
      </c>
      <c r="AM118" s="39"/>
      <c r="AN118" s="10"/>
      <c r="AO118" s="10"/>
      <c r="AP118" s="10">
        <f>IFERROR(AO118/(AM118+AN118),0)</f>
        <v>0</v>
      </c>
      <c r="AQ118" s="183"/>
      <c r="AR118" s="184">
        <f t="shared" si="316"/>
        <v>0</v>
      </c>
      <c r="AS118" s="39"/>
      <c r="AT118" s="10"/>
      <c r="AU118" s="10"/>
      <c r="AV118" s="10">
        <f>IFERROR(AU118/(AS118+AT118),0)</f>
        <v>0</v>
      </c>
      <c r="AW118" s="183"/>
      <c r="AX118" s="184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183"/>
      <c r="BD118" s="184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183"/>
      <c r="BJ118" s="184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183"/>
      <c r="BP118" s="184">
        <f>IFERROR(BO118/(BK118+BL118),0)</f>
        <v>0</v>
      </c>
    </row>
    <row r="119" spans="1:68" ht="19.5" customHeight="1" outlineLevel="1" x14ac:dyDescent="0.2">
      <c r="A119" s="154"/>
      <c r="B119" s="139" t="str">
        <v>ΕΜΠΟΡΙΚΟΣ</v>
      </c>
      <c r="C119" s="39">
        <v>9</v>
      </c>
      <c r="D119" s="10"/>
      <c r="E119" s="10">
        <v>16515</v>
      </c>
      <c r="F119" s="10">
        <f t="shared" ref="F119:F122" si="357">IFERROR(E119/(C119+D119),0)</f>
        <v>1835</v>
      </c>
      <c r="G119" s="183">
        <v>248.85000000000002</v>
      </c>
      <c r="H119" s="184">
        <f t="shared" ref="H119:H122" si="358">IFERROR(G119/(C119+D119),0)</f>
        <v>27.650000000000002</v>
      </c>
      <c r="I119" s="39">
        <v>10</v>
      </c>
      <c r="J119" s="10"/>
      <c r="K119" s="10">
        <v>37739</v>
      </c>
      <c r="L119" s="10">
        <f t="shared" ref="L119:L121" si="359">IFERROR(K119/(I119+J119),0)</f>
        <v>3773.9</v>
      </c>
      <c r="M119" s="183">
        <v>488.96000000000004</v>
      </c>
      <c r="N119" s="184">
        <f t="shared" ref="N119:N122" si="360">IFERROR(M119/(I119+J119),0)</f>
        <v>48.896000000000001</v>
      </c>
      <c r="O119" s="9">
        <v>18</v>
      </c>
      <c r="P119" s="10"/>
      <c r="Q119" s="10">
        <v>235943</v>
      </c>
      <c r="R119" s="10">
        <v>13107.9444444444</v>
      </c>
      <c r="S119" s="183">
        <v>4241.5</v>
      </c>
      <c r="T119" s="184">
        <v>235.638888888889</v>
      </c>
      <c r="U119" s="39"/>
      <c r="V119" s="10"/>
      <c r="W119" s="10"/>
      <c r="X119" s="10">
        <f t="shared" ref="X119:X121" si="361">IFERROR(W119/(U119+V119),0)</f>
        <v>0</v>
      </c>
      <c r="Y119" s="183"/>
      <c r="Z119" s="184">
        <f t="shared" ref="Z119:Z122" si="362">IFERROR(Y119/(U119+V119),0)</f>
        <v>0</v>
      </c>
      <c r="AA119" s="39"/>
      <c r="AB119" s="10"/>
      <c r="AC119" s="10"/>
      <c r="AD119" s="10">
        <f t="shared" ref="AD119:AD121" si="363">IFERROR(AC119/(AA119+AB119),0)</f>
        <v>0</v>
      </c>
      <c r="AE119" s="183"/>
      <c r="AF119" s="184">
        <f t="shared" ref="AF119:AF122" si="364">IFERROR(AE119/(AA119+AB119),0)</f>
        <v>0</v>
      </c>
      <c r="AG119" s="39"/>
      <c r="AH119" s="10"/>
      <c r="AI119" s="10"/>
      <c r="AJ119" s="10">
        <f t="shared" ref="AJ119:AJ121" si="365">IFERROR(AI119/(AG119+AH119),0)</f>
        <v>0</v>
      </c>
      <c r="AK119" s="183"/>
      <c r="AL119" s="184">
        <f t="shared" ref="AL119:AL122" si="366">IFERROR(AK119/(AG119+AH119),0)</f>
        <v>0</v>
      </c>
      <c r="AM119" s="39"/>
      <c r="AN119" s="10"/>
      <c r="AO119" s="10"/>
      <c r="AP119" s="10">
        <f t="shared" ref="AP119:AP121" si="367">IFERROR(AO119/(AM119+AN119),0)</f>
        <v>0</v>
      </c>
      <c r="AQ119" s="183"/>
      <c r="AR119" s="184">
        <f t="shared" si="316"/>
        <v>0</v>
      </c>
      <c r="AS119" s="39"/>
      <c r="AT119" s="10"/>
      <c r="AU119" s="10"/>
      <c r="AV119" s="10">
        <f t="shared" ref="AV119:AV121" si="368">IFERROR(AU119/(AS119+AT119),0)</f>
        <v>0</v>
      </c>
      <c r="AW119" s="183"/>
      <c r="AX119" s="184">
        <f t="shared" ref="AX119:AX122" si="369">IFERROR(AW119/(AS119+AT119),0)</f>
        <v>0</v>
      </c>
      <c r="AY119" s="39"/>
      <c r="AZ119" s="10"/>
      <c r="BA119" s="10"/>
      <c r="BB119" s="10">
        <f t="shared" ref="BB119:BB121" si="370">IFERROR(BA119/(AY119+AZ119),0)</f>
        <v>0</v>
      </c>
      <c r="BC119" s="183"/>
      <c r="BD119" s="184">
        <f t="shared" ref="BD119:BD122" si="371">IFERROR(BC119/(AY119+AZ119),0)</f>
        <v>0</v>
      </c>
      <c r="BE119" s="39"/>
      <c r="BF119" s="10"/>
      <c r="BG119" s="10"/>
      <c r="BH119" s="10">
        <f t="shared" ref="BH119:BH121" si="372">IFERROR(BG119/(BE119+BF119),0)</f>
        <v>0</v>
      </c>
      <c r="BI119" s="183"/>
      <c r="BJ119" s="184">
        <f t="shared" ref="BJ119:BJ122" si="373">IFERROR(BI119/(BE119+BF119),0)</f>
        <v>0</v>
      </c>
      <c r="BK119" s="39"/>
      <c r="BL119" s="10"/>
      <c r="BM119" s="10"/>
      <c r="BN119" s="10">
        <f t="shared" ref="BN119:BN121" si="374">IFERROR(BM119/(BK119+BL119),0)</f>
        <v>0</v>
      </c>
      <c r="BO119" s="183"/>
      <c r="BP119" s="184">
        <f t="shared" ref="BP119:BP122" si="375">IFERROR(BO119/(BK119+BL119),0)</f>
        <v>0</v>
      </c>
    </row>
    <row r="120" spans="1:68" ht="19.5" customHeight="1" outlineLevel="1" x14ac:dyDescent="0.2">
      <c r="A120" s="154"/>
      <c r="B120" s="139" t="str">
        <v>CNG</v>
      </c>
      <c r="C120" s="39"/>
      <c r="D120" s="10"/>
      <c r="E120" s="10"/>
      <c r="F120" s="10">
        <f t="shared" si="357"/>
        <v>0</v>
      </c>
      <c r="G120" s="183"/>
      <c r="H120" s="184">
        <f t="shared" si="358"/>
        <v>0</v>
      </c>
      <c r="I120" s="39"/>
      <c r="J120" s="10"/>
      <c r="K120" s="10"/>
      <c r="L120" s="10">
        <f t="shared" si="359"/>
        <v>0</v>
      </c>
      <c r="M120" s="183"/>
      <c r="N120" s="184">
        <f t="shared" si="360"/>
        <v>0</v>
      </c>
      <c r="O120" s="9"/>
      <c r="P120" s="10"/>
      <c r="Q120" s="10"/>
      <c r="R120" s="10"/>
      <c r="S120" s="183"/>
      <c r="T120" s="184"/>
      <c r="U120" s="39"/>
      <c r="V120" s="10"/>
      <c r="W120" s="10"/>
      <c r="X120" s="10">
        <f t="shared" si="361"/>
        <v>0</v>
      </c>
      <c r="Y120" s="183"/>
      <c r="Z120" s="184">
        <f t="shared" si="362"/>
        <v>0</v>
      </c>
      <c r="AA120" s="39"/>
      <c r="AB120" s="10"/>
      <c r="AC120" s="10"/>
      <c r="AD120" s="10">
        <f t="shared" si="363"/>
        <v>0</v>
      </c>
      <c r="AE120" s="183"/>
      <c r="AF120" s="184">
        <f t="shared" si="364"/>
        <v>0</v>
      </c>
      <c r="AG120" s="39"/>
      <c r="AH120" s="10"/>
      <c r="AI120" s="10"/>
      <c r="AJ120" s="10">
        <f t="shared" si="365"/>
        <v>0</v>
      </c>
      <c r="AK120" s="183"/>
      <c r="AL120" s="184">
        <f t="shared" si="366"/>
        <v>0</v>
      </c>
      <c r="AM120" s="39"/>
      <c r="AN120" s="10"/>
      <c r="AO120" s="10"/>
      <c r="AP120" s="10">
        <f t="shared" si="367"/>
        <v>0</v>
      </c>
      <c r="AQ120" s="183"/>
      <c r="AR120" s="184">
        <f t="shared" si="316"/>
        <v>0</v>
      </c>
      <c r="AS120" s="39"/>
      <c r="AT120" s="10"/>
      <c r="AU120" s="10"/>
      <c r="AV120" s="10">
        <f t="shared" si="368"/>
        <v>0</v>
      </c>
      <c r="AW120" s="183"/>
      <c r="AX120" s="184">
        <f t="shared" si="369"/>
        <v>0</v>
      </c>
      <c r="AY120" s="39"/>
      <c r="AZ120" s="10"/>
      <c r="BA120" s="10"/>
      <c r="BB120" s="10">
        <f t="shared" si="370"/>
        <v>0</v>
      </c>
      <c r="BC120" s="183"/>
      <c r="BD120" s="184">
        <f t="shared" si="371"/>
        <v>0</v>
      </c>
      <c r="BE120" s="39"/>
      <c r="BF120" s="10"/>
      <c r="BG120" s="10"/>
      <c r="BH120" s="10">
        <f t="shared" si="372"/>
        <v>0</v>
      </c>
      <c r="BI120" s="183"/>
      <c r="BJ120" s="184">
        <f t="shared" si="373"/>
        <v>0</v>
      </c>
      <c r="BK120" s="39"/>
      <c r="BL120" s="10"/>
      <c r="BM120" s="10"/>
      <c r="BN120" s="10">
        <f t="shared" si="374"/>
        <v>0</v>
      </c>
      <c r="BO120" s="183"/>
      <c r="BP120" s="184">
        <f t="shared" si="375"/>
        <v>0</v>
      </c>
    </row>
    <row r="121" spans="1:68" ht="19.5" customHeight="1" outlineLevel="1" x14ac:dyDescent="0.2">
      <c r="A121" s="154"/>
      <c r="B121" s="139" t="str">
        <v>ΒΙΟΜΗΧΑΝΙΚΟΣ</v>
      </c>
      <c r="C121" s="39"/>
      <c r="D121" s="10"/>
      <c r="E121" s="10"/>
      <c r="F121" s="10">
        <f t="shared" si="357"/>
        <v>0</v>
      </c>
      <c r="G121" s="183"/>
      <c r="H121" s="184">
        <f t="shared" si="358"/>
        <v>0</v>
      </c>
      <c r="I121" s="39"/>
      <c r="J121" s="10"/>
      <c r="K121" s="10"/>
      <c r="L121" s="10">
        <f t="shared" si="359"/>
        <v>0</v>
      </c>
      <c r="M121" s="183"/>
      <c r="N121" s="184">
        <f t="shared" si="360"/>
        <v>0</v>
      </c>
      <c r="O121" s="9"/>
      <c r="P121" s="10"/>
      <c r="Q121" s="10"/>
      <c r="R121" s="10"/>
      <c r="S121" s="183"/>
      <c r="T121" s="184"/>
      <c r="U121" s="39"/>
      <c r="V121" s="10"/>
      <c r="W121" s="10"/>
      <c r="X121" s="10">
        <f t="shared" si="361"/>
        <v>0</v>
      </c>
      <c r="Y121" s="183"/>
      <c r="Z121" s="184">
        <f t="shared" si="362"/>
        <v>0</v>
      </c>
      <c r="AA121" s="39"/>
      <c r="AB121" s="10"/>
      <c r="AC121" s="10"/>
      <c r="AD121" s="10">
        <f t="shared" si="363"/>
        <v>0</v>
      </c>
      <c r="AE121" s="183"/>
      <c r="AF121" s="184">
        <f t="shared" si="364"/>
        <v>0</v>
      </c>
      <c r="AG121" s="39"/>
      <c r="AH121" s="10"/>
      <c r="AI121" s="10"/>
      <c r="AJ121" s="10">
        <f t="shared" si="365"/>
        <v>0</v>
      </c>
      <c r="AK121" s="183"/>
      <c r="AL121" s="184">
        <f t="shared" si="366"/>
        <v>0</v>
      </c>
      <c r="AM121" s="39"/>
      <c r="AN121" s="10"/>
      <c r="AO121" s="10"/>
      <c r="AP121" s="10">
        <f t="shared" si="367"/>
        <v>0</v>
      </c>
      <c r="AQ121" s="183"/>
      <c r="AR121" s="184">
        <f t="shared" si="316"/>
        <v>0</v>
      </c>
      <c r="AS121" s="39"/>
      <c r="AT121" s="10"/>
      <c r="AU121" s="10"/>
      <c r="AV121" s="10">
        <f t="shared" si="368"/>
        <v>0</v>
      </c>
      <c r="AW121" s="183"/>
      <c r="AX121" s="184">
        <f t="shared" si="369"/>
        <v>0</v>
      </c>
      <c r="AY121" s="39"/>
      <c r="AZ121" s="10"/>
      <c r="BA121" s="10"/>
      <c r="BB121" s="10">
        <f t="shared" si="370"/>
        <v>0</v>
      </c>
      <c r="BC121" s="183"/>
      <c r="BD121" s="184">
        <f t="shared" si="371"/>
        <v>0</v>
      </c>
      <c r="BE121" s="39"/>
      <c r="BF121" s="10"/>
      <c r="BG121" s="10"/>
      <c r="BH121" s="10">
        <f t="shared" si="372"/>
        <v>0</v>
      </c>
      <c r="BI121" s="183"/>
      <c r="BJ121" s="184">
        <f t="shared" si="373"/>
        <v>0</v>
      </c>
      <c r="BK121" s="39"/>
      <c r="BL121" s="10"/>
      <c r="BM121" s="10"/>
      <c r="BN121" s="10">
        <f t="shared" si="374"/>
        <v>0</v>
      </c>
      <c r="BO121" s="183"/>
      <c r="BP121" s="184">
        <f t="shared" si="375"/>
        <v>0</v>
      </c>
    </row>
    <row r="122" spans="1:68" ht="19.5" customHeight="1" outlineLevel="1" thickBot="1" x14ac:dyDescent="0.25">
      <c r="A122" s="155"/>
      <c r="B122" s="139" t="str">
        <v>ΚΛΙΜΑΤΙΣΜΟΣ / ΣΥΜΠΑΡΑΓΩΓΗ</v>
      </c>
      <c r="C122" s="147"/>
      <c r="D122" s="148"/>
      <c r="E122" s="157"/>
      <c r="F122" s="10">
        <f t="shared" si="357"/>
        <v>0</v>
      </c>
      <c r="G122" s="185"/>
      <c r="H122" s="184">
        <f t="shared" si="358"/>
        <v>0</v>
      </c>
      <c r="I122" s="147"/>
      <c r="J122" s="148"/>
      <c r="K122" s="157"/>
      <c r="L122" s="10">
        <f>IFERROR(K122/(I122+J122),0)</f>
        <v>0</v>
      </c>
      <c r="M122" s="183"/>
      <c r="N122" s="184">
        <f t="shared" si="360"/>
        <v>0</v>
      </c>
      <c r="O122" s="160"/>
      <c r="P122" s="148"/>
      <c r="Q122" s="157"/>
      <c r="R122" s="10"/>
      <c r="S122" s="183"/>
      <c r="T122" s="184"/>
      <c r="U122" s="147"/>
      <c r="V122" s="148"/>
      <c r="W122" s="157"/>
      <c r="X122" s="10">
        <f>IFERROR(W122/(U122+V122),0)</f>
        <v>0</v>
      </c>
      <c r="Y122" s="183"/>
      <c r="Z122" s="184">
        <f t="shared" si="362"/>
        <v>0</v>
      </c>
      <c r="AA122" s="147"/>
      <c r="AB122" s="148"/>
      <c r="AC122" s="157"/>
      <c r="AD122" s="10">
        <f>IFERROR(AC122/(AA122+AB122),0)</f>
        <v>0</v>
      </c>
      <c r="AE122" s="183"/>
      <c r="AF122" s="184">
        <f t="shared" si="364"/>
        <v>0</v>
      </c>
      <c r="AG122" s="147"/>
      <c r="AH122" s="148"/>
      <c r="AI122" s="157"/>
      <c r="AJ122" s="10">
        <f>IFERROR(AI122/(AG122+AH122),0)</f>
        <v>0</v>
      </c>
      <c r="AK122" s="183"/>
      <c r="AL122" s="184">
        <f t="shared" si="366"/>
        <v>0</v>
      </c>
      <c r="AM122" s="147"/>
      <c r="AN122" s="148"/>
      <c r="AO122" s="157"/>
      <c r="AP122" s="10">
        <f>IFERROR(AO122/(AM122+AN122),0)</f>
        <v>0</v>
      </c>
      <c r="AQ122" s="183"/>
      <c r="AR122" s="184">
        <f t="shared" si="316"/>
        <v>0</v>
      </c>
      <c r="AS122" s="147"/>
      <c r="AT122" s="148"/>
      <c r="AU122" s="157"/>
      <c r="AV122" s="10">
        <f>IFERROR(AU122/(AS122+AT122),0)</f>
        <v>0</v>
      </c>
      <c r="AW122" s="183"/>
      <c r="AX122" s="184">
        <f t="shared" si="369"/>
        <v>0</v>
      </c>
      <c r="AY122" s="147"/>
      <c r="AZ122" s="148"/>
      <c r="BA122" s="157"/>
      <c r="BB122" s="10">
        <f>IFERROR(BA122/(AY122+AZ122),0)</f>
        <v>0</v>
      </c>
      <c r="BC122" s="183"/>
      <c r="BD122" s="184">
        <f t="shared" si="371"/>
        <v>0</v>
      </c>
      <c r="BE122" s="147"/>
      <c r="BF122" s="148"/>
      <c r="BG122" s="157"/>
      <c r="BH122" s="10">
        <f>IFERROR(BG122/(BE122+BF122),0)</f>
        <v>0</v>
      </c>
      <c r="BI122" s="183"/>
      <c r="BJ122" s="184">
        <f t="shared" si="373"/>
        <v>0</v>
      </c>
      <c r="BK122" s="147"/>
      <c r="BL122" s="148"/>
      <c r="BM122" s="157"/>
      <c r="BN122" s="10">
        <f>IFERROR(BM122/(BK122+BL122),0)</f>
        <v>0</v>
      </c>
      <c r="BO122" s="183"/>
      <c r="BP122" s="184">
        <f t="shared" si="375"/>
        <v>0</v>
      </c>
    </row>
    <row r="123" spans="1:68" ht="36" customHeight="1" outlineLevel="1" x14ac:dyDescent="0.2">
      <c r="A123" s="149"/>
      <c r="B123" s="142" t="s">
        <v>52</v>
      </c>
      <c r="C123" s="106"/>
      <c r="D123" s="107"/>
      <c r="E123" s="158"/>
      <c r="F123" s="107"/>
      <c r="G123" s="188"/>
      <c r="H123" s="188"/>
      <c r="I123" s="111"/>
      <c r="J123" s="107"/>
      <c r="K123" s="158"/>
      <c r="L123" s="107"/>
      <c r="M123" s="192"/>
      <c r="N123" s="193"/>
      <c r="O123" s="111"/>
      <c r="P123" s="107"/>
      <c r="Q123" s="158"/>
      <c r="R123" s="107"/>
      <c r="S123" s="192"/>
      <c r="T123" s="193"/>
      <c r="U123" s="111"/>
      <c r="V123" s="107"/>
      <c r="W123" s="158"/>
      <c r="X123" s="107"/>
      <c r="Y123" s="192"/>
      <c r="Z123" s="193"/>
      <c r="AA123" s="111"/>
      <c r="AB123" s="107"/>
      <c r="AC123" s="158"/>
      <c r="AD123" s="107"/>
      <c r="AE123" s="192"/>
      <c r="AF123" s="193"/>
      <c r="AG123" s="111"/>
      <c r="AH123" s="107"/>
      <c r="AI123" s="158"/>
      <c r="AJ123" s="107"/>
      <c r="AK123" s="192"/>
      <c r="AL123" s="193"/>
      <c r="AM123" s="111"/>
      <c r="AN123" s="107"/>
      <c r="AO123" s="158"/>
      <c r="AP123" s="107"/>
      <c r="AQ123" s="192"/>
      <c r="AR123" s="193"/>
      <c r="AS123" s="111"/>
      <c r="AT123" s="107"/>
      <c r="AU123" s="158"/>
      <c r="AV123" s="107"/>
      <c r="AW123" s="192"/>
      <c r="AX123" s="193"/>
      <c r="AY123" s="111"/>
      <c r="AZ123" s="107"/>
      <c r="BA123" s="158"/>
      <c r="BB123" s="107"/>
      <c r="BC123" s="192"/>
      <c r="BD123" s="193"/>
      <c r="BE123" s="111"/>
      <c r="BF123" s="107"/>
      <c r="BG123" s="158"/>
      <c r="BH123" s="107"/>
      <c r="BI123" s="192"/>
      <c r="BJ123" s="193"/>
      <c r="BK123" s="111"/>
      <c r="BL123" s="107"/>
      <c r="BM123" s="158"/>
      <c r="BN123" s="107"/>
      <c r="BO123" s="192"/>
      <c r="BP123" s="193"/>
    </row>
    <row r="124" spans="1:68" ht="19.5" customHeight="1" outlineLevel="1" x14ac:dyDescent="0.2">
      <c r="A124" s="150"/>
      <c r="B124" s="55" t="str" cm="1">
        <f t="array" ref="B124:B128">$B$10:$B$14</f>
        <v>ΟΙΚΙΑΚΟΣ</v>
      </c>
      <c r="C124" s="56" cm="1">
        <f t="array" ref="C124">SUM(_xlfn._xlws.FILTER(C$9:C$123,$B$9:$B$123=$B124))</f>
        <v>275535</v>
      </c>
      <c r="D124" s="56" cm="1">
        <f t="array" ref="D124">SUM(_xlfn._xlws.FILTER(D$9:D$123,$B$9:$B$123=$B124))</f>
        <v>0</v>
      </c>
      <c r="E124" s="56" cm="1">
        <f t="array" ref="E124">SUM(_xlfn._xlws.FILTER(E$9:E$123,$B$9:$B$123=$B124))</f>
        <v>513074361</v>
      </c>
      <c r="F124" s="56">
        <f>IFERROR(E124/(C124+D124),0)</f>
        <v>1862.1023136806575</v>
      </c>
      <c r="G124" s="189" cm="1">
        <f t="array" ref="G124">SUM(_xlfn._xlws.FILTER(G$9:G$123,$B$9:$B$123=$B124))</f>
        <v>6757607.9900000002</v>
      </c>
      <c r="H124" s="190">
        <f>IFERROR(G124/(C124+D124),0)</f>
        <v>24.52540689930499</v>
      </c>
      <c r="I124" s="56" cm="1">
        <f t="array" ref="I124">SUM(_xlfn._xlws.FILTER(I$9:I$123,$B$9:$B$123=$B124))</f>
        <v>117701</v>
      </c>
      <c r="J124" s="56" cm="1">
        <f t="array" ref="J124">SUM(_xlfn._xlws.FILTER(J$9:J$123,$B$9:$B$123=$B124))</f>
        <v>0</v>
      </c>
      <c r="K124" s="56" cm="1">
        <f t="array" ref="K124">SUM(_xlfn._xlws.FILTER(K$9:K$123,$B$9:$B$123=$B124))</f>
        <v>253674284</v>
      </c>
      <c r="L124" s="56" cm="1">
        <f t="array" ref="L124">SUM(_xlfn._xlws.FILTER(L$9:L$123,$B$9:$B$123=$B124))</f>
        <v>22702.373102588805</v>
      </c>
      <c r="M124" s="189" cm="1">
        <f t="array" ref="M124">SUM(_xlfn._xlws.FILTER(M$9:M$123,$B$9:$B$123=$B124))</f>
        <v>3405184.0099999993</v>
      </c>
      <c r="N124" s="189" cm="1">
        <f t="array" ref="N124">SUM(_xlfn._xlws.FILTER(N$9:N$123,$B$9:$B$123=$B124))</f>
        <v>305.20554757190069</v>
      </c>
      <c r="O124" s="56" cm="1">
        <f t="array" ref="O124">SUM(_xlfn._xlws.FILTER(O$9:O$123,$B$9:$B$123=$B124))</f>
        <v>188139</v>
      </c>
      <c r="P124" s="56" cm="1">
        <f t="array" ref="P124">SUM(_xlfn._xlws.FILTER(P$9:P$123,$B$9:$B$123=$B124))</f>
        <v>0</v>
      </c>
      <c r="Q124" s="56" cm="1">
        <f t="array" ref="Q124">SUM(_xlfn._xlws.FILTER(Q$9:Q$123,$B$9:$B$123=$B124))</f>
        <v>500605473</v>
      </c>
      <c r="R124" s="56">
        <f t="shared" ref="R124:R128" si="376">IFERROR(Q124/(O124+P124),0)</f>
        <v>2660.8277550109228</v>
      </c>
      <c r="S124" s="189" cm="1">
        <f t="array" ref="S124">SUM(_xlfn._xlws.FILTER(S$9:S$123,$B$9:$B$123=$B124))</f>
        <v>9108851.4600000009</v>
      </c>
      <c r="T124" s="190">
        <f t="shared" ref="T124:T128" si="377">IFERROR(S124/(O124+P124),0)</f>
        <v>48.415540956420521</v>
      </c>
      <c r="U124" s="56" cm="1">
        <f t="array" ref="U124">SUM(_xlfn._xlws.FILTER(U$9:U$123,$B$9:$B$123=$B124))</f>
        <v>1107</v>
      </c>
      <c r="V124" s="56" cm="1">
        <f t="array" ref="V124">SUM(_xlfn._xlws.FILTER(V$9:V$123,$B$9:$B$123=$B124))</f>
        <v>0</v>
      </c>
      <c r="W124" s="56" cm="1">
        <f t="array" ref="W124">SUM(_xlfn._xlws.FILTER(W$9:W$123,$B$9:$B$123=$B124))</f>
        <v>1945943</v>
      </c>
      <c r="X124" s="56">
        <f t="shared" ref="X124:X128" si="378">IFERROR(W124/(U124+V124),0)</f>
        <v>1757.8527551942186</v>
      </c>
      <c r="Y124" s="189" cm="1">
        <f t="array" ref="Y124">SUM(_xlfn._xlws.FILTER(Y$9:Y$123,$B$9:$B$123=$B124))</f>
        <v>51216.450000000012</v>
      </c>
      <c r="Z124" s="190">
        <f t="shared" ref="Z124:Z128" si="379">IFERROR(Y124/(U124+V124),0)</f>
        <v>46.26598915989161</v>
      </c>
      <c r="AA124" s="56" cm="1">
        <f t="array" ref="AA124">SUM(_xlfn._xlws.FILTER(AA$9:AA$123,$B$9:$B$123=$B124))</f>
        <v>2453</v>
      </c>
      <c r="AB124" s="56" cm="1">
        <f t="array" ref="AB124">SUM(_xlfn._xlws.FILTER(AB$9:AB$123,$B$9:$B$123=$B124))</f>
        <v>0</v>
      </c>
      <c r="AC124" s="56" cm="1">
        <f t="array" ref="AC124">SUM(_xlfn._xlws.FILTER(AC$9:AC$123,$B$9:$B$123=$B124))</f>
        <v>4838670</v>
      </c>
      <c r="AD124" s="56">
        <f t="shared" ref="AD124:AD128" si="380">IFERROR(AC124/(AA124+AB124),0)</f>
        <v>1972.5519771708111</v>
      </c>
      <c r="AE124" s="189" cm="1">
        <f t="array" ref="AE124">SUM(_xlfn._xlws.FILTER(AE$9:AE$123,$B$9:$B$123=$B124))</f>
        <v>107972.99999999999</v>
      </c>
      <c r="AF124" s="190">
        <f t="shared" ref="AF124:AF128" si="381">IFERROR(AE124/(AA124+AB124),0)</f>
        <v>44.016714227476555</v>
      </c>
      <c r="AG124" s="56" cm="1">
        <f t="array" ref="AG124">SUM(_xlfn._xlws.FILTER(AG$9:AG$123,$B$9:$B$123=$B124))</f>
        <v>1054</v>
      </c>
      <c r="AH124" s="56" cm="1">
        <f t="array" ref="AH124">SUM(_xlfn._xlws.FILTER(AH$9:AH$123,$B$9:$B$123=$B124))</f>
        <v>0</v>
      </c>
      <c r="AI124" s="56" cm="1">
        <f t="array" ref="AI124">SUM(_xlfn._xlws.FILTER(AI$9:AI$123,$B$9:$B$123=$B124))</f>
        <v>1991879</v>
      </c>
      <c r="AJ124" s="56">
        <f t="shared" ref="AJ124:AJ128" si="382">IFERROR(AI124/(AG124+AH124),0)</f>
        <v>1889.8282732447817</v>
      </c>
      <c r="AK124" s="189" cm="1">
        <f t="array" ref="AK124">SUM(_xlfn._xlws.FILTER(AK$9:AK$123,$B$9:$B$123=$B124))</f>
        <v>38352.99</v>
      </c>
      <c r="AL124" s="190">
        <f t="shared" ref="AL124:AL128" si="383">IFERROR(AK124/(AG124+AH124),0)</f>
        <v>36.388036053130925</v>
      </c>
      <c r="AM124" s="56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56" cm="1">
        <f t="array" ref="AO124">SUM(_xlfn._xlws.FILTER(AO$9:AO$123,$B$9:$B$123=$B124))</f>
        <v>0</v>
      </c>
      <c r="AP124" s="56">
        <f t="shared" ref="AP124:AP128" si="384">IFERROR(AO124/(AM124+AN124),0)</f>
        <v>0</v>
      </c>
      <c r="AQ124" s="189" cm="1">
        <f t="array" ref="AQ124">SUM(_xlfn._xlws.FILTER(AQ$9:AQ$123,$B$9:$B$123=$B124))</f>
        <v>0</v>
      </c>
      <c r="AR124" s="190">
        <f t="shared" ref="AR124:AR129" si="385">IFERROR(AQ124/(AM124+AN124),0)</f>
        <v>0</v>
      </c>
      <c r="AS124" s="56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56" cm="1">
        <f t="array" ref="AU124">SUM(_xlfn._xlws.FILTER(AU$9:AU$123,$B$9:$B$123=$B124))</f>
        <v>0</v>
      </c>
      <c r="AV124" s="56">
        <f t="shared" ref="AV124:AV128" si="386">IFERROR(AU124/(AS124+AT124),0)</f>
        <v>0</v>
      </c>
      <c r="AW124" s="189" cm="1">
        <f t="array" ref="AW124">SUM(_xlfn._xlws.FILTER(AW$9:AW$123,$B$9:$B$123=$B124))</f>
        <v>0</v>
      </c>
      <c r="AX124" s="190">
        <f t="shared" ref="AX124:AX128" si="387">IFERROR(AW124/(AS124+AT124),0)</f>
        <v>0</v>
      </c>
      <c r="AY124" s="56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56" cm="1">
        <f t="array" ref="BA124">SUM(_xlfn._xlws.FILTER(BA$9:BA$123,$B$9:$B$123=$B124))</f>
        <v>0</v>
      </c>
      <c r="BB124" s="56">
        <f t="shared" ref="BB124:BB128" si="388">IFERROR(BA124/(AY124+AZ124),0)</f>
        <v>0</v>
      </c>
      <c r="BC124" s="189" cm="1">
        <f t="array" ref="BC124">SUM(_xlfn._xlws.FILTER(BC$9:BC$123,$B$9:$B$123=$B124))</f>
        <v>0</v>
      </c>
      <c r="BD124" s="190">
        <f t="shared" ref="BD124:BD128" si="389">IFERROR(BC124/(AY124+AZ124),0)</f>
        <v>0</v>
      </c>
      <c r="BE124" s="56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56" cm="1">
        <f t="array" ref="BG124">SUM(_xlfn._xlws.FILTER(BG$9:BG$123,$B$9:$B$123=$B124))</f>
        <v>0</v>
      </c>
      <c r="BH124" s="56">
        <f t="shared" ref="BH124:BH128" si="390">IFERROR(BG124/(BE124+BF124),0)</f>
        <v>0</v>
      </c>
      <c r="BI124" s="189" cm="1">
        <f t="array" ref="BI124">SUM(_xlfn._xlws.FILTER(BI$9:BI$123,$B$9:$B$123=$B124))</f>
        <v>0</v>
      </c>
      <c r="BJ124" s="190">
        <f t="shared" ref="BJ124:BJ128" si="391">IFERROR(BI124/(BE124+BF124),0)</f>
        <v>0</v>
      </c>
      <c r="BK124" s="56" cm="1">
        <f t="array" ref="BK124">SUM(_xlfn._xlws.FILTER(BK$9:BK$123,$B$9:$B$123=$B124))</f>
        <v>583443</v>
      </c>
      <c r="BL124" s="56" cm="1">
        <f t="array" ref="BL124">SUM(_xlfn._xlws.FILTER(BL$9:BL$123,$B$9:$B$123=$B124))</f>
        <v>0</v>
      </c>
      <c r="BM124" s="56" cm="1">
        <f t="array" ref="BM124">SUM(_xlfn._xlws.FILTER(BM$9:BM$123,$B$9:$B$123=$B124))</f>
        <v>1270920368</v>
      </c>
      <c r="BN124" s="56">
        <f t="shared" ref="BN124:BN128" si="392">IFERROR(BM124/(BK124+BL124),0)</f>
        <v>2178.3111083687695</v>
      </c>
      <c r="BO124" s="189" cm="1">
        <f t="array" ref="BO124">SUM(_xlfn._xlws.FILTER(BO$9:BO$123,$B$9:$B$123=$B124))</f>
        <v>19390278.679999996</v>
      </c>
      <c r="BP124" s="190">
        <f t="shared" ref="BP124:BP128" si="393">IFERROR(BO124/(BK124+BL124),0)</f>
        <v>33.234229701958881</v>
      </c>
    </row>
    <row r="125" spans="1:68" ht="19.5" customHeight="1" outlineLevel="1" x14ac:dyDescent="0.2">
      <c r="A125" s="150"/>
      <c r="B125" s="55" t="str">
        <v>ΕΜΠΟΡΙΚΟΣ</v>
      </c>
      <c r="C125" s="56" cm="1">
        <f t="array" ref="C125">SUM(_xlfn._xlws.FILTER(C$9:C$123,$B$9:$B$123=$B125))</f>
        <v>5494</v>
      </c>
      <c r="D125" s="56" cm="1">
        <f t="array" ref="D125">SUM(_xlfn._xlws.FILTER(D$9:D$123,$B$9:$B$123=$B125))</f>
        <v>0</v>
      </c>
      <c r="E125" s="56" cm="1">
        <f t="array" ref="E125">SUM(_xlfn._xlws.FILTER(E$9:E$123,$B$9:$B$123=$B125))</f>
        <v>71233271</v>
      </c>
      <c r="F125" s="56">
        <f t="shared" ref="F125:F128" si="394">IFERROR(E125/(C125+D125),0)</f>
        <v>12965.64816163087</v>
      </c>
      <c r="G125" s="189" cm="1">
        <f t="array" ref="G125">SUM(_xlfn._xlws.FILTER(G$9:G$123,$B$9:$B$123=$B125))</f>
        <v>887790.33999999985</v>
      </c>
      <c r="H125" s="190">
        <f t="shared" ref="H125:H128" si="395">IFERROR(G125/(C125+D125),0)</f>
        <v>161.59270840917361</v>
      </c>
      <c r="I125" s="56" cm="1">
        <f t="array" ref="I125">SUM(_xlfn._xlws.FILTER(I$9:I$123,$B$9:$B$123=$B125))</f>
        <v>2898</v>
      </c>
      <c r="J125" s="56" cm="1">
        <f t="array" ref="J125">SUM(_xlfn._xlws.FILTER(J$9:J$123,$B$9:$B$123=$B125))</f>
        <v>0</v>
      </c>
      <c r="K125" s="56" cm="1">
        <f t="array" ref="K125">SUM(_xlfn._xlws.FILTER(K$9:K$123,$B$9:$B$123=$B125))</f>
        <v>32816125</v>
      </c>
      <c r="L125" s="56" cm="1">
        <f t="array" ref="L125">SUM(_xlfn._xlws.FILTER(L$9:L$123,$B$9:$B$123=$B125))</f>
        <v>121211.22109115429</v>
      </c>
      <c r="M125" s="189" cm="1">
        <f t="array" ref="M125">SUM(_xlfn._xlws.FILTER(M$9:M$123,$B$9:$B$123=$B125))</f>
        <v>422523.81</v>
      </c>
      <c r="N125" s="189" cm="1">
        <f t="array" ref="N125">SUM(_xlfn._xlws.FILTER(N$9:N$123,$B$9:$B$123=$B125))</f>
        <v>1551.5300376324326</v>
      </c>
      <c r="O125" s="56" cm="1">
        <f t="array" ref="O125">SUM(_xlfn._xlws.FILTER(O$9:O$123,$B$9:$B$123=$B125))</f>
        <v>7577</v>
      </c>
      <c r="P125" s="56" cm="1">
        <f t="array" ref="P125">SUM(_xlfn._xlws.FILTER(P$9:P$123,$B$9:$B$123=$B125))</f>
        <v>0</v>
      </c>
      <c r="Q125" s="56" cm="1">
        <f t="array" ref="Q125">SUM(_xlfn._xlws.FILTER(Q$9:Q$123,$B$9:$B$123=$B125))</f>
        <v>163396743</v>
      </c>
      <c r="R125" s="56">
        <f t="shared" si="376"/>
        <v>21564.833443315296</v>
      </c>
      <c r="S125" s="189" cm="1">
        <f t="array" ref="S125">SUM(_xlfn._xlws.FILTER(S$9:S$123,$B$9:$B$123=$B125))</f>
        <v>2828717.23</v>
      </c>
      <c r="T125" s="190">
        <f t="shared" si="377"/>
        <v>373.32944833047378</v>
      </c>
      <c r="U125" s="56" cm="1">
        <f t="array" ref="U125">SUM(_xlfn._xlws.FILTER(U$9:U$123,$B$9:$B$123=$B125))</f>
        <v>32</v>
      </c>
      <c r="V125" s="56" cm="1">
        <f t="array" ref="V125">SUM(_xlfn._xlws.FILTER(V$9:V$123,$B$9:$B$123=$B125))</f>
        <v>0</v>
      </c>
      <c r="W125" s="56" cm="1">
        <f t="array" ref="W125">SUM(_xlfn._xlws.FILTER(W$9:W$123,$B$9:$B$123=$B125))</f>
        <v>3545621</v>
      </c>
      <c r="X125" s="56">
        <f t="shared" si="378"/>
        <v>110800.65625</v>
      </c>
      <c r="Y125" s="189" cm="1">
        <f t="array" ref="Y125">SUM(_xlfn._xlws.FILTER(Y$9:Y$123,$B$9:$B$123=$B125))</f>
        <v>39595.07</v>
      </c>
      <c r="Z125" s="190">
        <f t="shared" si="379"/>
        <v>1237.3459375</v>
      </c>
      <c r="AA125" s="56" cm="1">
        <f t="array" ref="AA125">SUM(_xlfn._xlws.FILTER(AA$9:AA$123,$B$9:$B$123=$B125))</f>
        <v>45</v>
      </c>
      <c r="AB125" s="56" cm="1">
        <f t="array" ref="AB125">SUM(_xlfn._xlws.FILTER(AB$9:AB$123,$B$9:$B$123=$B125))</f>
        <v>0</v>
      </c>
      <c r="AC125" s="56" cm="1">
        <f t="array" ref="AC125">SUM(_xlfn._xlws.FILTER(AC$9:AC$123,$B$9:$B$123=$B125))</f>
        <v>2195134</v>
      </c>
      <c r="AD125" s="56">
        <f t="shared" si="380"/>
        <v>48780.755555555559</v>
      </c>
      <c r="AE125" s="189" cm="1">
        <f t="array" ref="AE125">SUM(_xlfn._xlws.FILTER(AE$9:AE$123,$B$9:$B$123=$B125))</f>
        <v>18894.459999999995</v>
      </c>
      <c r="AF125" s="190">
        <f t="shared" si="381"/>
        <v>419.8768888888888</v>
      </c>
      <c r="AG125" s="56" cm="1">
        <f t="array" ref="AG125">SUM(_xlfn._xlws.FILTER(AG$9:AG$123,$B$9:$B$123=$B125))</f>
        <v>18</v>
      </c>
      <c r="AH125" s="56" cm="1">
        <f t="array" ref="AH125">SUM(_xlfn._xlws.FILTER(AH$9:AH$123,$B$9:$B$123=$B125))</f>
        <v>0</v>
      </c>
      <c r="AI125" s="56" cm="1">
        <f t="array" ref="AI125">SUM(_xlfn._xlws.FILTER(AI$9:AI$123,$B$9:$B$123=$B125))</f>
        <v>6300753</v>
      </c>
      <c r="AJ125" s="56">
        <f t="shared" si="382"/>
        <v>350041.83333333331</v>
      </c>
      <c r="AK125" s="189" cm="1">
        <f t="array" ref="AK125">SUM(_xlfn._xlws.FILTER(AK$9:AK$123,$B$9:$B$123=$B125))</f>
        <v>61816.31</v>
      </c>
      <c r="AL125" s="190">
        <f t="shared" si="383"/>
        <v>3434.2394444444444</v>
      </c>
      <c r="AM125" s="56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56" cm="1">
        <f t="array" ref="AO125">SUM(_xlfn._xlws.FILTER(AO$9:AO$123,$B$9:$B$123=$B125))</f>
        <v>0</v>
      </c>
      <c r="AP125" s="56">
        <f t="shared" si="384"/>
        <v>0</v>
      </c>
      <c r="AQ125" s="189" cm="1">
        <f t="array" ref="AQ125">SUM(_xlfn._xlws.FILTER(AQ$9:AQ$123,$B$9:$B$123=$B125))</f>
        <v>0</v>
      </c>
      <c r="AR125" s="190">
        <f t="shared" si="385"/>
        <v>0</v>
      </c>
      <c r="AS125" s="56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56" cm="1">
        <f t="array" ref="AU125">SUM(_xlfn._xlws.FILTER(AU$9:AU$123,$B$9:$B$123=$B125))</f>
        <v>0</v>
      </c>
      <c r="AV125" s="56">
        <f t="shared" si="386"/>
        <v>0</v>
      </c>
      <c r="AW125" s="189" cm="1">
        <f t="array" ref="AW125">SUM(_xlfn._xlws.FILTER(AW$9:AW$123,$B$9:$B$123=$B125))</f>
        <v>0</v>
      </c>
      <c r="AX125" s="190">
        <f t="shared" si="387"/>
        <v>0</v>
      </c>
      <c r="AY125" s="56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56" cm="1">
        <f t="array" ref="BA125">SUM(_xlfn._xlws.FILTER(BA$9:BA$123,$B$9:$B$123=$B125))</f>
        <v>0</v>
      </c>
      <c r="BB125" s="56">
        <f t="shared" si="388"/>
        <v>0</v>
      </c>
      <c r="BC125" s="189" cm="1">
        <f t="array" ref="BC125">SUM(_xlfn._xlws.FILTER(BC$9:BC$123,$B$9:$B$123=$B125))</f>
        <v>0</v>
      </c>
      <c r="BD125" s="190">
        <f t="shared" si="389"/>
        <v>0</v>
      </c>
      <c r="BE125" s="56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56" cm="1">
        <f t="array" ref="BG125">SUM(_xlfn._xlws.FILTER(BG$9:BG$123,$B$9:$B$123=$B125))</f>
        <v>0</v>
      </c>
      <c r="BH125" s="56">
        <f t="shared" si="390"/>
        <v>0</v>
      </c>
      <c r="BI125" s="189" cm="1">
        <f t="array" ref="BI125">SUM(_xlfn._xlws.FILTER(BI$9:BI$123,$B$9:$B$123=$B125))</f>
        <v>0</v>
      </c>
      <c r="BJ125" s="190">
        <f t="shared" si="391"/>
        <v>0</v>
      </c>
      <c r="BK125" s="56" cm="1">
        <f t="array" ref="BK125">SUM(_xlfn._xlws.FILTER(BK$9:BK$123,$B$9:$B$123=$B125))</f>
        <v>15907</v>
      </c>
      <c r="BL125" s="56" cm="1">
        <f t="array" ref="BL125">SUM(_xlfn._xlws.FILTER(BL$9:BL$123,$B$9:$B$123=$B125))</f>
        <v>0</v>
      </c>
      <c r="BM125" s="56" cm="1">
        <f t="array" ref="BM125">SUM(_xlfn._xlws.FILTER(BM$9:BM$123,$B$9:$B$123=$B125))</f>
        <v>276565533</v>
      </c>
      <c r="BN125" s="56">
        <f t="shared" si="392"/>
        <v>17386.404287420632</v>
      </c>
      <c r="BO125" s="189" cm="1">
        <f t="array" ref="BO125">SUM(_xlfn._xlws.FILTER(BO$9:BO$123,$B$9:$B$123=$B125))</f>
        <v>4211076.57</v>
      </c>
      <c r="BP125" s="190">
        <f t="shared" si="393"/>
        <v>264.73103476456907</v>
      </c>
    </row>
    <row r="126" spans="1:68" ht="19.5" customHeight="1" outlineLevel="1" x14ac:dyDescent="0.2">
      <c r="A126" s="150"/>
      <c r="B126" s="55" t="str">
        <v>CNG</v>
      </c>
      <c r="C126" s="56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56" cm="1">
        <f t="array" ref="E126">SUM(_xlfn._xlws.FILTER(E$9:E$123,$B$9:$B$123=$B126))</f>
        <v>5182844</v>
      </c>
      <c r="F126" s="56">
        <f t="shared" si="394"/>
        <v>863807.33333333337</v>
      </c>
      <c r="G126" s="189" cm="1">
        <f t="array" ref="G126">SUM(_xlfn._xlws.FILTER(G$9:G$123,$B$9:$B$123=$B126))</f>
        <v>5537.34</v>
      </c>
      <c r="H126" s="190">
        <f t="shared" si="395"/>
        <v>922.89</v>
      </c>
      <c r="I126" s="56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56" cm="1">
        <f t="array" ref="K126">SUM(_xlfn._xlws.FILTER(K$9:K$123,$B$9:$B$123=$B126))</f>
        <v>1556403</v>
      </c>
      <c r="L126" s="56" cm="1">
        <f t="array" ref="L126">SUM(_xlfn._xlws.FILTER(L$9:L$123,$B$9:$B$123=$B126))</f>
        <v>1024107.5</v>
      </c>
      <c r="M126" s="189" cm="1">
        <f t="array" ref="M126">SUM(_xlfn._xlws.FILTER(M$9:M$123,$B$9:$B$123=$B126))</f>
        <v>1320.29</v>
      </c>
      <c r="N126" s="189" cm="1">
        <f t="array" ref="N126">SUM(_xlfn._xlws.FILTER(N$9:N$123,$B$9:$B$123=$B126))</f>
        <v>868.74499999999989</v>
      </c>
      <c r="O126" s="56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56" cm="1">
        <f t="array" ref="Q126">SUM(_xlfn._xlws.FILTER(Q$9:Q$123,$B$9:$B$123=$B126))</f>
        <v>0</v>
      </c>
      <c r="R126" s="56">
        <f t="shared" si="376"/>
        <v>0</v>
      </c>
      <c r="S126" s="189" cm="1">
        <f t="array" ref="S126">SUM(_xlfn._xlws.FILTER(S$9:S$123,$B$9:$B$123=$B126))</f>
        <v>0</v>
      </c>
      <c r="T126" s="190">
        <f t="shared" si="377"/>
        <v>0</v>
      </c>
      <c r="U126" s="56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56" cm="1">
        <f t="array" ref="W126">SUM(_xlfn._xlws.FILTER(W$9:W$123,$B$9:$B$123=$B126))</f>
        <v>0</v>
      </c>
      <c r="X126" s="56">
        <f t="shared" si="378"/>
        <v>0</v>
      </c>
      <c r="Y126" s="189" cm="1">
        <f t="array" ref="Y126">SUM(_xlfn._xlws.FILTER(Y$9:Y$123,$B$9:$B$123=$B126))</f>
        <v>0</v>
      </c>
      <c r="Z126" s="190">
        <f t="shared" si="379"/>
        <v>0</v>
      </c>
      <c r="AA126" s="56" cm="1">
        <f t="array" ref="AA126">SUM(_xlfn._xlws.FILTER(AA$9:AA$123,$B$9:$B$123=$B126))</f>
        <v>22</v>
      </c>
      <c r="AB126" s="56" cm="1">
        <f t="array" ref="AB126">SUM(_xlfn._xlws.FILTER(AB$9:AB$123,$B$9:$B$123=$B126))</f>
        <v>0</v>
      </c>
      <c r="AC126" s="56" cm="1">
        <f t="array" ref="AC126">SUM(_xlfn._xlws.FILTER(AC$9:AC$123,$B$9:$B$123=$B126))</f>
        <v>49629475</v>
      </c>
      <c r="AD126" s="56">
        <f t="shared" si="380"/>
        <v>2255885.2272727271</v>
      </c>
      <c r="AE126" s="189" cm="1">
        <f t="array" ref="AE126">SUM(_xlfn._xlws.FILTER(AE$9:AE$123,$B$9:$B$123=$B126))</f>
        <v>84177.959999999992</v>
      </c>
      <c r="AF126" s="190">
        <f t="shared" si="381"/>
        <v>3826.2709090909088</v>
      </c>
      <c r="AG126" s="56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56" cm="1">
        <f t="array" ref="AI126">SUM(_xlfn._xlws.FILTER(AI$9:AI$123,$B$9:$B$123=$B126))</f>
        <v>0</v>
      </c>
      <c r="AJ126" s="56">
        <f t="shared" si="382"/>
        <v>0</v>
      </c>
      <c r="AK126" s="189" cm="1">
        <f t="array" ref="AK126">SUM(_xlfn._xlws.FILTER(AK$9:AK$123,$B$9:$B$123=$B126))</f>
        <v>0</v>
      </c>
      <c r="AL126" s="190">
        <f t="shared" si="383"/>
        <v>0</v>
      </c>
      <c r="AM126" s="56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56" cm="1">
        <f t="array" ref="AO126">SUM(_xlfn._xlws.FILTER(AO$9:AO$123,$B$9:$B$123=$B126))</f>
        <v>0</v>
      </c>
      <c r="AP126" s="56">
        <f t="shared" si="384"/>
        <v>0</v>
      </c>
      <c r="AQ126" s="189" cm="1">
        <f t="array" ref="AQ126">SUM(_xlfn._xlws.FILTER(AQ$9:AQ$123,$B$9:$B$123=$B126))</f>
        <v>0</v>
      </c>
      <c r="AR126" s="190">
        <f t="shared" si="385"/>
        <v>0</v>
      </c>
      <c r="AS126" s="56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56" cm="1">
        <f t="array" ref="AU126">SUM(_xlfn._xlws.FILTER(AU$9:AU$123,$B$9:$B$123=$B126))</f>
        <v>0</v>
      </c>
      <c r="AV126" s="56">
        <f t="shared" si="386"/>
        <v>0</v>
      </c>
      <c r="AW126" s="189" cm="1">
        <f t="array" ref="AW126">SUM(_xlfn._xlws.FILTER(AW$9:AW$123,$B$9:$B$123=$B126))</f>
        <v>0</v>
      </c>
      <c r="AX126" s="190">
        <f t="shared" si="387"/>
        <v>0</v>
      </c>
      <c r="AY126" s="56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56" cm="1">
        <f t="array" ref="BA126">SUM(_xlfn._xlws.FILTER(BA$9:BA$123,$B$9:$B$123=$B126))</f>
        <v>0</v>
      </c>
      <c r="BB126" s="56">
        <f t="shared" si="388"/>
        <v>0</v>
      </c>
      <c r="BC126" s="189" cm="1">
        <f t="array" ref="BC126">SUM(_xlfn._xlws.FILTER(BC$9:BC$123,$B$9:$B$123=$B126))</f>
        <v>0</v>
      </c>
      <c r="BD126" s="190">
        <f t="shared" si="389"/>
        <v>0</v>
      </c>
      <c r="BE126" s="56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56" cm="1">
        <f t="array" ref="BG126">SUM(_xlfn._xlws.FILTER(BG$9:BG$123,$B$9:$B$123=$B126))</f>
        <v>0</v>
      </c>
      <c r="BH126" s="56">
        <f t="shared" si="390"/>
        <v>0</v>
      </c>
      <c r="BI126" s="189" cm="1">
        <f t="array" ref="BI126">SUM(_xlfn._xlws.FILTER(BI$9:BI$123,$B$9:$B$123=$B126))</f>
        <v>0</v>
      </c>
      <c r="BJ126" s="190">
        <f t="shared" si="391"/>
        <v>0</v>
      </c>
      <c r="BK126" s="56" cm="1">
        <f t="array" ref="BK126">SUM(_xlfn._xlws.FILTER(BK$9:BK$123,$B$9:$B$123=$B126))</f>
        <v>32</v>
      </c>
      <c r="BL126" s="56" cm="1">
        <f t="array" ref="BL126">SUM(_xlfn._xlws.FILTER(BL$9:BL$123,$B$9:$B$123=$B126))</f>
        <v>0</v>
      </c>
      <c r="BM126" s="56" cm="1">
        <f t="array" ref="BM126">SUM(_xlfn._xlws.FILTER(BM$9:BM$123,$B$9:$B$123=$B126))</f>
        <v>56368722</v>
      </c>
      <c r="BN126" s="56">
        <f t="shared" si="392"/>
        <v>1761522.5625</v>
      </c>
      <c r="BO126" s="189" cm="1">
        <f t="array" ref="BO126">SUM(_xlfn._xlws.FILTER(BO$9:BO$123,$B$9:$B$123=$B126))</f>
        <v>91035.59</v>
      </c>
      <c r="BP126" s="190">
        <f t="shared" si="393"/>
        <v>2844.8621874999999</v>
      </c>
    </row>
    <row r="127" spans="1:68" ht="19.5" customHeight="1" outlineLevel="1" x14ac:dyDescent="0.2">
      <c r="A127" s="150"/>
      <c r="B127" s="59" t="str">
        <v>ΒΙΟΜΗΧΑΝΙΚΟΣ</v>
      </c>
      <c r="C127" s="56" cm="1">
        <f t="array" ref="C127">SUM(_xlfn._xlws.FILTER(C$9:C$123,$B$9:$B$123=$B127))</f>
        <v>36</v>
      </c>
      <c r="D127" s="56" cm="1">
        <f t="array" ref="D127">SUM(_xlfn._xlws.FILTER(D$9:D$123,$B$9:$B$123=$B127))</f>
        <v>0</v>
      </c>
      <c r="E127" s="56" cm="1">
        <f t="array" ref="E127">SUM(_xlfn._xlws.FILTER(E$9:E$123,$B$9:$B$123=$B127))</f>
        <v>46665717</v>
      </c>
      <c r="F127" s="56">
        <f t="shared" si="394"/>
        <v>1296269.9166666667</v>
      </c>
      <c r="G127" s="189" cm="1">
        <f t="array" ref="G127">SUM(_xlfn._xlws.FILTER(G$9:G$123,$B$9:$B$123=$B127))</f>
        <v>35993.609999999993</v>
      </c>
      <c r="H127" s="190" t="s">
        <v>57</v>
      </c>
      <c r="I127" s="56" cm="1">
        <f t="array" ref="I127">SUM(_xlfn._xlws.FILTER(I$9:I$123,$B$9:$B$123=$B127))</f>
        <v>44</v>
      </c>
      <c r="J127" s="56" cm="1">
        <f t="array" ref="J127">SUM(_xlfn._xlws.FILTER(J$9:J$123,$B$9:$B$123=$B127))</f>
        <v>2</v>
      </c>
      <c r="K127" s="56" cm="1">
        <f t="array" ref="K127">SUM(_xlfn._xlws.FILTER(K$9:K$123,$B$9:$B$123=$B127))</f>
        <v>59295026</v>
      </c>
      <c r="L127" s="56" cm="1">
        <f t="array" ref="L127">SUM(_xlfn._xlws.FILTER(L$9:L$123,$B$9:$B$123=$B127))</f>
        <v>19430800.452380951</v>
      </c>
      <c r="M127" s="189" cm="1">
        <f t="array" ref="M127">SUM(_xlfn._xlws.FILTER(M$9:M$123,$B$9:$B$123=$B127))</f>
        <v>61149.61</v>
      </c>
      <c r="N127" s="189" cm="1">
        <f t="array" ref="N127">SUM(_xlfn._xlws.FILTER(N$9:N$123,$B$9:$B$123=$B127))</f>
        <v>15403.250416666666</v>
      </c>
      <c r="O127" s="56" cm="1">
        <f t="array" ref="O127">SUM(_xlfn._xlws.FILTER(O$9:O$123,$B$9:$B$123=$B127))</f>
        <v>88</v>
      </c>
      <c r="P127" s="56" cm="1">
        <f t="array" ref="P127">SUM(_xlfn._xlws.FILTER(P$9:P$123,$B$9:$B$123=$B127))</f>
        <v>0</v>
      </c>
      <c r="Q127" s="56" cm="1">
        <f t="array" ref="Q127">SUM(_xlfn._xlws.FILTER(Q$9:Q$123,$B$9:$B$123=$B127))</f>
        <v>87634887</v>
      </c>
      <c r="R127" s="56">
        <f t="shared" si="376"/>
        <v>995850.98863636365</v>
      </c>
      <c r="S127" s="189" cm="1">
        <f t="array" ref="S127">SUM(_xlfn._xlws.FILTER(S$9:S$123,$B$9:$B$123=$B127))</f>
        <v>153729.13</v>
      </c>
      <c r="T127" s="190">
        <f t="shared" si="377"/>
        <v>1746.921931818182</v>
      </c>
      <c r="U127" s="56" cm="1">
        <f t="array" ref="U127">SUM(_xlfn._xlws.FILTER(U$9:U$123,$B$9:$B$123=$B127))</f>
        <v>82</v>
      </c>
      <c r="V127" s="56" cm="1">
        <f t="array" ref="V127">SUM(_xlfn._xlws.FILTER(V$9:V$123,$B$9:$B$123=$B127))</f>
        <v>0</v>
      </c>
      <c r="W127" s="56" cm="1">
        <f t="array" ref="W127">SUM(_xlfn._xlws.FILTER(W$9:W$123,$B$9:$B$123=$B127))</f>
        <v>122900059</v>
      </c>
      <c r="X127" s="56">
        <f t="shared" si="378"/>
        <v>1498781.2073170731</v>
      </c>
      <c r="Y127" s="189" cm="1">
        <f t="array" ref="Y127">SUM(_xlfn._xlws.FILTER(Y$9:Y$123,$B$9:$B$123=$B127))</f>
        <v>307000.82</v>
      </c>
      <c r="Z127" s="190">
        <f t="shared" si="379"/>
        <v>3743.9124390243906</v>
      </c>
      <c r="AA127" s="56" cm="1">
        <f t="array" ref="AA127">SUM(_xlfn._xlws.FILTER(AA$9:AA$123,$B$9:$B$123=$B127))</f>
        <v>22</v>
      </c>
      <c r="AB127" s="56" cm="1">
        <f t="array" ref="AB127">SUM(_xlfn._xlws.FILTER(AB$9:AB$123,$B$9:$B$123=$B127))</f>
        <v>0</v>
      </c>
      <c r="AC127" s="56" cm="1">
        <f t="array" ref="AC127">SUM(_xlfn._xlws.FILTER(AC$9:AC$123,$B$9:$B$123=$B127))</f>
        <v>40717660</v>
      </c>
      <c r="AD127" s="56">
        <f t="shared" si="380"/>
        <v>1850802.7272727273</v>
      </c>
      <c r="AE127" s="189" cm="1">
        <f t="array" ref="AE127">SUM(_xlfn._xlws.FILTER(AE$9:AE$123,$B$9:$B$123=$B127))</f>
        <v>73346.59</v>
      </c>
      <c r="AF127" s="190">
        <f t="shared" si="381"/>
        <v>3333.9359090909088</v>
      </c>
      <c r="AG127" s="56" cm="1">
        <f t="array" ref="AG127">SUM(_xlfn._xlws.FILTER(AG$9:AG$123,$B$9:$B$123=$B127))</f>
        <v>28</v>
      </c>
      <c r="AH127" s="56" cm="1">
        <f t="array" ref="AH127">SUM(_xlfn._xlws.FILTER(AH$9:AH$123,$B$9:$B$123=$B127))</f>
        <v>0</v>
      </c>
      <c r="AI127" s="56" cm="1">
        <f t="array" ref="AI127">SUM(_xlfn._xlws.FILTER(AI$9:AI$123,$B$9:$B$123=$B127))</f>
        <v>59607249</v>
      </c>
      <c r="AJ127" s="56">
        <f t="shared" si="382"/>
        <v>2128830.3214285714</v>
      </c>
      <c r="AK127" s="189" cm="1">
        <f t="array" ref="AK127">SUM(_xlfn._xlws.FILTER(AK$9:AK$123,$B$9:$B$123=$B127))</f>
        <v>124341.02</v>
      </c>
      <c r="AL127" s="190">
        <f t="shared" si="383"/>
        <v>4440.7507142857148</v>
      </c>
      <c r="AM127" s="56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56" cm="1">
        <f t="array" ref="AO127">SUM(_xlfn._xlws.FILTER(AO$9:AO$123,$B$9:$B$123=$B127))</f>
        <v>0</v>
      </c>
      <c r="AP127" s="56">
        <f t="shared" si="384"/>
        <v>0</v>
      </c>
      <c r="AQ127" s="189" cm="1">
        <f t="array" ref="AQ127">SUM(_xlfn._xlws.FILTER(AQ$9:AQ$123,$B$9:$B$123=$B127))</f>
        <v>0</v>
      </c>
      <c r="AR127" s="190">
        <f t="shared" si="385"/>
        <v>0</v>
      </c>
      <c r="AS127" s="56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56" cm="1">
        <f t="array" ref="AU127">SUM(_xlfn._xlws.FILTER(AU$9:AU$123,$B$9:$B$123=$B127))</f>
        <v>0</v>
      </c>
      <c r="AV127" s="56">
        <f t="shared" si="386"/>
        <v>0</v>
      </c>
      <c r="AW127" s="189" cm="1">
        <f t="array" ref="AW127">SUM(_xlfn._xlws.FILTER(AW$9:AW$123,$B$9:$B$123=$B127))</f>
        <v>0</v>
      </c>
      <c r="AX127" s="190">
        <f t="shared" si="387"/>
        <v>0</v>
      </c>
      <c r="AY127" s="56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56" cm="1">
        <f t="array" ref="BA127">SUM(_xlfn._xlws.FILTER(BA$9:BA$123,$B$9:$B$123=$B127))</f>
        <v>0</v>
      </c>
      <c r="BB127" s="56">
        <f t="shared" si="388"/>
        <v>0</v>
      </c>
      <c r="BC127" s="189" cm="1">
        <f t="array" ref="BC127">SUM(_xlfn._xlws.FILTER(BC$9:BC$123,$B$9:$B$123=$B127))</f>
        <v>0</v>
      </c>
      <c r="BD127" s="190">
        <f t="shared" si="389"/>
        <v>0</v>
      </c>
      <c r="BE127" s="56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56" cm="1">
        <f t="array" ref="BG127">SUM(_xlfn._xlws.FILTER(BG$9:BG$123,$B$9:$B$123=$B127))</f>
        <v>4330551</v>
      </c>
      <c r="BH127" s="56">
        <f t="shared" si="390"/>
        <v>4330551</v>
      </c>
      <c r="BI127" s="189" cm="1">
        <f t="array" ref="BI127">SUM(_xlfn._xlws.FILTER(BI$9:BI$123,$B$9:$B$123=$B127))</f>
        <v>16654.2</v>
      </c>
      <c r="BJ127" s="190">
        <f t="shared" si="391"/>
        <v>16654.2</v>
      </c>
      <c r="BK127" s="56" cm="1">
        <f t="array" ref="BK127">SUM(_xlfn._xlws.FILTER(BK$9:BK$123,$B$9:$B$123=$B127))</f>
        <v>297</v>
      </c>
      <c r="BL127" s="56" cm="1">
        <f t="array" ref="BL127">SUM(_xlfn._xlws.FILTER(BL$9:BL$123,$B$9:$B$123=$B127))</f>
        <v>2</v>
      </c>
      <c r="BM127" s="56" cm="1">
        <f t="array" ref="BM127">SUM(_xlfn._xlws.FILTER(BM$9:BM$123,$B$9:$B$123=$B127))</f>
        <v>418086197</v>
      </c>
      <c r="BN127" s="56">
        <f t="shared" si="392"/>
        <v>1398281.5953177258</v>
      </c>
      <c r="BO127" s="189" cm="1">
        <f t="array" ref="BO127">SUM(_xlfn._xlws.FILTER(BO$9:BO$123,$B$9:$B$123=$B127))</f>
        <v>767541.52999999968</v>
      </c>
      <c r="BP127" s="190">
        <f t="shared" si="393"/>
        <v>2567.0285284280926</v>
      </c>
    </row>
    <row r="128" spans="1:68" ht="19.5" customHeight="1" outlineLevel="1" x14ac:dyDescent="0.2">
      <c r="A128" s="151"/>
      <c r="B128" s="146" t="str">
        <v>ΚΛΙΜΑΤΙΣΜΟΣ / ΣΥΜΠΑΡΑΓΩΓΗ</v>
      </c>
      <c r="C128" s="56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56" cm="1">
        <f t="array" ref="E128">SUM(_xlfn._xlws.FILTER(E$9:E$123,$B$9:$B$123=$B128))</f>
        <v>0</v>
      </c>
      <c r="F128" s="56">
        <f t="shared" si="394"/>
        <v>0</v>
      </c>
      <c r="G128" s="189" cm="1">
        <f t="array" ref="G128">SUM(_xlfn._xlws.FILTER(G$9:G$123,$B$9:$B$123=$B128))</f>
        <v>0</v>
      </c>
      <c r="H128" s="190">
        <f t="shared" si="395"/>
        <v>0</v>
      </c>
      <c r="I128" s="56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56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189" cm="1">
        <f t="array" ref="M128">SUM(_xlfn._xlws.FILTER(M$9:M$123,$B$9:$B$123=$B128))</f>
        <v>0</v>
      </c>
      <c r="N128" s="189" cm="1">
        <f t="array" ref="N128">SUM(_xlfn._xlws.FILTER(N$9:N$123,$B$9:$B$123=$B128))</f>
        <v>0</v>
      </c>
      <c r="O128" s="56" cm="1">
        <f t="array" ref="O128">SUM(_xlfn._xlws.FILTER(O$9:O$123,$B$9:$B$123=$B128))</f>
        <v>60</v>
      </c>
      <c r="P128" s="56" cm="1">
        <f t="array" ref="P128">SUM(_xlfn._xlws.FILTER(P$9:P$123,$B$9:$B$123=$B128))</f>
        <v>0</v>
      </c>
      <c r="Q128" s="56" cm="1">
        <f t="array" ref="Q128">SUM(_xlfn._xlws.FILTER(Q$9:Q$123,$B$9:$B$123=$B128))</f>
        <v>1780303</v>
      </c>
      <c r="R128" s="56">
        <f t="shared" si="376"/>
        <v>29671.716666666667</v>
      </c>
      <c r="S128" s="189" cm="1">
        <f t="array" ref="S128">SUM(_xlfn._xlws.FILTER(S$9:S$123,$B$9:$B$123=$B128))</f>
        <v>7126.0599999999995</v>
      </c>
      <c r="T128" s="190">
        <f t="shared" si="377"/>
        <v>118.76766666666666</v>
      </c>
      <c r="U128" s="56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56" cm="1">
        <f t="array" ref="W128">SUM(_xlfn._xlws.FILTER(W$9:W$123,$B$9:$B$123=$B128))</f>
        <v>0</v>
      </c>
      <c r="X128" s="56">
        <f t="shared" si="378"/>
        <v>0</v>
      </c>
      <c r="Y128" s="189" cm="1">
        <f t="array" ref="Y128">SUM(_xlfn._xlws.FILTER(Y$9:Y$123,$B$9:$B$123=$B128))</f>
        <v>0</v>
      </c>
      <c r="Z128" s="190">
        <f t="shared" si="379"/>
        <v>0</v>
      </c>
      <c r="AA128" s="56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56" cm="1">
        <f t="array" ref="AC128">SUM(_xlfn._xlws.FILTER(AC$9:AC$123,$B$9:$B$123=$B128))</f>
        <v>0</v>
      </c>
      <c r="AD128" s="56">
        <f t="shared" si="380"/>
        <v>0</v>
      </c>
      <c r="AE128" s="189" cm="1">
        <f t="array" ref="AE128">SUM(_xlfn._xlws.FILTER(AE$9:AE$123,$B$9:$B$123=$B128))</f>
        <v>0</v>
      </c>
      <c r="AF128" s="190">
        <f t="shared" si="381"/>
        <v>0</v>
      </c>
      <c r="AG128" s="56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56" cm="1">
        <f t="array" ref="AI128">SUM(_xlfn._xlws.FILTER(AI$9:AI$123,$B$9:$B$123=$B128))</f>
        <v>0</v>
      </c>
      <c r="AJ128" s="56">
        <f t="shared" si="382"/>
        <v>0</v>
      </c>
      <c r="AK128" s="189" cm="1">
        <f t="array" ref="AK128">SUM(_xlfn._xlws.FILTER(AK$9:AK$123,$B$9:$B$123=$B128))</f>
        <v>0</v>
      </c>
      <c r="AL128" s="190">
        <f t="shared" si="383"/>
        <v>0</v>
      </c>
      <c r="AM128" s="56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56" cm="1">
        <f t="array" ref="AO128">SUM(_xlfn._xlws.FILTER(AO$9:AO$123,$B$9:$B$123=$B128))</f>
        <v>0</v>
      </c>
      <c r="AP128" s="56">
        <f t="shared" si="384"/>
        <v>0</v>
      </c>
      <c r="AQ128" s="189" cm="1">
        <f t="array" ref="AQ128">SUM(_xlfn._xlws.FILTER(AQ$9:AQ$123,$B$9:$B$123=$B128))</f>
        <v>0</v>
      </c>
      <c r="AR128" s="190">
        <f t="shared" si="385"/>
        <v>0</v>
      </c>
      <c r="AS128" s="56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56" cm="1">
        <f t="array" ref="AU128">SUM(_xlfn._xlws.FILTER(AU$9:AU$123,$B$9:$B$123=$B128))</f>
        <v>0</v>
      </c>
      <c r="AV128" s="56">
        <f t="shared" si="386"/>
        <v>0</v>
      </c>
      <c r="AW128" s="189" cm="1">
        <f t="array" ref="AW128">SUM(_xlfn._xlws.FILTER(AW$9:AW$123,$B$9:$B$123=$B128))</f>
        <v>0</v>
      </c>
      <c r="AX128" s="190">
        <f t="shared" si="387"/>
        <v>0</v>
      </c>
      <c r="AY128" s="56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56" cm="1">
        <f t="array" ref="BA128">SUM(_xlfn._xlws.FILTER(BA$9:BA$123,$B$9:$B$123=$B128))</f>
        <v>0</v>
      </c>
      <c r="BB128" s="56">
        <f t="shared" si="388"/>
        <v>0</v>
      </c>
      <c r="BC128" s="189" cm="1">
        <f t="array" ref="BC128">SUM(_xlfn._xlws.FILTER(BC$9:BC$123,$B$9:$B$123=$B128))</f>
        <v>0</v>
      </c>
      <c r="BD128" s="190">
        <f t="shared" si="389"/>
        <v>0</v>
      </c>
      <c r="BE128" s="56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56" cm="1">
        <f t="array" ref="BG128">SUM(_xlfn._xlws.FILTER(BG$9:BG$123,$B$9:$B$123=$B128))</f>
        <v>0</v>
      </c>
      <c r="BH128" s="56">
        <f t="shared" si="390"/>
        <v>0</v>
      </c>
      <c r="BI128" s="189" cm="1">
        <f t="array" ref="BI128">SUM(_xlfn._xlws.FILTER(BI$9:BI$123,$B$9:$B$123=$B128))</f>
        <v>0</v>
      </c>
      <c r="BJ128" s="190">
        <f t="shared" si="391"/>
        <v>0</v>
      </c>
      <c r="BK128" s="56" cm="1">
        <f t="array" ref="BK128">SUM(_xlfn._xlws.FILTER(BK$9:BK$123,$B$9:$B$123=$B128))</f>
        <v>60</v>
      </c>
      <c r="BL128" s="56" cm="1">
        <f t="array" ref="BL128">SUM(_xlfn._xlws.FILTER(BL$9:BL$123,$B$9:$B$123=$B128))</f>
        <v>0</v>
      </c>
      <c r="BM128" s="56" cm="1">
        <f t="array" ref="BM128">SUM(_xlfn._xlws.FILTER(BM$9:BM$123,$B$9:$B$123=$B128))</f>
        <v>1780303</v>
      </c>
      <c r="BN128" s="56">
        <f t="shared" si="392"/>
        <v>29671.716666666667</v>
      </c>
      <c r="BO128" s="189" cm="1">
        <f t="array" ref="BO128">SUM(_xlfn._xlws.FILTER(BO$9:BO$123,$B$9:$B$123=$B128))</f>
        <v>7126.0599999999995</v>
      </c>
      <c r="BP128" s="190">
        <f t="shared" si="393"/>
        <v>118.76766666666666</v>
      </c>
    </row>
    <row r="129" spans="1:68" ht="21" outlineLevel="1" thickBot="1" x14ac:dyDescent="0.25">
      <c r="A129" s="152"/>
      <c r="B129" s="60" t="s">
        <v>53</v>
      </c>
      <c r="C129" s="66">
        <f>SUM(C124:C128)</f>
        <v>281071</v>
      </c>
      <c r="D129" s="61">
        <f>SUM(D124:D127)</f>
        <v>0</v>
      </c>
      <c r="E129" s="61">
        <f>SUM(E124:E127)</f>
        <v>636156193</v>
      </c>
      <c r="F129" s="159">
        <f>IFERROR(E129/(C129+D129),0)</f>
        <v>2263.3291694980985</v>
      </c>
      <c r="G129" s="191">
        <f>SUM(G124:G128)</f>
        <v>7686929.2800000003</v>
      </c>
      <c r="H129" s="191">
        <f>IFERROR(G129/(C129+D129),0)</f>
        <v>27.348710041235133</v>
      </c>
      <c r="I129" s="66">
        <f>SUM(I124:I128)</f>
        <v>120647</v>
      </c>
      <c r="J129" s="62">
        <v>1</v>
      </c>
      <c r="K129" s="159">
        <f>SUM(K124:K127)</f>
        <v>347341838</v>
      </c>
      <c r="L129" s="159">
        <f>IFERROR(K129/(I129+J129),0)</f>
        <v>2878.9688846893441</v>
      </c>
      <c r="M129" s="191">
        <f>SUM(M124:M127)</f>
        <v>3890177.7199999993</v>
      </c>
      <c r="N129" s="195">
        <f>IFERROR(M129/(I129+J129),0)</f>
        <v>32.244029905178692</v>
      </c>
      <c r="O129" s="66">
        <f>SUM(O124:O128)</f>
        <v>195864</v>
      </c>
      <c r="P129" s="62">
        <f>SUM(P124:P128)</f>
        <v>0</v>
      </c>
      <c r="Q129" s="62">
        <f>SUM(Q124:Q128)</f>
        <v>753417406</v>
      </c>
      <c r="R129" s="62">
        <f>Q129/(O129+P129)</f>
        <v>3846.6354511293553</v>
      </c>
      <c r="S129" s="194">
        <f>SUM(S124:S128)</f>
        <v>12098423.880000003</v>
      </c>
      <c r="T129" s="195">
        <f t="shared" ref="T129" si="396">S129/(O129+P129)</f>
        <v>61.769512927337352</v>
      </c>
      <c r="U129" s="66">
        <f>SUM(U124:U127)</f>
        <v>1221</v>
      </c>
      <c r="V129" s="62">
        <f>SUM(V124:V127)</f>
        <v>0</v>
      </c>
      <c r="W129" s="159">
        <f>SUM(W124:W127)</f>
        <v>128391623</v>
      </c>
      <c r="X129" s="159">
        <f>IFERROR(W129/(U129+V129),0)</f>
        <v>105152.84438984439</v>
      </c>
      <c r="Y129" s="191">
        <f>SUM(Y124:Y127)</f>
        <v>397812.34</v>
      </c>
      <c r="Z129" s="195">
        <f>IFERROR(Y129/(U129+V129),0)</f>
        <v>325.80863226863227</v>
      </c>
      <c r="AA129" s="66">
        <f>SUM(AA124:AA127)</f>
        <v>2542</v>
      </c>
      <c r="AB129" s="62">
        <f>SUM(AB124:AB127)</f>
        <v>0</v>
      </c>
      <c r="AC129" s="159">
        <f>SUM(AC124:AC127)</f>
        <v>97380939</v>
      </c>
      <c r="AD129" s="159">
        <f>IFERROR(AC129/(AA129+AB129),0)</f>
        <v>38308.787962234463</v>
      </c>
      <c r="AE129" s="191">
        <f>SUM(AE124:AE127)</f>
        <v>284392.01</v>
      </c>
      <c r="AF129" s="195">
        <f>IFERROR(AE129/(AA129+AB129),0)</f>
        <v>111.87726593233674</v>
      </c>
      <c r="AG129" s="66">
        <f>SUM(AG124:AG127)</f>
        <v>1100</v>
      </c>
      <c r="AH129" s="62">
        <f>SUM(AH124:AH127)</f>
        <v>0</v>
      </c>
      <c r="AI129" s="159">
        <f>SUM(AI124:AI127)</f>
        <v>67899881</v>
      </c>
      <c r="AJ129" s="159">
        <f>IFERROR(AI129/(AG129+AH129),0)</f>
        <v>61727.164545454543</v>
      </c>
      <c r="AK129" s="191">
        <f>SUM(AK124:AK127)</f>
        <v>224510.32</v>
      </c>
      <c r="AL129" s="195">
        <f>IFERROR(AK129/(AG129+AH129),0)</f>
        <v>204.10029090909092</v>
      </c>
      <c r="AM129" s="66">
        <f>SUM(AM124:AM127)</f>
        <v>0</v>
      </c>
      <c r="AN129" s="62">
        <f>SUM(AN124:AN127)</f>
        <v>0</v>
      </c>
      <c r="AO129" s="159">
        <f>SUM(AO124:AO127)</f>
        <v>0</v>
      </c>
      <c r="AP129" s="159">
        <f>IFERROR(AO129/(AM129+AN129),0)</f>
        <v>0</v>
      </c>
      <c r="AQ129" s="191">
        <f>SUM(AQ124:AQ127)</f>
        <v>0</v>
      </c>
      <c r="AR129" s="195">
        <f t="shared" si="385"/>
        <v>0</v>
      </c>
      <c r="AS129" s="66">
        <f>SUM(AS124:AS127)</f>
        <v>0</v>
      </c>
      <c r="AT129" s="62">
        <f>SUM(AT124:AT127)</f>
        <v>0</v>
      </c>
      <c r="AU129" s="159">
        <f>SUM(AU124:AU127)</f>
        <v>0</v>
      </c>
      <c r="AV129" s="159">
        <f>IFERROR(AU129/(AS129+AT129),0)</f>
        <v>0</v>
      </c>
      <c r="AW129" s="191">
        <f>SUM(AW124:AW127)</f>
        <v>0</v>
      </c>
      <c r="AX129" s="195">
        <f>IFERROR(AW129/(AS129+AT129),0)</f>
        <v>0</v>
      </c>
      <c r="AY129" s="66">
        <f>SUM(AY124:AY127)</f>
        <v>0</v>
      </c>
      <c r="AZ129" s="62">
        <f>SUM(AZ124:AZ127)</f>
        <v>0</v>
      </c>
      <c r="BA129" s="159">
        <f>SUM(BA124:BA127)</f>
        <v>0</v>
      </c>
      <c r="BB129" s="159">
        <f>IFERROR(BA129/(AY129+AZ129),0)</f>
        <v>0</v>
      </c>
      <c r="BC129" s="191">
        <f>SUM(BC124:BC127)</f>
        <v>0</v>
      </c>
      <c r="BD129" s="195">
        <f>IFERROR(BC129/(AY129+AZ129),0)</f>
        <v>0</v>
      </c>
      <c r="BE129" s="66">
        <f>SUM(BE124:BE127)</f>
        <v>1</v>
      </c>
      <c r="BF129" s="62">
        <f>SUM(BF124:BF127)</f>
        <v>0</v>
      </c>
      <c r="BG129" s="159">
        <f>SUM(BG124:BG127)</f>
        <v>4330551</v>
      </c>
      <c r="BH129" s="159">
        <f>IFERROR(BG129/(BE129+BF129),0)</f>
        <v>4330551</v>
      </c>
      <c r="BI129" s="191">
        <f>SUM(BI124:BI127)</f>
        <v>16654.2</v>
      </c>
      <c r="BJ129" s="195">
        <f>IFERROR(BI129/(BE129+BF129),0)</f>
        <v>16654.2</v>
      </c>
      <c r="BK129" s="66">
        <f>SUM(BK124:BK127)</f>
        <v>599679</v>
      </c>
      <c r="BL129" s="62">
        <f>SUM(BL124:BL127)</f>
        <v>2</v>
      </c>
      <c r="BM129" s="159">
        <f>SUM(BM124:BM127)</f>
        <v>2021940820</v>
      </c>
      <c r="BN129" s="159">
        <f>IFERROR(BM129/(BK129+BL129),0)</f>
        <v>3371.6939839681431</v>
      </c>
      <c r="BO129" s="191">
        <f>SUM(BO124:BO127)</f>
        <v>24459932.369999997</v>
      </c>
      <c r="BP129" s="195">
        <f>IFERROR(BO129/(BK129+BL129),0)</f>
        <v>40.788239697439131</v>
      </c>
    </row>
    <row r="132" spans="1:68" x14ac:dyDescent="0.2">
      <c r="B132" s="72" t="s">
        <v>54</v>
      </c>
    </row>
    <row r="133" spans="1:68" s="6" customFormat="1" x14ac:dyDescent="0.2">
      <c r="C133" s="17"/>
      <c r="E133" s="198"/>
      <c r="F133" s="198"/>
      <c r="G133" s="186"/>
      <c r="H133" s="186"/>
      <c r="K133" s="198"/>
      <c r="L133" s="198"/>
      <c r="M133" s="186"/>
      <c r="N133" s="186"/>
      <c r="O133" s="5"/>
      <c r="P133" s="5"/>
      <c r="Q133" s="198"/>
      <c r="R133" s="198"/>
      <c r="S133" s="186"/>
      <c r="T133" s="186"/>
      <c r="U133" s="5"/>
      <c r="V133" s="5"/>
      <c r="W133" s="198"/>
      <c r="X133" s="198"/>
      <c r="Y133" s="186"/>
      <c r="Z133" s="186"/>
      <c r="AA133" s="5"/>
      <c r="AB133" s="5"/>
      <c r="AC133" s="198"/>
      <c r="AD133" s="198"/>
      <c r="AE133" s="186"/>
      <c r="AF133" s="186"/>
      <c r="AG133" s="5"/>
      <c r="AH133" s="5"/>
      <c r="AI133" s="198"/>
      <c r="AJ133" s="198"/>
      <c r="AK133" s="186"/>
      <c r="AL133" s="186"/>
      <c r="AM133" s="5"/>
      <c r="AN133" s="5"/>
      <c r="AO133" s="198"/>
      <c r="AP133" s="198"/>
      <c r="AQ133" s="186"/>
      <c r="AR133" s="186"/>
      <c r="AS133" s="5"/>
      <c r="AT133" s="5"/>
      <c r="AU133" s="198"/>
      <c r="AV133" s="198"/>
      <c r="AW133" s="186"/>
      <c r="AX133" s="186"/>
      <c r="AY133" s="5"/>
      <c r="AZ133" s="5"/>
      <c r="BA133" s="198"/>
      <c r="BB133" s="198"/>
      <c r="BC133" s="186"/>
      <c r="BD133" s="186"/>
      <c r="BE133" s="5"/>
      <c r="BF133" s="5"/>
      <c r="BG133" s="198"/>
      <c r="BH133" s="198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2">
      <c r="D136" s="17"/>
    </row>
  </sheetData>
  <mergeCells count="49">
    <mergeCell ref="AY4:BD4"/>
    <mergeCell ref="AY5:AZ5"/>
    <mergeCell ref="AY6:AZ6"/>
    <mergeCell ref="AY7:AZ7"/>
    <mergeCell ref="BK4:BP4"/>
    <mergeCell ref="BK5:BL5"/>
    <mergeCell ref="BK6:BL6"/>
    <mergeCell ref="BK7:BL7"/>
    <mergeCell ref="BE4:BJ4"/>
    <mergeCell ref="BE5:BF5"/>
    <mergeCell ref="BE6:BF6"/>
    <mergeCell ref="BE7:BF7"/>
    <mergeCell ref="AA4:AF4"/>
    <mergeCell ref="AA5:AB5"/>
    <mergeCell ref="AA6:AB6"/>
    <mergeCell ref="AA7:AB7"/>
    <mergeCell ref="AG4:AL4"/>
    <mergeCell ref="AG5:AH5"/>
    <mergeCell ref="AG6:AH6"/>
    <mergeCell ref="AG7:AH7"/>
    <mergeCell ref="U4:Z4"/>
    <mergeCell ref="U5:V5"/>
    <mergeCell ref="U6:V6"/>
    <mergeCell ref="U7:V7"/>
    <mergeCell ref="O4:T4"/>
    <mergeCell ref="O5:P5"/>
    <mergeCell ref="O6:P6"/>
    <mergeCell ref="O7:P7"/>
    <mergeCell ref="A2:K2"/>
    <mergeCell ref="A3:B3"/>
    <mergeCell ref="A4:B4"/>
    <mergeCell ref="C4:H4"/>
    <mergeCell ref="I4:N4"/>
    <mergeCell ref="A5:A8"/>
    <mergeCell ref="B5:B8"/>
    <mergeCell ref="C5:D5"/>
    <mergeCell ref="I5:J5"/>
    <mergeCell ref="C6:D6"/>
    <mergeCell ref="I6:J6"/>
    <mergeCell ref="C7:D7"/>
    <mergeCell ref="I7:J7"/>
    <mergeCell ref="AM7:AN7"/>
    <mergeCell ref="AM6:AN6"/>
    <mergeCell ref="AM5:AN5"/>
    <mergeCell ref="AM4:AR4"/>
    <mergeCell ref="AS7:AT7"/>
    <mergeCell ref="AS6:AT6"/>
    <mergeCell ref="AS5:AT5"/>
    <mergeCell ref="AS4:AX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25BA2-3523-4DF5-8211-A41556E3D32C}">
  <sheetPr>
    <pageSetUpPr fitToPage="1"/>
  </sheetPr>
  <dimension ref="A1:BP136"/>
  <sheetViews>
    <sheetView zoomScale="61" zoomScaleNormal="80" workbookViewId="0">
      <pane xSplit="2" ySplit="8" topLeftCell="C33" activePane="bottomRight" state="frozen"/>
      <selection pane="topRight" activeCell="G133" sqref="G133"/>
      <selection pane="bottomLeft" activeCell="G133" sqref="G133"/>
      <selection pane="bottomRight" activeCell="G133" sqref="G133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5" customWidth="1"/>
    <col min="6" max="6" width="16.1640625" style="5" bestFit="1" customWidth="1"/>
    <col min="7" max="7" width="18.5" style="186" bestFit="1" customWidth="1"/>
    <col min="8" max="8" width="17.5" style="186" customWidth="1"/>
    <col min="9" max="10" width="22.5" style="6" customWidth="1"/>
    <col min="11" max="11" width="20" style="5" customWidth="1"/>
    <col min="12" max="12" width="16.5" style="32" customWidth="1"/>
    <col min="13" max="13" width="19.1640625" style="5" customWidth="1"/>
    <col min="14" max="14" width="13.83203125" style="34" customWidth="1"/>
    <col min="15" max="16" width="20.33203125" style="5" bestFit="1" customWidth="1"/>
    <col min="17" max="17" width="16.6640625" style="5" customWidth="1"/>
    <col min="18" max="18" width="14.33203125" style="5" bestFit="1" customWidth="1"/>
    <col min="19" max="19" width="18.6640625" style="186" customWidth="1"/>
    <col min="20" max="20" width="17.5" style="186" customWidth="1"/>
    <col min="21" max="23" width="20.33203125" style="5" bestFit="1" customWidth="1"/>
    <col min="24" max="24" width="16" style="5" bestFit="1" customWidth="1"/>
    <col min="25" max="25" width="17.33203125" style="186" customWidth="1"/>
    <col min="26" max="26" width="15.6640625" style="186" customWidth="1"/>
    <col min="27" max="29" width="20.33203125" style="5" bestFit="1" customWidth="1"/>
    <col min="30" max="30" width="14.33203125" style="5" customWidth="1"/>
    <col min="31" max="31" width="17.33203125" style="186" customWidth="1"/>
    <col min="32" max="32" width="15.6640625" style="186" customWidth="1"/>
    <col min="33" max="34" width="20.33203125" style="5" bestFit="1" customWidth="1"/>
    <col min="35" max="35" width="18.83203125" style="5" bestFit="1" customWidth="1"/>
    <col min="36" max="36" width="14.33203125" style="5" customWidth="1"/>
    <col min="37" max="37" width="17.33203125" style="186" customWidth="1"/>
    <col min="38" max="38" width="15.6640625" style="186" customWidth="1"/>
    <col min="39" max="40" width="20.33203125" style="5" bestFit="1" customWidth="1"/>
    <col min="41" max="41" width="16.6640625" style="5" customWidth="1"/>
    <col min="42" max="42" width="14.33203125" style="5" customWidth="1"/>
    <col min="43" max="43" width="17.33203125" style="186" customWidth="1"/>
    <col min="44" max="44" width="15.6640625" style="186" customWidth="1"/>
    <col min="45" max="46" width="20.33203125" style="5" bestFit="1" customWidth="1"/>
    <col min="47" max="47" width="16.6640625" style="5" customWidth="1"/>
    <col min="48" max="48" width="14.33203125" style="5" customWidth="1"/>
    <col min="49" max="49" width="17.33203125" style="186" customWidth="1"/>
    <col min="50" max="50" width="15.6640625" style="186" customWidth="1"/>
    <col min="51" max="52" width="20.33203125" style="5" bestFit="1" customWidth="1"/>
    <col min="53" max="53" width="16.6640625" style="5" customWidth="1"/>
    <col min="54" max="54" width="14.33203125" style="5" customWidth="1"/>
    <col min="55" max="55" width="17.33203125" style="186" customWidth="1"/>
    <col min="56" max="56" width="15.6640625" style="186" customWidth="1"/>
    <col min="57" max="58" width="20.33203125" style="5" bestFit="1" customWidth="1"/>
    <col min="59" max="59" width="16.6640625" style="5" customWidth="1"/>
    <col min="60" max="60" width="17.1640625" style="5" customWidth="1"/>
    <col min="61" max="61" width="17.33203125" style="186" customWidth="1"/>
    <col min="62" max="62" width="15.6640625" style="186" customWidth="1"/>
    <col min="63" max="64" width="20.33203125" style="5" bestFit="1" customWidth="1"/>
    <col min="65" max="65" width="20.1640625" style="198" customWidth="1"/>
    <col min="66" max="66" width="17" style="198" customWidth="1"/>
    <col min="67" max="67" width="17.33203125" style="186" customWidth="1"/>
    <col min="68" max="68" width="15.6640625" style="186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44.25" customHeight="1" thickBot="1" x14ac:dyDescent="0.25">
      <c r="A1" s="1" t="s">
        <v>58</v>
      </c>
      <c r="B1" s="2"/>
      <c r="C1" s="3"/>
      <c r="D1" s="3"/>
      <c r="G1" s="171"/>
      <c r="H1" s="171"/>
      <c r="I1" s="3"/>
      <c r="J1" s="3"/>
      <c r="L1" s="31"/>
      <c r="N1" s="33"/>
      <c r="S1" s="171"/>
      <c r="T1" s="171"/>
      <c r="Y1" s="171"/>
      <c r="Z1" s="171"/>
      <c r="AE1" s="171"/>
      <c r="AF1" s="171"/>
      <c r="AK1" s="171"/>
      <c r="AL1" s="171"/>
      <c r="AQ1" s="171"/>
      <c r="AR1" s="171"/>
      <c r="AW1" s="171"/>
      <c r="AX1" s="171"/>
      <c r="BC1" s="171"/>
      <c r="BD1" s="171"/>
      <c r="BI1" s="171"/>
      <c r="BJ1" s="171"/>
      <c r="BM1" s="197"/>
      <c r="BN1" s="197"/>
      <c r="BO1" s="171"/>
      <c r="BP1" s="171"/>
    </row>
    <row r="2" spans="1:68" ht="111" customHeight="1" thickBot="1" x14ac:dyDescent="0.25">
      <c r="A2" s="246" t="s">
        <v>59</v>
      </c>
      <c r="B2" s="247"/>
      <c r="C2" s="248"/>
      <c r="D2" s="248"/>
      <c r="E2" s="248"/>
      <c r="F2" s="248"/>
      <c r="G2" s="248"/>
      <c r="H2" s="248"/>
      <c r="I2" s="248"/>
      <c r="J2" s="248"/>
      <c r="K2" s="249"/>
      <c r="L2" s="96"/>
    </row>
    <row r="3" spans="1:68" ht="37.5" customHeight="1" thickBot="1" x14ac:dyDescent="0.25">
      <c r="A3" s="226" t="s">
        <v>60</v>
      </c>
      <c r="B3" s="227"/>
      <c r="C3" s="143"/>
      <c r="D3" s="143"/>
      <c r="E3" s="144"/>
      <c r="F3" s="144"/>
      <c r="G3" s="172"/>
      <c r="H3" s="172"/>
      <c r="I3" s="143"/>
      <c r="J3" s="143"/>
      <c r="K3" s="145"/>
    </row>
    <row r="4" spans="1:68" ht="19" x14ac:dyDescent="0.2">
      <c r="A4" s="228" t="s">
        <v>61</v>
      </c>
      <c r="B4" s="229"/>
      <c r="C4" s="220" t="s">
        <v>62</v>
      </c>
      <c r="D4" s="220"/>
      <c r="E4" s="220"/>
      <c r="F4" s="220"/>
      <c r="G4" s="220"/>
      <c r="H4" s="221"/>
      <c r="I4" s="219" t="s">
        <v>63</v>
      </c>
      <c r="J4" s="220"/>
      <c r="K4" s="220"/>
      <c r="L4" s="220"/>
      <c r="M4" s="220"/>
      <c r="N4" s="221"/>
      <c r="O4" s="219" t="s">
        <v>64</v>
      </c>
      <c r="P4" s="220"/>
      <c r="Q4" s="220"/>
      <c r="R4" s="220"/>
      <c r="S4" s="220"/>
      <c r="T4" s="221"/>
      <c r="U4" s="219" t="s">
        <v>65</v>
      </c>
      <c r="V4" s="220"/>
      <c r="W4" s="220"/>
      <c r="X4" s="220"/>
      <c r="Y4" s="220"/>
      <c r="Z4" s="221"/>
      <c r="AA4" s="219" t="s">
        <v>66</v>
      </c>
      <c r="AB4" s="220"/>
      <c r="AC4" s="237"/>
      <c r="AD4" s="220"/>
      <c r="AE4" s="220"/>
      <c r="AF4" s="221"/>
      <c r="AG4" s="219" t="s">
        <v>67</v>
      </c>
      <c r="AH4" s="220"/>
      <c r="AI4" s="220"/>
      <c r="AJ4" s="220"/>
      <c r="AK4" s="220"/>
      <c r="AL4" s="221"/>
      <c r="AM4" s="219" t="s">
        <v>68</v>
      </c>
      <c r="AN4" s="220"/>
      <c r="AO4" s="220"/>
      <c r="AP4" s="220"/>
      <c r="AQ4" s="220"/>
      <c r="AR4" s="221"/>
      <c r="AS4" s="219" t="s">
        <v>69</v>
      </c>
      <c r="AT4" s="220"/>
      <c r="AU4" s="220"/>
      <c r="AV4" s="220"/>
      <c r="AW4" s="220"/>
      <c r="AX4" s="221"/>
      <c r="AY4" s="219" t="s">
        <v>70</v>
      </c>
      <c r="AZ4" s="220"/>
      <c r="BA4" s="220"/>
      <c r="BB4" s="220"/>
      <c r="BC4" s="220"/>
      <c r="BD4" s="221"/>
      <c r="BE4" s="219" t="s">
        <v>71</v>
      </c>
      <c r="BF4" s="220"/>
      <c r="BG4" s="220"/>
      <c r="BH4" s="220"/>
      <c r="BI4" s="220"/>
      <c r="BJ4" s="221"/>
      <c r="BK4" s="219" t="s">
        <v>72</v>
      </c>
      <c r="BL4" s="220"/>
      <c r="BM4" s="220"/>
      <c r="BN4" s="220"/>
      <c r="BO4" s="220"/>
      <c r="BP4" s="221"/>
    </row>
    <row r="5" spans="1:68" ht="30.5" customHeight="1" x14ac:dyDescent="0.2">
      <c r="A5" s="230" t="s">
        <v>73</v>
      </c>
      <c r="B5" s="233" t="s">
        <v>74</v>
      </c>
      <c r="C5" s="235" t="s">
        <v>75</v>
      </c>
      <c r="D5" s="235"/>
      <c r="E5" s="25">
        <f>E6+E7</f>
        <v>1740.5748800000001</v>
      </c>
      <c r="F5" s="20"/>
      <c r="G5" s="173"/>
      <c r="H5" s="174"/>
      <c r="I5" s="236" t="str">
        <f>C5</f>
        <v xml:space="preserve">CONSTRUCTED NETWORK (km): </v>
      </c>
      <c r="J5" s="235"/>
      <c r="K5" s="25">
        <f>K6+K7</f>
        <v>1346.8590300000003</v>
      </c>
      <c r="L5" s="38"/>
      <c r="M5" s="20"/>
      <c r="N5" s="35"/>
      <c r="O5" s="236" t="str">
        <f>I5</f>
        <v xml:space="preserve">CONSTRUCTED NETWORK (km): </v>
      </c>
      <c r="P5" s="235"/>
      <c r="Q5" s="25">
        <f>Q6+Q7</f>
        <v>4119</v>
      </c>
      <c r="R5" s="38"/>
      <c r="S5" s="173"/>
      <c r="T5" s="174"/>
      <c r="U5" s="236" t="str">
        <f>O5</f>
        <v xml:space="preserve">CONSTRUCTED NETWORK (km): </v>
      </c>
      <c r="V5" s="235"/>
      <c r="W5" s="25">
        <f>W6+W7</f>
        <v>365.45600000000002</v>
      </c>
      <c r="X5" s="38"/>
      <c r="Y5" s="173"/>
      <c r="Z5" s="174"/>
      <c r="AA5" s="236" t="str">
        <f>U5</f>
        <v xml:space="preserve">CONSTRUCTED NETWORK (km): </v>
      </c>
      <c r="AB5" s="235"/>
      <c r="AC5" s="163">
        <f>AC6+AC7</f>
        <v>221.90100000000001</v>
      </c>
      <c r="AD5" s="38"/>
      <c r="AE5" s="173"/>
      <c r="AF5" s="174"/>
      <c r="AG5" s="236" t="str">
        <f>AA5</f>
        <v xml:space="preserve">CONSTRUCTED NETWORK (km): </v>
      </c>
      <c r="AH5" s="235"/>
      <c r="AI5" s="25">
        <f>AI6+AI7</f>
        <v>297.76800000000003</v>
      </c>
      <c r="AJ5" s="38"/>
      <c r="AK5" s="173"/>
      <c r="AL5" s="174"/>
      <c r="AM5" s="236" t="str">
        <f>AG5</f>
        <v xml:space="preserve">CONSTRUCTED NETWORK (km): </v>
      </c>
      <c r="AN5" s="235"/>
      <c r="AO5" s="25">
        <f>AO6+AO7</f>
        <v>0</v>
      </c>
      <c r="AP5" s="38"/>
      <c r="AQ5" s="173"/>
      <c r="AR5" s="174"/>
      <c r="AS5" s="236" t="str">
        <f>AM5</f>
        <v xml:space="preserve">CONSTRUCTED NETWORK (km): </v>
      </c>
      <c r="AT5" s="235"/>
      <c r="AU5" s="25">
        <f>AU6+AU7</f>
        <v>0</v>
      </c>
      <c r="AV5" s="38"/>
      <c r="AW5" s="173"/>
      <c r="AX5" s="174"/>
      <c r="AY5" s="236" t="str">
        <f>AS5</f>
        <v xml:space="preserve">CONSTRUCTED NETWORK (km): </v>
      </c>
      <c r="AZ5" s="235"/>
      <c r="BA5" s="25">
        <f>BA6+BA7</f>
        <v>0</v>
      </c>
      <c r="BB5" s="38"/>
      <c r="BC5" s="173"/>
      <c r="BD5" s="174"/>
      <c r="BE5" s="236" t="str">
        <f>AY5</f>
        <v xml:space="preserve">CONSTRUCTED NETWORK (km): </v>
      </c>
      <c r="BF5" s="235"/>
      <c r="BG5" s="25">
        <f>BG6+BG7</f>
        <v>6.8680000000000003</v>
      </c>
      <c r="BH5" s="38"/>
      <c r="BI5" s="173"/>
      <c r="BJ5" s="174"/>
      <c r="BK5" s="236" t="str">
        <f>BE5</f>
        <v xml:space="preserve">CONSTRUCTED NETWORK (km): </v>
      </c>
      <c r="BL5" s="235"/>
      <c r="BM5" s="199">
        <f>E5+K5+Q5+W5+AC5+AI5+AO5+AU5+BA5+BG5</f>
        <v>8098.426910000001</v>
      </c>
      <c r="BN5" s="200"/>
      <c r="BO5" s="173"/>
      <c r="BP5" s="174"/>
    </row>
    <row r="6" spans="1:68" ht="18.75" customHeight="1" x14ac:dyDescent="0.2">
      <c r="A6" s="231"/>
      <c r="B6" s="234"/>
      <c r="C6" s="238" t="s">
        <v>18</v>
      </c>
      <c r="D6" s="239"/>
      <c r="E6" s="22">
        <v>191.64953000000003</v>
      </c>
      <c r="F6" s="22"/>
      <c r="G6" s="175"/>
      <c r="H6" s="176"/>
      <c r="I6" s="240" t="s">
        <v>18</v>
      </c>
      <c r="J6" s="239"/>
      <c r="K6" s="22">
        <v>124.65163</v>
      </c>
      <c r="L6" s="22"/>
      <c r="M6" s="22"/>
      <c r="N6" s="36"/>
      <c r="O6" s="240" t="s">
        <v>18</v>
      </c>
      <c r="P6" s="239"/>
      <c r="Q6" s="22">
        <v>345</v>
      </c>
      <c r="R6" s="22"/>
      <c r="S6" s="175"/>
      <c r="T6" s="176"/>
      <c r="U6" s="240" t="s">
        <v>18</v>
      </c>
      <c r="V6" s="239"/>
      <c r="W6" s="166">
        <v>128.96899999999999</v>
      </c>
      <c r="X6" s="22"/>
      <c r="Y6" s="175"/>
      <c r="Z6" s="176"/>
      <c r="AA6" s="240" t="s">
        <v>18</v>
      </c>
      <c r="AB6" s="239"/>
      <c r="AC6" s="166">
        <v>83.628</v>
      </c>
      <c r="AD6" s="22"/>
      <c r="AE6" s="175"/>
      <c r="AF6" s="176"/>
      <c r="AG6" s="240" t="s">
        <v>18</v>
      </c>
      <c r="AH6" s="239"/>
      <c r="AI6" s="166">
        <v>126.392</v>
      </c>
      <c r="AJ6" s="22"/>
      <c r="AK6" s="175"/>
      <c r="AL6" s="176"/>
      <c r="AM6" s="236" t="s">
        <v>18</v>
      </c>
      <c r="AN6" s="235"/>
      <c r="AO6" s="22">
        <v>0</v>
      </c>
      <c r="AP6" s="22"/>
      <c r="AQ6" s="175"/>
      <c r="AR6" s="176"/>
      <c r="AS6" s="236" t="s">
        <v>18</v>
      </c>
      <c r="AT6" s="235"/>
      <c r="AU6" s="22">
        <v>0</v>
      </c>
      <c r="AV6" s="22"/>
      <c r="AW6" s="175"/>
      <c r="AX6" s="176"/>
      <c r="AY6" s="236" t="s">
        <v>18</v>
      </c>
      <c r="AZ6" s="235"/>
      <c r="BA6" s="22">
        <v>0</v>
      </c>
      <c r="BB6" s="22"/>
      <c r="BC6" s="175"/>
      <c r="BD6" s="176"/>
      <c r="BE6" s="240" t="s">
        <v>18</v>
      </c>
      <c r="BF6" s="239"/>
      <c r="BG6" s="166">
        <v>6.8680000000000003</v>
      </c>
      <c r="BH6" s="22"/>
      <c r="BI6" s="175"/>
      <c r="BJ6" s="176"/>
      <c r="BK6" s="236" t="s">
        <v>18</v>
      </c>
      <c r="BL6" s="235"/>
      <c r="BM6" s="199">
        <f>E6+K6+Q6+W6+AC6+AI6+AO6+AU6+BA6+BG6</f>
        <v>1007.1581600000001</v>
      </c>
      <c r="BN6" s="201"/>
      <c r="BO6" s="175"/>
      <c r="BP6" s="176"/>
    </row>
    <row r="7" spans="1:68" ht="16.25" customHeight="1" thickBot="1" x14ac:dyDescent="0.25">
      <c r="A7" s="231"/>
      <c r="B7" s="234"/>
      <c r="C7" s="243" t="s">
        <v>19</v>
      </c>
      <c r="D7" s="242"/>
      <c r="E7" s="25">
        <v>1548.9253500000002</v>
      </c>
      <c r="F7" s="25"/>
      <c r="G7" s="177"/>
      <c r="H7" s="178"/>
      <c r="I7" s="241" t="s">
        <v>19</v>
      </c>
      <c r="J7" s="242"/>
      <c r="K7" s="25">
        <v>1222.2074000000002</v>
      </c>
      <c r="L7" s="25"/>
      <c r="M7" s="25"/>
      <c r="N7" s="48"/>
      <c r="O7" s="241" t="s">
        <v>19</v>
      </c>
      <c r="P7" s="242"/>
      <c r="Q7" s="25">
        <v>3774</v>
      </c>
      <c r="R7" s="25"/>
      <c r="S7" s="177"/>
      <c r="T7" s="178"/>
      <c r="U7" s="241" t="s">
        <v>19</v>
      </c>
      <c r="V7" s="242"/>
      <c r="W7" s="162">
        <v>236.48699999999999</v>
      </c>
      <c r="X7" s="25"/>
      <c r="Y7" s="177"/>
      <c r="Z7" s="178"/>
      <c r="AA7" s="241" t="s">
        <v>19</v>
      </c>
      <c r="AB7" s="242"/>
      <c r="AC7" s="162">
        <v>138.273</v>
      </c>
      <c r="AD7" s="25"/>
      <c r="AE7" s="177"/>
      <c r="AF7" s="178"/>
      <c r="AG7" s="241" t="s">
        <v>19</v>
      </c>
      <c r="AH7" s="242"/>
      <c r="AI7" s="162">
        <v>171.376</v>
      </c>
      <c r="AJ7" s="25"/>
      <c r="AK7" s="177"/>
      <c r="AL7" s="178"/>
      <c r="AM7" s="244" t="s">
        <v>19</v>
      </c>
      <c r="AN7" s="245"/>
      <c r="AO7" s="25">
        <v>0</v>
      </c>
      <c r="AP7" s="25"/>
      <c r="AQ7" s="177"/>
      <c r="AR7" s="178"/>
      <c r="AS7" s="244" t="s">
        <v>19</v>
      </c>
      <c r="AT7" s="245"/>
      <c r="AU7" s="25">
        <v>0</v>
      </c>
      <c r="AV7" s="25"/>
      <c r="AW7" s="177"/>
      <c r="AX7" s="178"/>
      <c r="AY7" s="244" t="s">
        <v>19</v>
      </c>
      <c r="AZ7" s="245"/>
      <c r="BA7" s="25">
        <v>0</v>
      </c>
      <c r="BB7" s="25"/>
      <c r="BC7" s="177"/>
      <c r="BD7" s="178"/>
      <c r="BE7" s="241" t="s">
        <v>19</v>
      </c>
      <c r="BF7" s="242"/>
      <c r="BG7" s="162">
        <v>0</v>
      </c>
      <c r="BH7" s="25"/>
      <c r="BI7" s="177"/>
      <c r="BJ7" s="178"/>
      <c r="BK7" s="244" t="s">
        <v>19</v>
      </c>
      <c r="BL7" s="245"/>
      <c r="BM7" s="199">
        <f>E7+K7+Q7+W7+AC7+AI7+AO7+AU7+BA7+BG7</f>
        <v>7091.2687500000011</v>
      </c>
      <c r="BN7" s="199"/>
      <c r="BO7" s="177"/>
      <c r="BP7" s="178"/>
    </row>
    <row r="8" spans="1:68" s="7" customFormat="1" ht="94.5" customHeight="1" thickBot="1" x14ac:dyDescent="0.25">
      <c r="A8" s="232"/>
      <c r="B8" s="250"/>
      <c r="C8" s="76" t="s">
        <v>76</v>
      </c>
      <c r="D8" s="77" t="s">
        <v>77</v>
      </c>
      <c r="E8" s="169" t="s">
        <v>78</v>
      </c>
      <c r="F8" s="78" t="s">
        <v>79</v>
      </c>
      <c r="G8" s="179" t="s">
        <v>80</v>
      </c>
      <c r="H8" s="180" t="s">
        <v>81</v>
      </c>
      <c r="I8" s="76" t="str">
        <f>C8</f>
        <v>ACTIVATED CUSTOMERS WITH EXCLUSIVE REPRESENTATION</v>
      </c>
      <c r="J8" s="77" t="str">
        <f t="shared" ref="J8:BP8" si="0">D8</f>
        <v>ACTIVATED CUSTOMERS WITH NON EXCLUSIVE REPRESENTATION</v>
      </c>
      <c r="K8" s="78" t="str">
        <f t="shared" si="0"/>
        <v>MONTHLY ALLOCATED GAS QUANTITIES (KWh)</v>
      </c>
      <c r="L8" s="78" t="str">
        <f t="shared" si="0"/>
        <v>AVERAGE MONTHLY CONSUMPTION (KWh)</v>
      </c>
      <c r="M8" s="79" t="str">
        <f t="shared" si="0"/>
        <v>MONTHLY BASIC ACTIVITY (INVOICED  €)</v>
      </c>
      <c r="N8" s="80" t="str">
        <f t="shared" si="0"/>
        <v>MONTHLY BASIC ACTIVITY per PoD (INVOICED €)</v>
      </c>
      <c r="O8" s="76" t="str">
        <f t="shared" si="0"/>
        <v>ACTIVATED CUSTOMERS WITH EXCLUSIVE REPRESENTATION</v>
      </c>
      <c r="P8" s="77" t="str">
        <f t="shared" si="0"/>
        <v>ACTIVATED CUSTOMERS WITH NON EXCLUSIVE REPRESENTATION</v>
      </c>
      <c r="Q8" s="78" t="str">
        <f t="shared" si="0"/>
        <v>MONTHLY ALLOCATED GAS QUANTITIES (KWh)</v>
      </c>
      <c r="R8" s="78" t="str">
        <f t="shared" si="0"/>
        <v>AVERAGE MONTHLY CONSUMPTION (KWh)</v>
      </c>
      <c r="S8" s="179" t="str">
        <f t="shared" si="0"/>
        <v>MONTHLY BASIC ACTIVITY (INVOICED  €)</v>
      </c>
      <c r="T8" s="180" t="str">
        <f t="shared" si="0"/>
        <v>MONTHLY BASIC ACTIVITY per PoD (INVOICED €)</v>
      </c>
      <c r="U8" s="76" t="str">
        <f t="shared" si="0"/>
        <v>ACTIVATED CUSTOMERS WITH EXCLUSIVE REPRESENTATION</v>
      </c>
      <c r="V8" s="77" t="str">
        <f t="shared" si="0"/>
        <v>ACTIVATED CUSTOMERS WITH NON EXCLUSIVE REPRESENTATION</v>
      </c>
      <c r="W8" s="170" t="str">
        <f t="shared" si="0"/>
        <v>MONTHLY ALLOCATED GAS QUANTITIES (KWh)</v>
      </c>
      <c r="X8" s="170" t="str">
        <f t="shared" si="0"/>
        <v>AVERAGE MONTHLY CONSUMPTION (KWh)</v>
      </c>
      <c r="Y8" s="179" t="str">
        <f t="shared" si="0"/>
        <v>MONTHLY BASIC ACTIVITY (INVOICED  €)</v>
      </c>
      <c r="Z8" s="180" t="str">
        <f t="shared" si="0"/>
        <v>MONTHLY BASIC ACTIVITY per PoD (INVOICED €)</v>
      </c>
      <c r="AA8" s="76" t="str">
        <f t="shared" si="0"/>
        <v>ACTIVATED CUSTOMERS WITH EXCLUSIVE REPRESENTATION</v>
      </c>
      <c r="AB8" s="77" t="str">
        <f t="shared" si="0"/>
        <v>ACTIVATED CUSTOMERS WITH NON EXCLUSIVE REPRESENTATION</v>
      </c>
      <c r="AC8" s="78" t="str">
        <f t="shared" si="0"/>
        <v>MONTHLY ALLOCATED GAS QUANTITIES (KWh)</v>
      </c>
      <c r="AD8" s="78" t="str">
        <f t="shared" si="0"/>
        <v>AVERAGE MONTHLY CONSUMPTION (KWh)</v>
      </c>
      <c r="AE8" s="179" t="str">
        <f t="shared" si="0"/>
        <v>MONTHLY BASIC ACTIVITY (INVOICED  €)</v>
      </c>
      <c r="AF8" s="180" t="str">
        <f t="shared" si="0"/>
        <v>MONTHLY BASIC ACTIVITY per PoD (INVOICED €)</v>
      </c>
      <c r="AG8" s="76" t="str">
        <f t="shared" si="0"/>
        <v>ACTIVATED CUSTOMERS WITH EXCLUSIVE REPRESENTATION</v>
      </c>
      <c r="AH8" s="77" t="str">
        <f t="shared" si="0"/>
        <v>ACTIVATED CUSTOMERS WITH NON EXCLUSIVE REPRESENTATION</v>
      </c>
      <c r="AI8" s="78" t="str">
        <f t="shared" si="0"/>
        <v>MONTHLY ALLOCATED GAS QUANTITIES (KWh)</v>
      </c>
      <c r="AJ8" s="78" t="str">
        <f t="shared" si="0"/>
        <v>AVERAGE MONTHLY CONSUMPTION (KWh)</v>
      </c>
      <c r="AK8" s="179" t="str">
        <f t="shared" si="0"/>
        <v>MONTHLY BASIC ACTIVITY (INVOICED  €)</v>
      </c>
      <c r="AL8" s="180" t="str">
        <f t="shared" si="0"/>
        <v>MONTHLY BASIC ACTIVITY per PoD (INVOICED €)</v>
      </c>
      <c r="AM8" s="76" t="str">
        <f t="shared" si="0"/>
        <v>ACTIVATED CUSTOMERS WITH EXCLUSIVE REPRESENTATION</v>
      </c>
      <c r="AN8" s="77" t="str">
        <f t="shared" si="0"/>
        <v>ACTIVATED CUSTOMERS WITH NON EXCLUSIVE REPRESENTATION</v>
      </c>
      <c r="AO8" s="78" t="str">
        <f t="shared" si="0"/>
        <v>MONTHLY ALLOCATED GAS QUANTITIES (KWh)</v>
      </c>
      <c r="AP8" s="78" t="str">
        <f t="shared" si="0"/>
        <v>AVERAGE MONTHLY CONSUMPTION (KWh)</v>
      </c>
      <c r="AQ8" s="179" t="str">
        <f t="shared" si="0"/>
        <v>MONTHLY BASIC ACTIVITY (INVOICED  €)</v>
      </c>
      <c r="AR8" s="180" t="str">
        <f t="shared" si="0"/>
        <v>MONTHLY BASIC ACTIVITY per PoD (INVOICED €)</v>
      </c>
      <c r="AS8" s="76" t="str">
        <f t="shared" si="0"/>
        <v>ACTIVATED CUSTOMERS WITH EXCLUSIVE REPRESENTATION</v>
      </c>
      <c r="AT8" s="77" t="str">
        <f t="shared" si="0"/>
        <v>ACTIVATED CUSTOMERS WITH NON EXCLUSIVE REPRESENTATION</v>
      </c>
      <c r="AU8" s="78" t="str">
        <f t="shared" si="0"/>
        <v>MONTHLY ALLOCATED GAS QUANTITIES (KWh)</v>
      </c>
      <c r="AV8" s="78" t="str">
        <f t="shared" si="0"/>
        <v>AVERAGE MONTHLY CONSUMPTION (KWh)</v>
      </c>
      <c r="AW8" s="179" t="str">
        <f t="shared" si="0"/>
        <v>MONTHLY BASIC ACTIVITY (INVOICED  €)</v>
      </c>
      <c r="AX8" s="180" t="str">
        <f t="shared" si="0"/>
        <v>MONTHLY BASIC ACTIVITY per PoD (INVOICED €)</v>
      </c>
      <c r="AY8" s="76" t="str">
        <f t="shared" si="0"/>
        <v>ACTIVATED CUSTOMERS WITH EXCLUSIVE REPRESENTATION</v>
      </c>
      <c r="AZ8" s="77" t="str">
        <f t="shared" si="0"/>
        <v>ACTIVATED CUSTOMERS WITH NON EXCLUSIVE REPRESENTATION</v>
      </c>
      <c r="BA8" s="78" t="str">
        <f t="shared" si="0"/>
        <v>MONTHLY ALLOCATED GAS QUANTITIES (KWh)</v>
      </c>
      <c r="BB8" s="78" t="str">
        <f t="shared" si="0"/>
        <v>AVERAGE MONTHLY CONSUMPTION (KWh)</v>
      </c>
      <c r="BC8" s="179" t="str">
        <f t="shared" si="0"/>
        <v>MONTHLY BASIC ACTIVITY (INVOICED  €)</v>
      </c>
      <c r="BD8" s="180" t="str">
        <f t="shared" si="0"/>
        <v>MONTHLY BASIC ACTIVITY per PoD (INVOICED €)</v>
      </c>
      <c r="BE8" s="76" t="str">
        <f t="shared" si="0"/>
        <v>ACTIVATED CUSTOMERS WITH EXCLUSIVE REPRESENTATION</v>
      </c>
      <c r="BF8" s="77" t="str">
        <f t="shared" si="0"/>
        <v>ACTIVATED CUSTOMERS WITH NON EXCLUSIVE REPRESENTATION</v>
      </c>
      <c r="BG8" s="78" t="str">
        <f t="shared" si="0"/>
        <v>MONTHLY ALLOCATED GAS QUANTITIES (KWh)</v>
      </c>
      <c r="BH8" s="78" t="str">
        <f t="shared" si="0"/>
        <v>AVERAGE MONTHLY CONSUMPTION (KWh)</v>
      </c>
      <c r="BI8" s="179" t="str">
        <f t="shared" si="0"/>
        <v>MONTHLY BASIC ACTIVITY (INVOICED  €)</v>
      </c>
      <c r="BJ8" s="180" t="str">
        <f t="shared" si="0"/>
        <v>MONTHLY BASIC ACTIVITY per PoD (INVOICED €)</v>
      </c>
      <c r="BK8" s="76" t="str">
        <f t="shared" si="0"/>
        <v>ACTIVATED CUSTOMERS WITH EXCLUSIVE REPRESENTATION</v>
      </c>
      <c r="BL8" s="77" t="str">
        <f t="shared" si="0"/>
        <v>ACTIVATED CUSTOMERS WITH NON EXCLUSIVE REPRESENTATION</v>
      </c>
      <c r="BM8" s="170" t="str">
        <f t="shared" si="0"/>
        <v>MONTHLY ALLOCATED GAS QUANTITIES (KWh)</v>
      </c>
      <c r="BN8" s="170" t="str">
        <f t="shared" si="0"/>
        <v>AVERAGE MONTHLY CONSUMPTION (KWh)</v>
      </c>
      <c r="BO8" s="179" t="str">
        <f t="shared" si="0"/>
        <v>MONTHLY BASIC ACTIVITY (INVOICED  €)</v>
      </c>
      <c r="BP8" s="180" t="str">
        <f t="shared" si="0"/>
        <v>MONTHLY BASIC ACTIVITY per PoD (INVOICED €)</v>
      </c>
    </row>
    <row r="9" spans="1:68" s="8" customFormat="1" ht="36" customHeight="1" x14ac:dyDescent="0.2">
      <c r="A9" s="153">
        <v>1</v>
      </c>
      <c r="B9" s="141" t="s">
        <v>82</v>
      </c>
      <c r="C9" s="121">
        <f>SUM(C10:C14)</f>
        <v>0</v>
      </c>
      <c r="D9" s="74">
        <f>SUM(D10:D14)</f>
        <v>0</v>
      </c>
      <c r="E9" s="74">
        <f>SUM(E10:E13)</f>
        <v>0</v>
      </c>
      <c r="F9" s="74">
        <f>IFERROR(E9/(C9+D9),0)</f>
        <v>0</v>
      </c>
      <c r="G9" s="181">
        <f>SUM(G10:G14)</f>
        <v>0</v>
      </c>
      <c r="H9" s="182">
        <f>IFERROR(G9/(C9+D9),0)</f>
        <v>0</v>
      </c>
      <c r="I9" s="121">
        <f>SUM(I10:I14)</f>
        <v>0</v>
      </c>
      <c r="J9" s="74">
        <f>SUM(J10:J14)</f>
        <v>0</v>
      </c>
      <c r="K9" s="74">
        <f>SUM(K10:K13)</f>
        <v>0</v>
      </c>
      <c r="L9" s="74">
        <f>IFERROR(K9/(I9+J9),0)</f>
        <v>0</v>
      </c>
      <c r="M9" s="82">
        <f>SUM(M10:M14)</f>
        <v>0</v>
      </c>
      <c r="N9" s="37">
        <f>IFERROR(M9/(I9+J9),0)</f>
        <v>0</v>
      </c>
      <c r="O9" s="121">
        <f>SUM(O10:O14)</f>
        <v>0</v>
      </c>
      <c r="P9" s="74">
        <f>SUM(P10:P14)</f>
        <v>0</v>
      </c>
      <c r="Q9" s="74">
        <f>SUM(Q10:Q14)</f>
        <v>0</v>
      </c>
      <c r="R9" s="74">
        <f>IFERROR(Q9/(O9+P9),0)</f>
        <v>0</v>
      </c>
      <c r="S9" s="181">
        <f>SUM(S10:S14)</f>
        <v>0</v>
      </c>
      <c r="T9" s="182">
        <f>IFERROR(S9/(O9+P9),0)</f>
        <v>0</v>
      </c>
      <c r="U9" s="121">
        <f>SUM(U10:U14)</f>
        <v>1</v>
      </c>
      <c r="V9" s="74">
        <f>SUM(V10:V14)</f>
        <v>0</v>
      </c>
      <c r="W9" s="74">
        <f>SUM(W10:W13)</f>
        <v>5765476</v>
      </c>
      <c r="X9" s="74">
        <f>IFERROR(W9/(U9+V9),0)</f>
        <v>5765476</v>
      </c>
      <c r="Y9" s="181">
        <f>SUM(Y10:Y14)</f>
        <v>11477.02</v>
      </c>
      <c r="Z9" s="182">
        <f>IFERROR(Y9/(U9+V9),0)</f>
        <v>11477.02</v>
      </c>
      <c r="AA9" s="121">
        <f>SUM(AA10:AA14)</f>
        <v>0</v>
      </c>
      <c r="AB9" s="74">
        <f>SUM(AB10:AB14)</f>
        <v>0</v>
      </c>
      <c r="AC9" s="74">
        <f>SUM(AC10:AC13)</f>
        <v>0</v>
      </c>
      <c r="AD9" s="74">
        <f>IFERROR(AC9/(AA9+AB9),0)</f>
        <v>0</v>
      </c>
      <c r="AE9" s="181">
        <f>SUM(AE10:AE14)</f>
        <v>0</v>
      </c>
      <c r="AF9" s="182">
        <f>IFERROR(AE9/(AA9+AB9),0)</f>
        <v>0</v>
      </c>
      <c r="AG9" s="121">
        <f>SUM(AG10:AG14)</f>
        <v>0</v>
      </c>
      <c r="AH9" s="74">
        <f>SUM(AH10:AH14)</f>
        <v>0</v>
      </c>
      <c r="AI9" s="74">
        <f>SUM(AI10:AI13)</f>
        <v>0</v>
      </c>
      <c r="AJ9" s="74">
        <f>IFERROR(AI9/(AG9+AH9),0)</f>
        <v>0</v>
      </c>
      <c r="AK9" s="181">
        <f>SUM(AK10:AK14)</f>
        <v>0</v>
      </c>
      <c r="AL9" s="182">
        <f>IFERROR(AK9/(AG9+AH9),0)</f>
        <v>0</v>
      </c>
      <c r="AM9" s="121">
        <f>SUM(AM10:AM14)</f>
        <v>0</v>
      </c>
      <c r="AN9" s="74">
        <f>SUM(AN10:AN14)</f>
        <v>0</v>
      </c>
      <c r="AO9" s="74">
        <f>SUM(AO10:AO13)</f>
        <v>0</v>
      </c>
      <c r="AP9" s="74">
        <f>IFERROR(AO9/(AM9+AN9),0)</f>
        <v>0</v>
      </c>
      <c r="AQ9" s="181">
        <f>SUM(AQ10:AQ14)</f>
        <v>0</v>
      </c>
      <c r="AR9" s="182">
        <f t="shared" ref="AR9:AR72" si="1">IFERROR(AQ9/(AM9+AN9),0)</f>
        <v>0</v>
      </c>
      <c r="AS9" s="121">
        <f>SUM(AS10:AS14)</f>
        <v>0</v>
      </c>
      <c r="AT9" s="74">
        <f>SUM(AT10:AT14)</f>
        <v>0</v>
      </c>
      <c r="AU9" s="74">
        <f>SUM(AU10:AU13)</f>
        <v>0</v>
      </c>
      <c r="AV9" s="74">
        <f>IFERROR(AU9/(AS9+AT9),0)</f>
        <v>0</v>
      </c>
      <c r="AW9" s="181">
        <f>SUM(AW10:AW14)</f>
        <v>0</v>
      </c>
      <c r="AX9" s="182">
        <f>IFERROR(AW9/(AS9+AT9),0)</f>
        <v>0</v>
      </c>
      <c r="AY9" s="121">
        <f>SUM(AY10:AY14)</f>
        <v>0</v>
      </c>
      <c r="AZ9" s="74">
        <f>SUM(AZ10:AZ14)</f>
        <v>0</v>
      </c>
      <c r="BA9" s="74">
        <f>SUM(BA10:BA13)</f>
        <v>0</v>
      </c>
      <c r="BB9" s="74">
        <f>IFERROR(BA9/(AY9+AZ9),0)</f>
        <v>0</v>
      </c>
      <c r="BC9" s="181">
        <f>SUM(BC10:BC14)</f>
        <v>0</v>
      </c>
      <c r="BD9" s="182">
        <f>IFERROR(BC9/(AY9+AZ9),0)</f>
        <v>0</v>
      </c>
      <c r="BE9" s="121">
        <f>SUM(BE10:BE14)</f>
        <v>0</v>
      </c>
      <c r="BF9" s="74">
        <f>SUM(BF10:BF14)</f>
        <v>0</v>
      </c>
      <c r="BG9" s="74">
        <f>SUM(BG10:BG13)</f>
        <v>0</v>
      </c>
      <c r="BH9" s="74">
        <f>IFERROR(BG9/(BE9+BF9),0)</f>
        <v>0</v>
      </c>
      <c r="BI9" s="181">
        <f>SUM(BI10:BI14)</f>
        <v>0</v>
      </c>
      <c r="BJ9" s="182">
        <f>IFERROR(BI9/(BE9+BF9),0)</f>
        <v>0</v>
      </c>
      <c r="BK9" s="121">
        <f>SUM(BK10:BK14)</f>
        <v>1</v>
      </c>
      <c r="BL9" s="74">
        <f>SUM(BL10:BL14)</f>
        <v>0</v>
      </c>
      <c r="BM9" s="74">
        <f>SUM(BM10:BM13)</f>
        <v>5765476</v>
      </c>
      <c r="BN9" s="74">
        <f>IFERROR(BM9/(BK9+BL9),0)</f>
        <v>5765476</v>
      </c>
      <c r="BO9" s="181">
        <f>SUM(BO10:BO14)</f>
        <v>11477.02</v>
      </c>
      <c r="BP9" s="182">
        <f>IFERROR(BO9/(BK9+BL9),0)</f>
        <v>11477.02</v>
      </c>
    </row>
    <row r="10" spans="1:68" s="11" customFormat="1" ht="19.5" customHeight="1" outlineLevel="1" x14ac:dyDescent="0.2">
      <c r="A10" s="154"/>
      <c r="B10" s="167" t="s">
        <v>83</v>
      </c>
      <c r="C10" s="39"/>
      <c r="D10" s="10"/>
      <c r="E10" s="10"/>
      <c r="F10" s="10">
        <f>IFERROR(E10/(C10+D10),0)</f>
        <v>0</v>
      </c>
      <c r="G10" s="183"/>
      <c r="H10" s="184">
        <f>IFERROR(G10/(C10+D10),0)</f>
        <v>0</v>
      </c>
      <c r="I10" s="39"/>
      <c r="J10" s="10"/>
      <c r="K10" s="10"/>
      <c r="L10" s="10">
        <f>IFERROR(K10/(I10+J10),0)</f>
        <v>0</v>
      </c>
      <c r="M10" s="30"/>
      <c r="N10" s="83">
        <f>IFERROR(M10/(I10+J10),0)</f>
        <v>0</v>
      </c>
      <c r="O10" s="39"/>
      <c r="P10" s="10"/>
      <c r="Q10" s="10"/>
      <c r="R10" s="10">
        <f>IFERROR(Q10/(O10+P10),0)</f>
        <v>0</v>
      </c>
      <c r="S10" s="183"/>
      <c r="T10" s="184">
        <f>IFERROR(S10/(O10+P10),0)</f>
        <v>0</v>
      </c>
      <c r="U10" s="39"/>
      <c r="V10" s="10"/>
      <c r="W10" s="10"/>
      <c r="X10" s="10">
        <f>IFERROR(W10/(U10+V10),0)</f>
        <v>0</v>
      </c>
      <c r="Y10" s="183"/>
      <c r="Z10" s="184">
        <f>IFERROR(Y10/(U10+V10),0)</f>
        <v>0</v>
      </c>
      <c r="AA10" s="39"/>
      <c r="AB10" s="10"/>
      <c r="AC10" s="10"/>
      <c r="AD10" s="10">
        <f>IFERROR(AC10/(AA10+AB10),0)</f>
        <v>0</v>
      </c>
      <c r="AE10" s="183"/>
      <c r="AF10" s="184">
        <f>IFERROR(AE10/(AA10+AB10),0)</f>
        <v>0</v>
      </c>
      <c r="AG10" s="39"/>
      <c r="AH10" s="10"/>
      <c r="AI10" s="10"/>
      <c r="AJ10" s="10">
        <f>IFERROR(AI10/(AG10+AH10),0)</f>
        <v>0</v>
      </c>
      <c r="AK10" s="183"/>
      <c r="AL10" s="184">
        <f>IFERROR(AK10/(AG10+AH10),0)</f>
        <v>0</v>
      </c>
      <c r="AM10" s="39"/>
      <c r="AN10" s="10"/>
      <c r="AO10" s="10"/>
      <c r="AP10" s="10">
        <f>IFERROR(AO10/(AM10+AN10),0)</f>
        <v>0</v>
      </c>
      <c r="AQ10" s="183"/>
      <c r="AR10" s="184">
        <f t="shared" si="1"/>
        <v>0</v>
      </c>
      <c r="AS10" s="39"/>
      <c r="AT10" s="10"/>
      <c r="AU10" s="10"/>
      <c r="AV10" s="10">
        <f>IFERROR(AU10/(AS10+AT10),0)</f>
        <v>0</v>
      </c>
      <c r="AW10" s="183"/>
      <c r="AX10" s="184">
        <f>IFERROR(AW10/(AS10+AT10),0)</f>
        <v>0</v>
      </c>
      <c r="AY10" s="39"/>
      <c r="AZ10" s="10"/>
      <c r="BA10" s="10"/>
      <c r="BB10" s="10">
        <f>IFERROR(BA10/(AY10+AZ10),0)</f>
        <v>0</v>
      </c>
      <c r="BC10" s="183"/>
      <c r="BD10" s="184">
        <f>IFERROR(BC10/(AY10+AZ10),0)</f>
        <v>0</v>
      </c>
      <c r="BE10" s="39"/>
      <c r="BF10" s="10"/>
      <c r="BG10" s="10"/>
      <c r="BH10" s="10">
        <f>IFERROR(BG10/(BE10+BF10),0)</f>
        <v>0</v>
      </c>
      <c r="BI10" s="183"/>
      <c r="BJ10" s="184">
        <f>IFERROR(BI10/(BE10+BF10),0)</f>
        <v>0</v>
      </c>
      <c r="BK10" s="39" cm="1">
        <f t="array" ref="BK10">SUM(_xlfn._xlws.FILTER($C10:$BJ10,$C$8:$BJ$8=BK$8))</f>
        <v>0</v>
      </c>
      <c r="BL10" s="39" cm="1">
        <f t="array" ref="BL10">SUM(_xlfn._xlws.FILTER($C10:$BJ10,$C$8:$BJ$8=BL$8))</f>
        <v>0</v>
      </c>
      <c r="BM10" s="39" cm="1">
        <f t="array" ref="BM10">SUM(_xlfn._xlws.FILTER($C10:$BJ10,$C$8:$BJ$8=BM$8))</f>
        <v>0</v>
      </c>
      <c r="BN10" s="10">
        <f>IFERROR(BM10/(BK10+BL10),0)</f>
        <v>0</v>
      </c>
      <c r="BO10" s="196" cm="1">
        <f t="array" ref="BO10">SUM(_xlfn._xlws.FILTER($C10:$BJ10,$C$8:$BJ$8=BO$8))</f>
        <v>0</v>
      </c>
      <c r="BP10" s="184">
        <f>IFERROR(BO10/(BK10+BL10),0)</f>
        <v>0</v>
      </c>
    </row>
    <row r="11" spans="1:68" s="11" customFormat="1" ht="19.5" customHeight="1" outlineLevel="1" x14ac:dyDescent="0.2">
      <c r="A11" s="154"/>
      <c r="B11" s="167" t="s">
        <v>84</v>
      </c>
      <c r="C11" s="39"/>
      <c r="D11" s="10"/>
      <c r="E11" s="10"/>
      <c r="F11" s="10">
        <f t="shared" ref="F11:F14" si="2">IFERROR(E11/(C11+D11),0)</f>
        <v>0</v>
      </c>
      <c r="G11" s="183"/>
      <c r="H11" s="184">
        <f t="shared" ref="H11:H14" si="3">IFERROR(G11/(C11+D11),0)</f>
        <v>0</v>
      </c>
      <c r="I11" s="39"/>
      <c r="J11" s="10"/>
      <c r="K11" s="10"/>
      <c r="L11" s="10">
        <f t="shared" ref="L11:L13" si="4">IFERROR(K11/(I11+J11),0)</f>
        <v>0</v>
      </c>
      <c r="M11" s="30"/>
      <c r="N11" s="83">
        <f t="shared" ref="N11:N14" si="5">IFERROR(M11/(I11+J11),0)</f>
        <v>0</v>
      </c>
      <c r="O11" s="39"/>
      <c r="P11" s="10"/>
      <c r="Q11" s="10"/>
      <c r="R11" s="10">
        <f t="shared" ref="R11:R13" si="6">IFERROR(Q11/(O11+P11),0)</f>
        <v>0</v>
      </c>
      <c r="S11" s="183"/>
      <c r="T11" s="184">
        <f t="shared" ref="T11:T14" si="7">IFERROR(S11/(O11+P11),0)</f>
        <v>0</v>
      </c>
      <c r="U11" s="39"/>
      <c r="V11" s="10"/>
      <c r="W11" s="10"/>
      <c r="X11" s="10">
        <f t="shared" ref="X11:X13" si="8">IFERROR(W11/(U11+V11),0)</f>
        <v>0</v>
      </c>
      <c r="Y11" s="183"/>
      <c r="Z11" s="184">
        <f t="shared" ref="Z11:Z14" si="9">IFERROR(Y11/(U11+V11),0)</f>
        <v>0</v>
      </c>
      <c r="AA11" s="39"/>
      <c r="AB11" s="10"/>
      <c r="AC11" s="10"/>
      <c r="AD11" s="10">
        <f t="shared" ref="AD11:AD13" si="10">IFERROR(AC11/(AA11+AB11),0)</f>
        <v>0</v>
      </c>
      <c r="AE11" s="183"/>
      <c r="AF11" s="184">
        <f t="shared" ref="AF11:AF13" si="11">IFERROR(AE11/(AA11+AB11),0)</f>
        <v>0</v>
      </c>
      <c r="AG11" s="39"/>
      <c r="AH11" s="10"/>
      <c r="AI11" s="10"/>
      <c r="AJ11" s="10">
        <f t="shared" ref="AJ11:AJ13" si="12">IFERROR(AI11/(AG11+AH11),0)</f>
        <v>0</v>
      </c>
      <c r="AK11" s="183"/>
      <c r="AL11" s="184">
        <f t="shared" ref="AL11:AL14" si="13">IFERROR(AK11/(AG11+AH11),0)</f>
        <v>0</v>
      </c>
      <c r="AM11" s="39"/>
      <c r="AN11" s="10"/>
      <c r="AO11" s="10"/>
      <c r="AP11" s="10">
        <f t="shared" ref="AP11:AP13" si="14">IFERROR(AO11/(AM11+AN11),0)</f>
        <v>0</v>
      </c>
      <c r="AQ11" s="183"/>
      <c r="AR11" s="184">
        <f t="shared" si="1"/>
        <v>0</v>
      </c>
      <c r="AS11" s="39"/>
      <c r="AT11" s="10"/>
      <c r="AU11" s="10"/>
      <c r="AV11" s="10">
        <f t="shared" ref="AV11:AV13" si="15">IFERROR(AU11/(AS11+AT11),0)</f>
        <v>0</v>
      </c>
      <c r="AW11" s="183"/>
      <c r="AX11" s="184">
        <f t="shared" ref="AX11:AX14" si="16">IFERROR(AW11/(AS11+AT11),0)</f>
        <v>0</v>
      </c>
      <c r="AY11" s="39"/>
      <c r="AZ11" s="10"/>
      <c r="BA11" s="10"/>
      <c r="BB11" s="10">
        <f t="shared" ref="BB11:BB13" si="17">IFERROR(BA11/(AY11+AZ11),0)</f>
        <v>0</v>
      </c>
      <c r="BC11" s="183"/>
      <c r="BD11" s="184">
        <f t="shared" ref="BD11:BD14" si="18">IFERROR(BC11/(AY11+AZ11),0)</f>
        <v>0</v>
      </c>
      <c r="BE11" s="39"/>
      <c r="BF11" s="10"/>
      <c r="BG11" s="10"/>
      <c r="BH11" s="10">
        <f t="shared" ref="BH11:BH13" si="19">IFERROR(BG11/(BE11+BF11),0)</f>
        <v>0</v>
      </c>
      <c r="BI11" s="183"/>
      <c r="BJ11" s="184">
        <f t="shared" ref="BJ11:BJ14" si="20">IFERROR(BI11/(BE11+BF11),0)</f>
        <v>0</v>
      </c>
      <c r="BK11" s="39" cm="1">
        <f t="array" ref="BK11">SUM(_xlfn._xlws.FILTER($C11:$BJ11,$C$8:$BJ$8=BK$8))</f>
        <v>0</v>
      </c>
      <c r="BL11" s="39" cm="1">
        <f t="array" ref="BL11">SUM(_xlfn._xlws.FILTER($C11:$BJ11,$C$8:$BJ$8=BL$8))</f>
        <v>0</v>
      </c>
      <c r="BM11" s="39" cm="1">
        <f t="array" ref="BM11">SUM(_xlfn._xlws.FILTER($C11:$BJ11,$C$8:$BJ$8=BM$8))</f>
        <v>0</v>
      </c>
      <c r="BN11" s="10">
        <f t="shared" ref="BN11:BN13" si="21">IFERROR(BM11/(BK11+BL11),0)</f>
        <v>0</v>
      </c>
      <c r="BO11" s="196" cm="1">
        <f t="array" ref="BO11">SUM(_xlfn._xlws.FILTER($C11:$BJ11,$C$8:$BJ$8=BO$8))</f>
        <v>0</v>
      </c>
      <c r="BP11" s="184">
        <f t="shared" ref="BP11:BP14" si="22">IFERROR(BO11/(BK11+BL11),0)</f>
        <v>0</v>
      </c>
    </row>
    <row r="12" spans="1:68" s="11" customFormat="1" ht="19.5" customHeight="1" outlineLevel="1" x14ac:dyDescent="0.2">
      <c r="A12" s="154"/>
      <c r="B12" s="167" t="s">
        <v>29</v>
      </c>
      <c r="C12" s="39"/>
      <c r="D12" s="10"/>
      <c r="E12" s="10"/>
      <c r="F12" s="10">
        <f t="shared" si="2"/>
        <v>0</v>
      </c>
      <c r="G12" s="183"/>
      <c r="H12" s="184">
        <f t="shared" si="3"/>
        <v>0</v>
      </c>
      <c r="I12" s="39"/>
      <c r="J12" s="10"/>
      <c r="K12" s="10"/>
      <c r="L12" s="10">
        <f t="shared" si="4"/>
        <v>0</v>
      </c>
      <c r="M12" s="30"/>
      <c r="N12" s="83">
        <f t="shared" si="5"/>
        <v>0</v>
      </c>
      <c r="O12" s="39"/>
      <c r="P12" s="10"/>
      <c r="Q12" s="10"/>
      <c r="R12" s="10">
        <f t="shared" si="6"/>
        <v>0</v>
      </c>
      <c r="S12" s="183"/>
      <c r="T12" s="184">
        <f t="shared" si="7"/>
        <v>0</v>
      </c>
      <c r="U12" s="39"/>
      <c r="V12" s="10"/>
      <c r="W12" s="10"/>
      <c r="X12" s="10">
        <f t="shared" si="8"/>
        <v>0</v>
      </c>
      <c r="Y12" s="183"/>
      <c r="Z12" s="184">
        <f t="shared" si="9"/>
        <v>0</v>
      </c>
      <c r="AA12" s="39"/>
      <c r="AB12" s="10"/>
      <c r="AC12" s="10"/>
      <c r="AD12" s="10">
        <f t="shared" si="10"/>
        <v>0</v>
      </c>
      <c r="AE12" s="183"/>
      <c r="AF12" s="184">
        <f t="shared" si="11"/>
        <v>0</v>
      </c>
      <c r="AG12" s="39"/>
      <c r="AH12" s="10"/>
      <c r="AI12" s="10"/>
      <c r="AJ12" s="10">
        <f t="shared" si="12"/>
        <v>0</v>
      </c>
      <c r="AK12" s="183"/>
      <c r="AL12" s="184">
        <f t="shared" si="13"/>
        <v>0</v>
      </c>
      <c r="AM12" s="39"/>
      <c r="AN12" s="10"/>
      <c r="AO12" s="10"/>
      <c r="AP12" s="10">
        <f t="shared" si="14"/>
        <v>0</v>
      </c>
      <c r="AQ12" s="183"/>
      <c r="AR12" s="184">
        <f t="shared" si="1"/>
        <v>0</v>
      </c>
      <c r="AS12" s="39"/>
      <c r="AT12" s="10"/>
      <c r="AU12" s="10"/>
      <c r="AV12" s="10">
        <f t="shared" si="15"/>
        <v>0</v>
      </c>
      <c r="AW12" s="183"/>
      <c r="AX12" s="184">
        <f t="shared" si="16"/>
        <v>0</v>
      </c>
      <c r="AY12" s="39"/>
      <c r="AZ12" s="10"/>
      <c r="BA12" s="10"/>
      <c r="BB12" s="10">
        <f t="shared" si="17"/>
        <v>0</v>
      </c>
      <c r="BC12" s="183"/>
      <c r="BD12" s="184">
        <f t="shared" si="18"/>
        <v>0</v>
      </c>
      <c r="BE12" s="39"/>
      <c r="BF12" s="10"/>
      <c r="BG12" s="10"/>
      <c r="BH12" s="10">
        <f t="shared" si="19"/>
        <v>0</v>
      </c>
      <c r="BI12" s="183"/>
      <c r="BJ12" s="184">
        <f t="shared" si="20"/>
        <v>0</v>
      </c>
      <c r="BK12" s="39" cm="1">
        <f t="array" ref="BK12">SUM(_xlfn._xlws.FILTER($C12:$BJ12,$C$8:$BJ$8=BK$8))</f>
        <v>0</v>
      </c>
      <c r="BL12" s="39" cm="1">
        <f t="array" ref="BL12">SUM(_xlfn._xlws.FILTER($C12:$BJ12,$C$8:$BJ$8=BL$8))</f>
        <v>0</v>
      </c>
      <c r="BM12" s="39" cm="1">
        <f t="array" ref="BM12">SUM(_xlfn._xlws.FILTER($C12:$BJ12,$C$8:$BJ$8=BM$8))</f>
        <v>0</v>
      </c>
      <c r="BN12" s="10">
        <f t="shared" si="21"/>
        <v>0</v>
      </c>
      <c r="BO12" s="196" cm="1">
        <f t="array" ref="BO12">SUM(_xlfn._xlws.FILTER($C12:$BJ12,$C$8:$BJ$8=BO$8))</f>
        <v>0</v>
      </c>
      <c r="BP12" s="184">
        <f t="shared" si="22"/>
        <v>0</v>
      </c>
    </row>
    <row r="13" spans="1:68" s="12" customFormat="1" ht="19.5" customHeight="1" outlineLevel="1" x14ac:dyDescent="0.2">
      <c r="A13" s="154"/>
      <c r="B13" s="167" t="s">
        <v>85</v>
      </c>
      <c r="C13" s="39"/>
      <c r="D13" s="10"/>
      <c r="E13" s="10"/>
      <c r="F13" s="10">
        <f t="shared" si="2"/>
        <v>0</v>
      </c>
      <c r="G13" s="183"/>
      <c r="H13" s="184">
        <f t="shared" si="3"/>
        <v>0</v>
      </c>
      <c r="I13" s="39"/>
      <c r="J13" s="10"/>
      <c r="K13" s="10"/>
      <c r="L13" s="10">
        <f t="shared" si="4"/>
        <v>0</v>
      </c>
      <c r="M13" s="30"/>
      <c r="N13" s="83">
        <f t="shared" si="5"/>
        <v>0</v>
      </c>
      <c r="O13" s="39"/>
      <c r="P13" s="10"/>
      <c r="Q13" s="10"/>
      <c r="R13" s="10">
        <f t="shared" si="6"/>
        <v>0</v>
      </c>
      <c r="S13" s="183"/>
      <c r="T13" s="184">
        <f t="shared" si="7"/>
        <v>0</v>
      </c>
      <c r="U13" s="39">
        <v>1</v>
      </c>
      <c r="V13" s="10"/>
      <c r="W13" s="10">
        <v>5765476</v>
      </c>
      <c r="X13" s="10">
        <f t="shared" si="8"/>
        <v>5765476</v>
      </c>
      <c r="Y13" s="183">
        <v>11477.02</v>
      </c>
      <c r="Z13" s="184">
        <f t="shared" si="9"/>
        <v>11477.02</v>
      </c>
      <c r="AA13" s="39"/>
      <c r="AB13" s="10"/>
      <c r="AC13" s="10"/>
      <c r="AD13" s="10">
        <f t="shared" si="10"/>
        <v>0</v>
      </c>
      <c r="AE13" s="183"/>
      <c r="AF13" s="184">
        <f t="shared" si="11"/>
        <v>0</v>
      </c>
      <c r="AG13" s="39"/>
      <c r="AH13" s="10"/>
      <c r="AI13" s="10"/>
      <c r="AJ13" s="10">
        <f t="shared" si="12"/>
        <v>0</v>
      </c>
      <c r="AK13" s="183"/>
      <c r="AL13" s="184">
        <f t="shared" si="13"/>
        <v>0</v>
      </c>
      <c r="AM13" s="39"/>
      <c r="AN13" s="10"/>
      <c r="AO13" s="10"/>
      <c r="AP13" s="10">
        <f t="shared" si="14"/>
        <v>0</v>
      </c>
      <c r="AQ13" s="183"/>
      <c r="AR13" s="184">
        <f t="shared" si="1"/>
        <v>0</v>
      </c>
      <c r="AS13" s="39"/>
      <c r="AT13" s="10"/>
      <c r="AU13" s="10"/>
      <c r="AV13" s="10">
        <f t="shared" si="15"/>
        <v>0</v>
      </c>
      <c r="AW13" s="183"/>
      <c r="AX13" s="184">
        <f t="shared" si="16"/>
        <v>0</v>
      </c>
      <c r="AY13" s="39"/>
      <c r="AZ13" s="10"/>
      <c r="BA13" s="10"/>
      <c r="BB13" s="10">
        <f t="shared" si="17"/>
        <v>0</v>
      </c>
      <c r="BC13" s="183"/>
      <c r="BD13" s="184">
        <f t="shared" si="18"/>
        <v>0</v>
      </c>
      <c r="BE13" s="39"/>
      <c r="BF13" s="10"/>
      <c r="BG13" s="10"/>
      <c r="BH13" s="10">
        <f t="shared" si="19"/>
        <v>0</v>
      </c>
      <c r="BI13" s="183"/>
      <c r="BJ13" s="184">
        <f t="shared" si="20"/>
        <v>0</v>
      </c>
      <c r="BK13" s="39" cm="1">
        <f t="array" ref="BK13">SUM(_xlfn._xlws.FILTER($C13:$BJ13,$C$8:$BJ$8=BK$8))</f>
        <v>1</v>
      </c>
      <c r="BL13" s="39" cm="1">
        <f t="array" ref="BL13">SUM(_xlfn._xlws.FILTER($C13:$BJ13,$C$8:$BJ$8=BL$8))</f>
        <v>0</v>
      </c>
      <c r="BM13" s="39" cm="1">
        <f t="array" ref="BM13">SUM(_xlfn._xlws.FILTER($C13:$BJ13,$C$8:$BJ$8=BM$8))</f>
        <v>5765476</v>
      </c>
      <c r="BN13" s="10">
        <f t="shared" si="21"/>
        <v>5765476</v>
      </c>
      <c r="BO13" s="196" cm="1">
        <f t="array" ref="BO13">SUM(_xlfn._xlws.FILTER($C13:$BJ13,$C$8:$BJ$8=BO$8))</f>
        <v>11477.02</v>
      </c>
      <c r="BP13" s="184">
        <f t="shared" si="22"/>
        <v>11477.02</v>
      </c>
    </row>
    <row r="14" spans="1:68" s="12" customFormat="1" ht="19.5" customHeight="1" outlineLevel="1" thickBot="1" x14ac:dyDescent="0.25">
      <c r="A14" s="155"/>
      <c r="B14" s="167" t="s">
        <v>86</v>
      </c>
      <c r="C14" s="147"/>
      <c r="D14" s="148"/>
      <c r="E14" s="157"/>
      <c r="F14" s="10">
        <f t="shared" si="2"/>
        <v>0</v>
      </c>
      <c r="G14" s="185"/>
      <c r="H14" s="184">
        <f t="shared" si="3"/>
        <v>0</v>
      </c>
      <c r="I14" s="147"/>
      <c r="J14" s="148"/>
      <c r="K14" s="157"/>
      <c r="L14" s="10">
        <f>IFERROR(K14/(I14+J14),0)</f>
        <v>0</v>
      </c>
      <c r="M14" s="30"/>
      <c r="N14" s="83">
        <f t="shared" si="5"/>
        <v>0</v>
      </c>
      <c r="O14" s="147"/>
      <c r="P14" s="148"/>
      <c r="Q14" s="157"/>
      <c r="R14" s="10">
        <f>IFERROR(Q14/(O14+P14),0)</f>
        <v>0</v>
      </c>
      <c r="S14" s="183"/>
      <c r="T14" s="184">
        <f t="shared" si="7"/>
        <v>0</v>
      </c>
      <c r="U14" s="147"/>
      <c r="V14" s="148"/>
      <c r="W14" s="157"/>
      <c r="X14" s="10">
        <f>IFERROR(W14/(U14+V14),0)</f>
        <v>0</v>
      </c>
      <c r="Y14" s="183"/>
      <c r="Z14" s="184">
        <f t="shared" si="9"/>
        <v>0</v>
      </c>
      <c r="AA14" s="147"/>
      <c r="AB14" s="148"/>
      <c r="AC14" s="157"/>
      <c r="AD14" s="10">
        <f>IFERROR(AC14/(AA14+AB14),0)</f>
        <v>0</v>
      </c>
      <c r="AE14" s="183"/>
      <c r="AF14" s="184">
        <f>IFERROR(AE14/(AA14+AB14),0)</f>
        <v>0</v>
      </c>
      <c r="AG14" s="147"/>
      <c r="AH14" s="148"/>
      <c r="AI14" s="157"/>
      <c r="AJ14" s="10">
        <f>IFERROR(AI14/(AG14+AH14),0)</f>
        <v>0</v>
      </c>
      <c r="AK14" s="183"/>
      <c r="AL14" s="184">
        <f t="shared" si="13"/>
        <v>0</v>
      </c>
      <c r="AM14" s="147"/>
      <c r="AN14" s="148"/>
      <c r="AO14" s="157"/>
      <c r="AP14" s="10">
        <f>IFERROR(AO14/(AM14+AN14),0)</f>
        <v>0</v>
      </c>
      <c r="AQ14" s="183"/>
      <c r="AR14" s="184">
        <f t="shared" si="1"/>
        <v>0</v>
      </c>
      <c r="AS14" s="147"/>
      <c r="AT14" s="148"/>
      <c r="AU14" s="157"/>
      <c r="AV14" s="10">
        <f>IFERROR(AU14/(AS14+AT14),0)</f>
        <v>0</v>
      </c>
      <c r="AW14" s="183"/>
      <c r="AX14" s="184">
        <f t="shared" si="16"/>
        <v>0</v>
      </c>
      <c r="AY14" s="147"/>
      <c r="AZ14" s="148"/>
      <c r="BA14" s="157"/>
      <c r="BB14" s="10">
        <f>IFERROR(BA14/(AY14+AZ14),0)</f>
        <v>0</v>
      </c>
      <c r="BC14" s="183"/>
      <c r="BD14" s="184">
        <f t="shared" si="18"/>
        <v>0</v>
      </c>
      <c r="BE14" s="147"/>
      <c r="BF14" s="148"/>
      <c r="BG14" s="157"/>
      <c r="BH14" s="10">
        <f>IFERROR(BG14/(BE14+BF14),0)</f>
        <v>0</v>
      </c>
      <c r="BI14" s="183"/>
      <c r="BJ14" s="184">
        <f t="shared" si="20"/>
        <v>0</v>
      </c>
      <c r="BK14" s="39" cm="1">
        <f t="array" ref="BK14">SUM(_xlfn._xlws.FILTER($C14:$BJ14,$C$8:$BJ$8=BK$8))</f>
        <v>0</v>
      </c>
      <c r="BL14" s="39" cm="1">
        <f t="array" ref="BL14">SUM(_xlfn._xlws.FILTER($C14:$BJ14,$C$8:$BJ$8=BL$8))</f>
        <v>0</v>
      </c>
      <c r="BM14" s="39" cm="1">
        <f t="array" ref="BM14">SUM(_xlfn._xlws.FILTER($C14:$BJ14,$C$8:$BJ$8=BM$8))</f>
        <v>0</v>
      </c>
      <c r="BN14" s="10">
        <f>IFERROR(BM14/(BK14+BL14),0)</f>
        <v>0</v>
      </c>
      <c r="BO14" s="196" cm="1">
        <f t="array" ref="BO14">SUM(_xlfn._xlws.FILTER($C14:$BJ14,$C$8:$BJ$8=BO$8))</f>
        <v>0</v>
      </c>
      <c r="BP14" s="184">
        <f t="shared" si="22"/>
        <v>0</v>
      </c>
    </row>
    <row r="15" spans="1:68" s="8" customFormat="1" ht="20" x14ac:dyDescent="0.2">
      <c r="A15" s="153">
        <v>2</v>
      </c>
      <c r="B15" s="141" t="s">
        <v>87</v>
      </c>
      <c r="C15" s="121">
        <f>SUM(C16:C20)</f>
        <v>0</v>
      </c>
      <c r="D15" s="74">
        <f>SUM(D16:D20)</f>
        <v>0</v>
      </c>
      <c r="E15" s="74">
        <f>SUM(E16:E19)</f>
        <v>0</v>
      </c>
      <c r="F15" s="74">
        <f>IFERROR(E15/(C15+D15),0)</f>
        <v>0</v>
      </c>
      <c r="G15" s="181">
        <f>SUM(G16:G20)</f>
        <v>0</v>
      </c>
      <c r="H15" s="182">
        <f>IFERROR(G15/(C15+D15),0)</f>
        <v>0</v>
      </c>
      <c r="I15" s="121">
        <f>SUM(I16:I20)</f>
        <v>0</v>
      </c>
      <c r="J15" s="74">
        <f>SUM(J16:J20)</f>
        <v>0</v>
      </c>
      <c r="K15" s="74">
        <f>SUM(K16:K19)</f>
        <v>0</v>
      </c>
      <c r="L15" s="74">
        <f>IFERROR(K15/(I15+J15),0)</f>
        <v>0</v>
      </c>
      <c r="M15" s="82">
        <f>SUM(M16:M20)</f>
        <v>0</v>
      </c>
      <c r="N15" s="37">
        <f>IFERROR(M15/(I15+J15),0)</f>
        <v>0</v>
      </c>
      <c r="O15" s="121">
        <f>SUM(O16:O20)</f>
        <v>3</v>
      </c>
      <c r="P15" s="74">
        <f>SUM(P16:P20)</f>
        <v>0</v>
      </c>
      <c r="Q15" s="74">
        <f>SUM(Q16:Q20)</f>
        <v>2931599</v>
      </c>
      <c r="R15" s="74">
        <f>IFERROR(Q15/(O15+P15),0)</f>
        <v>977199.66666666663</v>
      </c>
      <c r="S15" s="181">
        <f>SUM(S16:S20)</f>
        <v>6487.8</v>
      </c>
      <c r="T15" s="182">
        <f>IFERROR(S15/(O15+P15),0)</f>
        <v>2162.6</v>
      </c>
      <c r="U15" s="121">
        <f>SUM(U16:U20)</f>
        <v>9</v>
      </c>
      <c r="V15" s="74">
        <f>SUM(V16:V20)</f>
        <v>0</v>
      </c>
      <c r="W15" s="74">
        <f>SUM(W16:W19)</f>
        <v>62678349</v>
      </c>
      <c r="X15" s="74">
        <f>IFERROR(W15/(U15+V15),0)</f>
        <v>6964261</v>
      </c>
      <c r="Y15" s="181">
        <f>SUM(Y16:Y20)</f>
        <v>136202.9</v>
      </c>
      <c r="Z15" s="182">
        <f>IFERROR(Y15/(U15+V15),0)</f>
        <v>15133.655555555555</v>
      </c>
      <c r="AA15" s="121">
        <f>SUM(AA16:AA20)</f>
        <v>0</v>
      </c>
      <c r="AB15" s="74">
        <f>SUM(AB16:AB20)</f>
        <v>0</v>
      </c>
      <c r="AC15" s="74">
        <f>SUM(AC16:AC19)</f>
        <v>0</v>
      </c>
      <c r="AD15" s="74">
        <f>IFERROR(AC15/(AA15+AB15),0)</f>
        <v>0</v>
      </c>
      <c r="AE15" s="181">
        <f>SUM(AE16:AE20)</f>
        <v>0</v>
      </c>
      <c r="AF15" s="182">
        <f>IFERROR(AE15/(AA15+AB15),0)</f>
        <v>0</v>
      </c>
      <c r="AG15" s="121">
        <f>SUM(AG16:AG20)</f>
        <v>0</v>
      </c>
      <c r="AH15" s="74">
        <f>SUM(AH16:AH20)</f>
        <v>0</v>
      </c>
      <c r="AI15" s="74">
        <f>SUM(AI16:AI19)</f>
        <v>0</v>
      </c>
      <c r="AJ15" s="74">
        <f>IFERROR(AI15/(AG15+AH15),0)</f>
        <v>0</v>
      </c>
      <c r="AK15" s="181">
        <f>SUM(AK16:AK20)</f>
        <v>0</v>
      </c>
      <c r="AL15" s="182">
        <f>IFERROR(AK15/(AG15+AH15),0)</f>
        <v>0</v>
      </c>
      <c r="AM15" s="121">
        <f>SUM(AM16:AM20)</f>
        <v>0</v>
      </c>
      <c r="AN15" s="74">
        <f>SUM(AN16:AN20)</f>
        <v>0</v>
      </c>
      <c r="AO15" s="74">
        <f>SUM(AO16:AO19)</f>
        <v>0</v>
      </c>
      <c r="AP15" s="74">
        <f>IFERROR(AO15/(AM15+AN15),0)</f>
        <v>0</v>
      </c>
      <c r="AQ15" s="181">
        <f>SUM(AQ16:AQ20)</f>
        <v>0</v>
      </c>
      <c r="AR15" s="182">
        <f t="shared" si="1"/>
        <v>0</v>
      </c>
      <c r="AS15" s="121">
        <f>SUM(AS16:AS20)</f>
        <v>0</v>
      </c>
      <c r="AT15" s="74">
        <f>SUM(AT16:AT20)</f>
        <v>0</v>
      </c>
      <c r="AU15" s="74">
        <f>SUM(AU16:AU19)</f>
        <v>0</v>
      </c>
      <c r="AV15" s="74">
        <f>IFERROR(AU15/(AS15+AT15),0)</f>
        <v>0</v>
      </c>
      <c r="AW15" s="181">
        <f>SUM(AW16:AW20)</f>
        <v>0</v>
      </c>
      <c r="AX15" s="182">
        <f>IFERROR(AW15/(AS15+AT15),0)</f>
        <v>0</v>
      </c>
      <c r="AY15" s="121">
        <f>SUM(AY16:AY20)</f>
        <v>0</v>
      </c>
      <c r="AZ15" s="74">
        <f>SUM(AZ16:AZ20)</f>
        <v>0</v>
      </c>
      <c r="BA15" s="74">
        <f>SUM(BA16:BA19)</f>
        <v>0</v>
      </c>
      <c r="BB15" s="74">
        <f>IFERROR(BA15/(AY15+AZ15),0)</f>
        <v>0</v>
      </c>
      <c r="BC15" s="181">
        <f>SUM(BC16:BC20)</f>
        <v>0</v>
      </c>
      <c r="BD15" s="182">
        <f>IFERROR(BC15/(AY15+AZ15),0)</f>
        <v>0</v>
      </c>
      <c r="BE15" s="121">
        <f>SUM(BE16:BE20)</f>
        <v>0</v>
      </c>
      <c r="BF15" s="74">
        <f>SUM(BF16:BF20)</f>
        <v>0</v>
      </c>
      <c r="BG15" s="74">
        <f>SUM(BG16:BG19)</f>
        <v>0</v>
      </c>
      <c r="BH15" s="74">
        <f>IFERROR(BG15/(BE15+BF15),0)</f>
        <v>0</v>
      </c>
      <c r="BI15" s="181">
        <f>SUM(BI16:BI20)</f>
        <v>0</v>
      </c>
      <c r="BJ15" s="182">
        <f>IFERROR(BI15/(BE15+BF15),0)</f>
        <v>0</v>
      </c>
      <c r="BK15" s="121">
        <f>SUM(BK16:BK20)</f>
        <v>12</v>
      </c>
      <c r="BL15" s="74">
        <f>SUM(BL16:BL20)</f>
        <v>0</v>
      </c>
      <c r="BM15" s="74">
        <f>SUM(BM16:BM19)</f>
        <v>65609948</v>
      </c>
      <c r="BN15" s="74">
        <f>IFERROR(BM15/(BK15+BL15),0)</f>
        <v>5467495.666666667</v>
      </c>
      <c r="BO15" s="181">
        <f>SUM(BO16:BO20)</f>
        <v>142690.70000000001</v>
      </c>
      <c r="BP15" s="182">
        <f>IFERROR(BO15/(BK15+BL15),0)</f>
        <v>11890.891666666668</v>
      </c>
    </row>
    <row r="16" spans="1:68" s="8" customFormat="1" ht="19.5" customHeight="1" outlineLevel="1" x14ac:dyDescent="0.2">
      <c r="A16" s="154"/>
      <c r="B16" s="139" t="str" cm="1">
        <f t="array" ref="B16:B20">$B$10:$B$14</f>
        <v>RESIDENTIAL</v>
      </c>
      <c r="C16" s="39"/>
      <c r="D16" s="10"/>
      <c r="E16" s="10"/>
      <c r="F16" s="10">
        <f>IFERROR(E16/(C16+D16),0)</f>
        <v>0</v>
      </c>
      <c r="G16" s="183"/>
      <c r="H16" s="184">
        <f>IFERROR(G16/(C16+D16),0)</f>
        <v>0</v>
      </c>
      <c r="I16" s="39"/>
      <c r="J16" s="10"/>
      <c r="K16" s="10"/>
      <c r="L16" s="10">
        <f>IFERROR(K16/(I16+J16),0)</f>
        <v>0</v>
      </c>
      <c r="M16" s="30"/>
      <c r="N16" s="83">
        <f>IFERROR(M16/(I16+J16),0)</f>
        <v>0</v>
      </c>
      <c r="O16" s="39"/>
      <c r="P16" s="10"/>
      <c r="Q16" s="10"/>
      <c r="R16" s="10">
        <v>40399.5</v>
      </c>
      <c r="S16" s="183"/>
      <c r="T16" s="184"/>
      <c r="U16" s="39"/>
      <c r="V16" s="10"/>
      <c r="W16" s="10"/>
      <c r="X16" s="10">
        <f>IFERROR(W16/(U16+V16),0)</f>
        <v>0</v>
      </c>
      <c r="Y16" s="183"/>
      <c r="Z16" s="184">
        <f>IFERROR(Y16/(U16+V16),0)</f>
        <v>0</v>
      </c>
      <c r="AA16" s="39"/>
      <c r="AB16" s="10"/>
      <c r="AC16" s="10"/>
      <c r="AD16" s="10">
        <f>IFERROR(AC16/(AA16+AB16),0)</f>
        <v>0</v>
      </c>
      <c r="AE16" s="183"/>
      <c r="AF16" s="184">
        <f>IFERROR(AE16/(AA16+AB16),0)</f>
        <v>0</v>
      </c>
      <c r="AG16" s="39"/>
      <c r="AH16" s="10"/>
      <c r="AI16" s="10"/>
      <c r="AJ16" s="10">
        <f>IFERROR(AI16/(AG16+AH16),0)</f>
        <v>0</v>
      </c>
      <c r="AK16" s="183"/>
      <c r="AL16" s="184">
        <f>IFERROR(AK16/(AG16+AH16),0)</f>
        <v>0</v>
      </c>
      <c r="AM16" s="39"/>
      <c r="AN16" s="10"/>
      <c r="AO16" s="10"/>
      <c r="AP16" s="10">
        <f>IFERROR(AO16/(AM16+AN16),0)</f>
        <v>0</v>
      </c>
      <c r="AQ16" s="183"/>
      <c r="AR16" s="184">
        <f t="shared" si="1"/>
        <v>0</v>
      </c>
      <c r="AS16" s="39"/>
      <c r="AT16" s="10"/>
      <c r="AU16" s="10"/>
      <c r="AV16" s="10">
        <f>IFERROR(AU16/(AS16+AT16),0)</f>
        <v>0</v>
      </c>
      <c r="AW16" s="183"/>
      <c r="AX16" s="184">
        <f>IFERROR(AW16/(AS16+AT16),0)</f>
        <v>0</v>
      </c>
      <c r="AY16" s="39"/>
      <c r="AZ16" s="10"/>
      <c r="BA16" s="10"/>
      <c r="BB16" s="10">
        <f>IFERROR(BA16/(AY16+AZ16),0)</f>
        <v>0</v>
      </c>
      <c r="BC16" s="183"/>
      <c r="BD16" s="184">
        <f>IFERROR(BC16/(AY16+AZ16),0)</f>
        <v>0</v>
      </c>
      <c r="BE16" s="39"/>
      <c r="BF16" s="10"/>
      <c r="BG16" s="10"/>
      <c r="BH16" s="10">
        <f>IFERROR(BG16/(BE16+BF16),0)</f>
        <v>0</v>
      </c>
      <c r="BI16" s="183"/>
      <c r="BJ16" s="184">
        <f>IFERROR(BI16/(BE16+BF16),0)</f>
        <v>0</v>
      </c>
      <c r="BK16" s="39" cm="1">
        <f t="array" ref="BK16">SUM(_xlfn._xlws.FILTER($C16:$BJ16,$C$8:$BJ$8=BK$8))</f>
        <v>0</v>
      </c>
      <c r="BL16" s="39" cm="1">
        <f t="array" ref="BL16">SUM(_xlfn._xlws.FILTER($C16:$BJ16,$C$8:$BJ$8=BL$8))</f>
        <v>0</v>
      </c>
      <c r="BM16" s="39" cm="1">
        <f t="array" ref="BM16">SUM(_xlfn._xlws.FILTER($C16:$BJ16,$C$8:$BJ$8=BM$8))</f>
        <v>0</v>
      </c>
      <c r="BN16" s="10">
        <f>IFERROR(BM16/(BK16+BL16),0)</f>
        <v>0</v>
      </c>
      <c r="BO16" s="196" cm="1">
        <f t="array" ref="BO16">SUM(_xlfn._xlws.FILTER($C16:$BJ16,$C$8:$BJ$8=BO$8))</f>
        <v>0</v>
      </c>
      <c r="BP16" s="184">
        <f>IFERROR(BO16/(BK16+BL16),0)</f>
        <v>0</v>
      </c>
    </row>
    <row r="17" spans="1:68" s="8" customFormat="1" ht="19.5" customHeight="1" outlineLevel="1" x14ac:dyDescent="0.2">
      <c r="A17" s="154"/>
      <c r="B17" s="139" t="str">
        <v>COMMERCIAL</v>
      </c>
      <c r="C17" s="39"/>
      <c r="D17" s="10"/>
      <c r="E17" s="10"/>
      <c r="F17" s="10">
        <f t="shared" ref="F17:F20" si="23">IFERROR(E17/(C17+D17),0)</f>
        <v>0</v>
      </c>
      <c r="G17" s="183"/>
      <c r="H17" s="184">
        <f t="shared" ref="H17:H20" si="24">IFERROR(G17/(C17+D17),0)</f>
        <v>0</v>
      </c>
      <c r="I17" s="39"/>
      <c r="J17" s="10"/>
      <c r="K17" s="10"/>
      <c r="L17" s="10">
        <f t="shared" ref="L17:L19" si="25">IFERROR(K17/(I17+J17),0)</f>
        <v>0</v>
      </c>
      <c r="M17" s="30"/>
      <c r="N17" s="83">
        <f t="shared" ref="N17:N20" si="26">IFERROR(M17/(I17+J17),0)</f>
        <v>0</v>
      </c>
      <c r="O17" s="39">
        <v>2</v>
      </c>
      <c r="P17" s="10"/>
      <c r="Q17" s="10">
        <v>80799</v>
      </c>
      <c r="R17" s="10"/>
      <c r="S17" s="183">
        <v>1425.88</v>
      </c>
      <c r="T17" s="184">
        <v>712.94</v>
      </c>
      <c r="U17" s="39"/>
      <c r="V17" s="10"/>
      <c r="W17" s="10"/>
      <c r="X17" s="10">
        <f t="shared" ref="X17:X19" si="27">IFERROR(W17/(U17+V17),0)</f>
        <v>0</v>
      </c>
      <c r="Y17" s="183"/>
      <c r="Z17" s="184">
        <f t="shared" ref="Z17:Z20" si="28">IFERROR(Y17/(U17+V17),0)</f>
        <v>0</v>
      </c>
      <c r="AA17" s="39"/>
      <c r="AB17" s="10"/>
      <c r="AC17" s="10"/>
      <c r="AD17" s="10">
        <f t="shared" ref="AD17:AD19" si="29">IFERROR(AC17/(AA17+AB17),0)</f>
        <v>0</v>
      </c>
      <c r="AE17" s="183"/>
      <c r="AF17" s="184">
        <f t="shared" ref="AF17:AF20" si="30">IFERROR(AE17/(AA17+AB17),0)</f>
        <v>0</v>
      </c>
      <c r="AG17" s="39"/>
      <c r="AH17" s="10"/>
      <c r="AI17" s="10"/>
      <c r="AJ17" s="10">
        <f t="shared" ref="AJ17:AJ19" si="31">IFERROR(AI17/(AG17+AH17),0)</f>
        <v>0</v>
      </c>
      <c r="AK17" s="183"/>
      <c r="AL17" s="184">
        <f t="shared" ref="AL17:AL20" si="32">IFERROR(AK17/(AG17+AH17),0)</f>
        <v>0</v>
      </c>
      <c r="AM17" s="39"/>
      <c r="AN17" s="10"/>
      <c r="AO17" s="10"/>
      <c r="AP17" s="10">
        <f t="shared" ref="AP17:AP19" si="33">IFERROR(AO17/(AM17+AN17),0)</f>
        <v>0</v>
      </c>
      <c r="AQ17" s="183"/>
      <c r="AR17" s="184">
        <f t="shared" si="1"/>
        <v>0</v>
      </c>
      <c r="AS17" s="39"/>
      <c r="AT17" s="10"/>
      <c r="AU17" s="10"/>
      <c r="AV17" s="10">
        <f t="shared" ref="AV17:AV19" si="34">IFERROR(AU17/(AS17+AT17),0)</f>
        <v>0</v>
      </c>
      <c r="AW17" s="183"/>
      <c r="AX17" s="184">
        <f t="shared" ref="AX17:AX20" si="35">IFERROR(AW17/(AS17+AT17),0)</f>
        <v>0</v>
      </c>
      <c r="AY17" s="39"/>
      <c r="AZ17" s="10"/>
      <c r="BA17" s="10"/>
      <c r="BB17" s="10">
        <f t="shared" ref="BB17:BB19" si="36">IFERROR(BA17/(AY17+AZ17),0)</f>
        <v>0</v>
      </c>
      <c r="BC17" s="183"/>
      <c r="BD17" s="184">
        <f t="shared" ref="BD17:BD20" si="37">IFERROR(BC17/(AY17+AZ17),0)</f>
        <v>0</v>
      </c>
      <c r="BE17" s="39"/>
      <c r="BF17" s="10"/>
      <c r="BG17" s="10"/>
      <c r="BH17" s="10">
        <f t="shared" ref="BH17:BH19" si="38">IFERROR(BG17/(BE17+BF17),0)</f>
        <v>0</v>
      </c>
      <c r="BI17" s="183"/>
      <c r="BJ17" s="184">
        <f t="shared" ref="BJ17:BJ20" si="39">IFERROR(BI17/(BE17+BF17),0)</f>
        <v>0</v>
      </c>
      <c r="BK17" s="39" cm="1">
        <f t="array" ref="BK17">SUM(_xlfn._xlws.FILTER($C17:$BJ17,$C$8:$BJ$8=BK$8))</f>
        <v>2</v>
      </c>
      <c r="BL17" s="39" cm="1">
        <f t="array" ref="BL17">SUM(_xlfn._xlws.FILTER($C17:$BJ17,$C$8:$BJ$8=BL$8))</f>
        <v>0</v>
      </c>
      <c r="BM17" s="39" cm="1">
        <f t="array" ref="BM17">SUM(_xlfn._xlws.FILTER($C17:$BJ17,$C$8:$BJ$8=BM$8))</f>
        <v>80799</v>
      </c>
      <c r="BN17" s="10">
        <f t="shared" ref="BN17:BN19" si="40">IFERROR(BM17/(BK17+BL17),0)</f>
        <v>40399.5</v>
      </c>
      <c r="BO17" s="196" cm="1">
        <f t="array" ref="BO17">SUM(_xlfn._xlws.FILTER($C17:$BJ17,$C$8:$BJ$8=BO$8))</f>
        <v>1425.88</v>
      </c>
      <c r="BP17" s="184">
        <f t="shared" ref="BP17:BP20" si="41">IFERROR(BO17/(BK17+BL17),0)</f>
        <v>712.94</v>
      </c>
    </row>
    <row r="18" spans="1:68" s="8" customFormat="1" ht="19.5" customHeight="1" outlineLevel="1" x14ac:dyDescent="0.2">
      <c r="A18" s="154"/>
      <c r="B18" s="139" t="str">
        <v>CNG</v>
      </c>
      <c r="C18" s="39"/>
      <c r="D18" s="10"/>
      <c r="E18" s="10"/>
      <c r="F18" s="10">
        <f t="shared" si="23"/>
        <v>0</v>
      </c>
      <c r="G18" s="183"/>
      <c r="H18" s="184">
        <f t="shared" si="24"/>
        <v>0</v>
      </c>
      <c r="I18" s="39"/>
      <c r="J18" s="10"/>
      <c r="K18" s="10"/>
      <c r="L18" s="10">
        <f t="shared" si="25"/>
        <v>0</v>
      </c>
      <c r="M18" s="30"/>
      <c r="N18" s="83">
        <f t="shared" si="26"/>
        <v>0</v>
      </c>
      <c r="O18" s="39"/>
      <c r="P18" s="10"/>
      <c r="Q18" s="10"/>
      <c r="R18" s="10"/>
      <c r="S18" s="183"/>
      <c r="T18" s="184"/>
      <c r="U18" s="39"/>
      <c r="V18" s="10"/>
      <c r="W18" s="10"/>
      <c r="X18" s="10">
        <f t="shared" si="27"/>
        <v>0</v>
      </c>
      <c r="Y18" s="183"/>
      <c r="Z18" s="184">
        <f t="shared" si="28"/>
        <v>0</v>
      </c>
      <c r="AA18" s="39"/>
      <c r="AB18" s="10"/>
      <c r="AC18" s="10"/>
      <c r="AD18" s="10">
        <f t="shared" si="29"/>
        <v>0</v>
      </c>
      <c r="AE18" s="183"/>
      <c r="AF18" s="184">
        <f t="shared" si="30"/>
        <v>0</v>
      </c>
      <c r="AG18" s="39"/>
      <c r="AH18" s="10"/>
      <c r="AI18" s="10"/>
      <c r="AJ18" s="10">
        <f t="shared" si="31"/>
        <v>0</v>
      </c>
      <c r="AK18" s="183"/>
      <c r="AL18" s="184">
        <f t="shared" si="32"/>
        <v>0</v>
      </c>
      <c r="AM18" s="39"/>
      <c r="AN18" s="10"/>
      <c r="AO18" s="10"/>
      <c r="AP18" s="10">
        <f t="shared" si="33"/>
        <v>0</v>
      </c>
      <c r="AQ18" s="183"/>
      <c r="AR18" s="184">
        <f t="shared" si="1"/>
        <v>0</v>
      </c>
      <c r="AS18" s="39"/>
      <c r="AT18" s="10"/>
      <c r="AU18" s="10"/>
      <c r="AV18" s="10">
        <f t="shared" si="34"/>
        <v>0</v>
      </c>
      <c r="AW18" s="183"/>
      <c r="AX18" s="184">
        <f t="shared" si="35"/>
        <v>0</v>
      </c>
      <c r="AY18" s="39"/>
      <c r="AZ18" s="10"/>
      <c r="BA18" s="10"/>
      <c r="BB18" s="10">
        <f t="shared" si="36"/>
        <v>0</v>
      </c>
      <c r="BC18" s="183"/>
      <c r="BD18" s="184">
        <f t="shared" si="37"/>
        <v>0</v>
      </c>
      <c r="BE18" s="39"/>
      <c r="BF18" s="10"/>
      <c r="BG18" s="10"/>
      <c r="BH18" s="10">
        <f t="shared" si="38"/>
        <v>0</v>
      </c>
      <c r="BI18" s="183"/>
      <c r="BJ18" s="184">
        <f t="shared" si="39"/>
        <v>0</v>
      </c>
      <c r="BK18" s="39" cm="1">
        <f t="array" ref="BK18">SUM(_xlfn._xlws.FILTER($C18:$BJ18,$C$8:$BJ$8=BK$8))</f>
        <v>0</v>
      </c>
      <c r="BL18" s="39" cm="1">
        <f t="array" ref="BL18">SUM(_xlfn._xlws.FILTER($C18:$BJ18,$C$8:$BJ$8=BL$8))</f>
        <v>0</v>
      </c>
      <c r="BM18" s="39" cm="1">
        <f t="array" ref="BM18">SUM(_xlfn._xlws.FILTER($C18:$BJ18,$C$8:$BJ$8=BM$8))</f>
        <v>0</v>
      </c>
      <c r="BN18" s="10">
        <f t="shared" si="40"/>
        <v>0</v>
      </c>
      <c r="BO18" s="196" cm="1">
        <f t="array" ref="BO18">SUM(_xlfn._xlws.FILTER($C18:$BJ18,$C$8:$BJ$8=BO$8))</f>
        <v>0</v>
      </c>
      <c r="BP18" s="184">
        <f t="shared" si="41"/>
        <v>0</v>
      </c>
    </row>
    <row r="19" spans="1:68" s="15" customFormat="1" ht="19.5" customHeight="1" outlineLevel="1" x14ac:dyDescent="0.2">
      <c r="A19" s="154"/>
      <c r="B19" s="139" t="str">
        <v>INDUSTRIAL</v>
      </c>
      <c r="C19" s="39"/>
      <c r="D19" s="10"/>
      <c r="E19" s="10"/>
      <c r="F19" s="10">
        <f t="shared" si="23"/>
        <v>0</v>
      </c>
      <c r="G19" s="183"/>
      <c r="H19" s="184">
        <f t="shared" si="24"/>
        <v>0</v>
      </c>
      <c r="I19" s="39"/>
      <c r="J19" s="10"/>
      <c r="K19" s="10"/>
      <c r="L19" s="10">
        <f t="shared" si="25"/>
        <v>0</v>
      </c>
      <c r="M19" s="30"/>
      <c r="N19" s="83">
        <f t="shared" si="26"/>
        <v>0</v>
      </c>
      <c r="O19" s="39">
        <v>1</v>
      </c>
      <c r="P19" s="10"/>
      <c r="Q19" s="10">
        <v>2850800</v>
      </c>
      <c r="R19" s="10"/>
      <c r="S19" s="183">
        <v>5061.92</v>
      </c>
      <c r="T19" s="184">
        <v>5061.92</v>
      </c>
      <c r="U19" s="39">
        <v>9</v>
      </c>
      <c r="V19" s="10"/>
      <c r="W19" s="10">
        <v>62678349</v>
      </c>
      <c r="X19" s="10">
        <f t="shared" si="27"/>
        <v>6964261</v>
      </c>
      <c r="Y19" s="183">
        <v>136202.9</v>
      </c>
      <c r="Z19" s="184">
        <f t="shared" si="28"/>
        <v>15133.655555555555</v>
      </c>
      <c r="AA19" s="39"/>
      <c r="AB19" s="10"/>
      <c r="AC19" s="10"/>
      <c r="AD19" s="10">
        <f t="shared" si="29"/>
        <v>0</v>
      </c>
      <c r="AE19" s="183"/>
      <c r="AF19" s="184">
        <f t="shared" si="30"/>
        <v>0</v>
      </c>
      <c r="AG19" s="39"/>
      <c r="AH19" s="10"/>
      <c r="AI19" s="10"/>
      <c r="AJ19" s="10">
        <f t="shared" si="31"/>
        <v>0</v>
      </c>
      <c r="AK19" s="183"/>
      <c r="AL19" s="184">
        <f t="shared" si="32"/>
        <v>0</v>
      </c>
      <c r="AM19" s="39"/>
      <c r="AN19" s="10"/>
      <c r="AO19" s="10"/>
      <c r="AP19" s="10">
        <f t="shared" si="33"/>
        <v>0</v>
      </c>
      <c r="AQ19" s="183"/>
      <c r="AR19" s="184">
        <f t="shared" si="1"/>
        <v>0</v>
      </c>
      <c r="AS19" s="39"/>
      <c r="AT19" s="10"/>
      <c r="AU19" s="10"/>
      <c r="AV19" s="10">
        <f t="shared" si="34"/>
        <v>0</v>
      </c>
      <c r="AW19" s="183"/>
      <c r="AX19" s="184">
        <f t="shared" si="35"/>
        <v>0</v>
      </c>
      <c r="AY19" s="39"/>
      <c r="AZ19" s="10"/>
      <c r="BA19" s="10"/>
      <c r="BB19" s="10">
        <f t="shared" si="36"/>
        <v>0</v>
      </c>
      <c r="BC19" s="183"/>
      <c r="BD19" s="184">
        <f t="shared" si="37"/>
        <v>0</v>
      </c>
      <c r="BE19" s="39"/>
      <c r="BF19" s="10"/>
      <c r="BG19" s="10"/>
      <c r="BH19" s="10">
        <f t="shared" si="38"/>
        <v>0</v>
      </c>
      <c r="BI19" s="183"/>
      <c r="BJ19" s="184">
        <f t="shared" si="39"/>
        <v>0</v>
      </c>
      <c r="BK19" s="39" cm="1">
        <f t="array" ref="BK19">SUM(_xlfn._xlws.FILTER($C19:$BJ19,$C$8:$BJ$8=BK$8))</f>
        <v>10</v>
      </c>
      <c r="BL19" s="39" cm="1">
        <f t="array" ref="BL19">SUM(_xlfn._xlws.FILTER($C19:$BJ19,$C$8:$BJ$8=BL$8))</f>
        <v>0</v>
      </c>
      <c r="BM19" s="39" cm="1">
        <f t="array" ref="BM19">SUM(_xlfn._xlws.FILTER($C19:$BJ19,$C$8:$BJ$8=BM$8))</f>
        <v>65529149</v>
      </c>
      <c r="BN19" s="10">
        <f t="shared" si="40"/>
        <v>6552914.9000000004</v>
      </c>
      <c r="BO19" s="196" cm="1">
        <f t="array" ref="BO19">SUM(_xlfn._xlws.FILTER($C19:$BJ19,$C$8:$BJ$8=BO$8))</f>
        <v>141264.82</v>
      </c>
      <c r="BP19" s="184">
        <f t="shared" si="41"/>
        <v>14126.482</v>
      </c>
    </row>
    <row r="20" spans="1:68" s="15" customFormat="1" ht="19.5" customHeight="1" outlineLevel="1" thickBot="1" x14ac:dyDescent="0.25">
      <c r="A20" s="155"/>
      <c r="B20" s="139" t="str">
        <v>AIRCONDITIONING/COGENERATION</v>
      </c>
      <c r="C20" s="147"/>
      <c r="D20" s="148"/>
      <c r="E20" s="157"/>
      <c r="F20" s="10">
        <f t="shared" si="23"/>
        <v>0</v>
      </c>
      <c r="G20" s="185"/>
      <c r="H20" s="184">
        <f t="shared" si="24"/>
        <v>0</v>
      </c>
      <c r="I20" s="147"/>
      <c r="J20" s="148"/>
      <c r="K20" s="157"/>
      <c r="L20" s="10">
        <f>IFERROR(K20/(I20+J20),0)</f>
        <v>0</v>
      </c>
      <c r="M20" s="30"/>
      <c r="N20" s="83">
        <f t="shared" si="26"/>
        <v>0</v>
      </c>
      <c r="O20" s="147"/>
      <c r="P20" s="148"/>
      <c r="Q20" s="157"/>
      <c r="R20" s="10">
        <v>2850800</v>
      </c>
      <c r="S20" s="183"/>
      <c r="T20" s="184"/>
      <c r="U20" s="147"/>
      <c r="V20" s="148"/>
      <c r="W20" s="157"/>
      <c r="X20" s="10">
        <f>IFERROR(W20/(U20+V20),0)</f>
        <v>0</v>
      </c>
      <c r="Y20" s="183"/>
      <c r="Z20" s="184">
        <f t="shared" si="28"/>
        <v>0</v>
      </c>
      <c r="AA20" s="147"/>
      <c r="AB20" s="148"/>
      <c r="AC20" s="157"/>
      <c r="AD20" s="10">
        <f>IFERROR(AC20/(AA20+AB20),0)</f>
        <v>0</v>
      </c>
      <c r="AE20" s="183"/>
      <c r="AF20" s="184">
        <f t="shared" si="30"/>
        <v>0</v>
      </c>
      <c r="AG20" s="147"/>
      <c r="AH20" s="148"/>
      <c r="AI20" s="157"/>
      <c r="AJ20" s="10">
        <f>IFERROR(AI20/(AG20+AH20),0)</f>
        <v>0</v>
      </c>
      <c r="AK20" s="183"/>
      <c r="AL20" s="184">
        <f t="shared" si="32"/>
        <v>0</v>
      </c>
      <c r="AM20" s="147"/>
      <c r="AN20" s="148"/>
      <c r="AO20" s="157"/>
      <c r="AP20" s="10">
        <f>IFERROR(AO20/(AM20+AN20),0)</f>
        <v>0</v>
      </c>
      <c r="AQ20" s="183"/>
      <c r="AR20" s="184">
        <f t="shared" si="1"/>
        <v>0</v>
      </c>
      <c r="AS20" s="147"/>
      <c r="AT20" s="148"/>
      <c r="AU20" s="157"/>
      <c r="AV20" s="10">
        <f>IFERROR(AU20/(AS20+AT20),0)</f>
        <v>0</v>
      </c>
      <c r="AW20" s="183"/>
      <c r="AX20" s="184">
        <f t="shared" si="35"/>
        <v>0</v>
      </c>
      <c r="AY20" s="147"/>
      <c r="AZ20" s="148"/>
      <c r="BA20" s="157"/>
      <c r="BB20" s="10">
        <f>IFERROR(BA20/(AY20+AZ20),0)</f>
        <v>0</v>
      </c>
      <c r="BC20" s="183"/>
      <c r="BD20" s="184">
        <f t="shared" si="37"/>
        <v>0</v>
      </c>
      <c r="BE20" s="147"/>
      <c r="BF20" s="148"/>
      <c r="BG20" s="157"/>
      <c r="BH20" s="10">
        <f>IFERROR(BG20/(BE20+BF20),0)</f>
        <v>0</v>
      </c>
      <c r="BI20" s="183"/>
      <c r="BJ20" s="184">
        <f t="shared" si="39"/>
        <v>0</v>
      </c>
      <c r="BK20" s="39" cm="1">
        <f t="array" ref="BK20">SUM(_xlfn._xlws.FILTER($C20:$BJ20,$C$8:$BJ$8=BK$8))</f>
        <v>0</v>
      </c>
      <c r="BL20" s="39" cm="1">
        <f t="array" ref="BL20">SUM(_xlfn._xlws.FILTER($C20:$BJ20,$C$8:$BJ$8=BL$8))</f>
        <v>0</v>
      </c>
      <c r="BM20" s="39" cm="1">
        <f t="array" ref="BM20">SUM(_xlfn._xlws.FILTER($C20:$BJ20,$C$8:$BJ$8=BM$8))</f>
        <v>0</v>
      </c>
      <c r="BN20" s="10">
        <f>IFERROR(BM20/(BK20+BL20),0)</f>
        <v>0</v>
      </c>
      <c r="BO20" s="196" cm="1">
        <f t="array" ref="BO20">SUM(_xlfn._xlws.FILTER($C20:$BJ20,$C$8:$BJ$8=BO$8))</f>
        <v>0</v>
      </c>
      <c r="BP20" s="184">
        <f t="shared" si="41"/>
        <v>0</v>
      </c>
    </row>
    <row r="21" spans="1:68" s="8" customFormat="1" ht="20" x14ac:dyDescent="0.2">
      <c r="A21" s="153">
        <v>3</v>
      </c>
      <c r="B21" s="141" t="s">
        <v>88</v>
      </c>
      <c r="C21" s="121">
        <f>SUM(C22:C26)</f>
        <v>4</v>
      </c>
      <c r="D21" s="74">
        <f>SUM(D22:D26)</f>
        <v>0</v>
      </c>
      <c r="E21" s="74">
        <f>SUM(E22:E25)</f>
        <v>4779310</v>
      </c>
      <c r="F21" s="74">
        <f>IFERROR(E21/(C21+D21),0)</f>
        <v>1194827.5</v>
      </c>
      <c r="G21" s="181">
        <f>SUM(G22:G26)</f>
        <v>5106.22</v>
      </c>
      <c r="H21" s="182">
        <f>IFERROR(G21/(C21+D21),0)</f>
        <v>1276.5550000000001</v>
      </c>
      <c r="I21" s="121">
        <f>SUM(I22:I26)</f>
        <v>3</v>
      </c>
      <c r="J21" s="74">
        <f>SUM(J22:J26)</f>
        <v>0</v>
      </c>
      <c r="K21" s="74">
        <f>SUM(K22:K25)</f>
        <v>1512733</v>
      </c>
      <c r="L21" s="74">
        <f>IFERROR(K21/(I21+J21),0)</f>
        <v>504244.33333333331</v>
      </c>
      <c r="M21" s="82">
        <f>SUM(M22:M26)</f>
        <v>1320.1399999999999</v>
      </c>
      <c r="N21" s="37">
        <f>IFERROR(M21/(I21+J21),0)</f>
        <v>440.04666666666662</v>
      </c>
      <c r="O21" s="121">
        <f>SUM(O22:O26)</f>
        <v>7</v>
      </c>
      <c r="P21" s="74">
        <f>SUM(P22:P26)</f>
        <v>0</v>
      </c>
      <c r="Q21" s="74">
        <f>SUM(Q22:Q26)</f>
        <v>10542543</v>
      </c>
      <c r="R21" s="74">
        <f>IFERROR(Q21/(O21+P21),0)</f>
        <v>1506077.5714285714</v>
      </c>
      <c r="S21" s="181">
        <f>SUM(S22:S26)</f>
        <v>17660.900000000001</v>
      </c>
      <c r="T21" s="182">
        <f>IFERROR(S21/(O21+P21),0)</f>
        <v>2522.9857142857145</v>
      </c>
      <c r="U21" s="121">
        <f>SUM(U22:U26)</f>
        <v>23</v>
      </c>
      <c r="V21" s="74">
        <f>SUM(V22:V26)</f>
        <v>0</v>
      </c>
      <c r="W21" s="74">
        <f>SUM(W22:W25)</f>
        <v>11835882</v>
      </c>
      <c r="X21" s="74">
        <f>IFERROR(W21/(U21+V21),0)</f>
        <v>514603.5652173913</v>
      </c>
      <c r="Y21" s="181">
        <f>SUM(Y22:Y26)</f>
        <v>42356.149999999994</v>
      </c>
      <c r="Z21" s="182">
        <f>IFERROR(Y21/(U21+V21),0)</f>
        <v>1841.5717391304345</v>
      </c>
      <c r="AA21" s="121">
        <f>SUM(AA22:AA26)</f>
        <v>9</v>
      </c>
      <c r="AB21" s="74">
        <f>SUM(AB22:AB26)</f>
        <v>0</v>
      </c>
      <c r="AC21" s="74">
        <f>SUM(AC22:AC25)</f>
        <v>3643286</v>
      </c>
      <c r="AD21" s="74">
        <f>IFERROR(AC21/(AA21+AB21),0)</f>
        <v>404809.55555555556</v>
      </c>
      <c r="AE21" s="181">
        <f>SUM(AE22:AE26)</f>
        <v>15096.91</v>
      </c>
      <c r="AF21" s="182">
        <f>IFERROR(AE21/(AA21+AB21),0)</f>
        <v>1677.4344444444444</v>
      </c>
      <c r="AG21" s="121">
        <f>SUM(AG22:AG26)</f>
        <v>13</v>
      </c>
      <c r="AH21" s="74">
        <f>SUM(AH22:AH26)</f>
        <v>0</v>
      </c>
      <c r="AI21" s="74">
        <f>SUM(AI22:AI25)</f>
        <v>3879117</v>
      </c>
      <c r="AJ21" s="74">
        <f>IFERROR(AI21/(AG21+AH21),0)</f>
        <v>298393.61538461538</v>
      </c>
      <c r="AK21" s="181">
        <f>SUM(AK22:AK26)</f>
        <v>33556.239999999998</v>
      </c>
      <c r="AL21" s="182">
        <f>IFERROR(AK21/(AG21+AH21),0)</f>
        <v>2581.2492307692305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181">
        <f>SUM(AQ22:AQ26)</f>
        <v>0</v>
      </c>
      <c r="AR21" s="182">
        <f t="shared" si="1"/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181">
        <f>SUM(AW22:AW26)</f>
        <v>0</v>
      </c>
      <c r="AX21" s="182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181">
        <f>SUM(BC22:BC26)</f>
        <v>0</v>
      </c>
      <c r="BD21" s="182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181">
        <f>SUM(BI22:BI26)</f>
        <v>0</v>
      </c>
      <c r="BJ21" s="182">
        <f>IFERROR(BI21/(BE21+BF21),0)</f>
        <v>0</v>
      </c>
      <c r="BK21" s="121">
        <f>SUM(BK22:BK26)</f>
        <v>59</v>
      </c>
      <c r="BL21" s="74">
        <f>SUM(BL22:BL26)</f>
        <v>0</v>
      </c>
      <c r="BM21" s="74">
        <f>SUM(BM22:BM25)</f>
        <v>36192871</v>
      </c>
      <c r="BN21" s="74">
        <f>IFERROR(BM21/(BK21+BL21),0)</f>
        <v>613438.49152542371</v>
      </c>
      <c r="BO21" s="181">
        <f>SUM(BO22:BO26)</f>
        <v>115096.56</v>
      </c>
      <c r="BP21" s="182">
        <f>IFERROR(BO21/(BK21+BL21),0)</f>
        <v>1950.7891525423729</v>
      </c>
    </row>
    <row r="22" spans="1:68" s="8" customFormat="1" ht="19.5" customHeight="1" outlineLevel="1" x14ac:dyDescent="0.2">
      <c r="A22" s="154"/>
      <c r="B22" s="139" t="str" cm="1">
        <f t="array" ref="B22:B26">$B$10:$B$14</f>
        <v>RESIDENTIAL</v>
      </c>
      <c r="C22" s="39"/>
      <c r="D22" s="10"/>
      <c r="E22" s="10"/>
      <c r="F22" s="10">
        <f>IFERROR(E22/(C22+D22),0)</f>
        <v>0</v>
      </c>
      <c r="G22" s="183"/>
      <c r="H22" s="184">
        <f>IFERROR(G22/(C22+D22),0)</f>
        <v>0</v>
      </c>
      <c r="I22" s="39"/>
      <c r="J22" s="10"/>
      <c r="K22" s="10"/>
      <c r="L22" s="10">
        <f>IFERROR(K22/(I22+J22),0)</f>
        <v>0</v>
      </c>
      <c r="M22" s="30"/>
      <c r="N22" s="83">
        <f>IFERROR(M22/(I22+J22),0)</f>
        <v>0</v>
      </c>
      <c r="O22" s="39"/>
      <c r="P22" s="10"/>
      <c r="Q22" s="10"/>
      <c r="R22" s="10"/>
      <c r="S22" s="183"/>
      <c r="T22" s="184"/>
      <c r="U22" s="39"/>
      <c r="V22" s="10"/>
      <c r="W22" s="10"/>
      <c r="X22" s="10">
        <f>IFERROR(W22/(U22+V22),0)</f>
        <v>0</v>
      </c>
      <c r="Y22" s="183"/>
      <c r="Z22" s="184">
        <f>IFERROR(Y22/(U22+V22),0)</f>
        <v>0</v>
      </c>
      <c r="AA22" s="39"/>
      <c r="AB22" s="10"/>
      <c r="AC22" s="10"/>
      <c r="AD22" s="10">
        <f>IFERROR(AC22/(AA22+AB22),0)</f>
        <v>0</v>
      </c>
      <c r="AE22" s="183"/>
      <c r="AF22" s="184">
        <f>IFERROR(AE22/(AA22+AB22),0)</f>
        <v>0</v>
      </c>
      <c r="AG22" s="39"/>
      <c r="AH22" s="10"/>
      <c r="AI22" s="10"/>
      <c r="AJ22" s="10">
        <f>IFERROR(AI22/(AG22+AH22),0)</f>
        <v>0</v>
      </c>
      <c r="AK22" s="183"/>
      <c r="AL22" s="184">
        <f>IFERROR(AK22/(AG22+AH22),0)</f>
        <v>0</v>
      </c>
      <c r="AM22" s="39"/>
      <c r="AN22" s="10"/>
      <c r="AO22" s="10"/>
      <c r="AP22" s="10">
        <f>IFERROR(AO22/(AM22+AN22),0)</f>
        <v>0</v>
      </c>
      <c r="AQ22" s="183"/>
      <c r="AR22" s="184">
        <f t="shared" si="1"/>
        <v>0</v>
      </c>
      <c r="AS22" s="39"/>
      <c r="AT22" s="10"/>
      <c r="AU22" s="10"/>
      <c r="AV22" s="10">
        <f>IFERROR(AU22/(AS22+AT22),0)</f>
        <v>0</v>
      </c>
      <c r="AW22" s="183"/>
      <c r="AX22" s="184">
        <f>IFERROR(AW22/(AS22+AT22),0)</f>
        <v>0</v>
      </c>
      <c r="AY22" s="39"/>
      <c r="AZ22" s="10"/>
      <c r="BA22" s="10"/>
      <c r="BB22" s="10">
        <f>IFERROR(BA22/(AY22+AZ22),0)</f>
        <v>0</v>
      </c>
      <c r="BC22" s="183"/>
      <c r="BD22" s="184">
        <f>IFERROR(BC22/(AY22+AZ22),0)</f>
        <v>0</v>
      </c>
      <c r="BE22" s="39"/>
      <c r="BF22" s="10"/>
      <c r="BG22" s="10"/>
      <c r="BH22" s="10">
        <f>IFERROR(BG22/(BE22+BF22),0)</f>
        <v>0</v>
      </c>
      <c r="BI22" s="183"/>
      <c r="BJ22" s="184">
        <f>IFERROR(BI22/(BE22+BF22),0)</f>
        <v>0</v>
      </c>
      <c r="BK22" s="39" cm="1">
        <f t="array" ref="BK22">SUM(_xlfn._xlws.FILTER($C22:$BJ22,$C$8:$BJ$8=BK$8))</f>
        <v>0</v>
      </c>
      <c r="BL22" s="39" cm="1">
        <f t="array" ref="BL22">SUM(_xlfn._xlws.FILTER($C22:$BJ22,$C$8:$BJ$8=BL$8))</f>
        <v>0</v>
      </c>
      <c r="BM22" s="39" cm="1">
        <f t="array" ref="BM22">SUM(_xlfn._xlws.FILTER($C22:$BJ22,$C$8:$BJ$8=BM$8))</f>
        <v>0</v>
      </c>
      <c r="BN22" s="10">
        <f>IFERROR(BM22/(BK22+BL22),0)</f>
        <v>0</v>
      </c>
      <c r="BO22" s="196" cm="1">
        <f t="array" ref="BO22">SUM(_xlfn._xlws.FILTER($C22:$BJ22,$C$8:$BJ$8=BO$8))</f>
        <v>0</v>
      </c>
      <c r="BP22" s="184">
        <f>IFERROR(BO22/(BK22+BL22),0)</f>
        <v>0</v>
      </c>
    </row>
    <row r="23" spans="1:68" s="8" customFormat="1" ht="19.5" customHeight="1" outlineLevel="1" x14ac:dyDescent="0.2">
      <c r="A23" s="154"/>
      <c r="B23" s="139" t="str">
        <v>COMMERCIAL</v>
      </c>
      <c r="C23" s="39"/>
      <c r="D23" s="10"/>
      <c r="E23" s="10"/>
      <c r="F23" s="10">
        <f t="shared" ref="F23:F26" si="42">IFERROR(E23/(C23+D23),0)</f>
        <v>0</v>
      </c>
      <c r="G23" s="183"/>
      <c r="H23" s="184">
        <f t="shared" ref="H23:H26" si="43">IFERROR(G23/(C23+D23),0)</f>
        <v>0</v>
      </c>
      <c r="I23" s="39"/>
      <c r="J23" s="10"/>
      <c r="K23" s="10"/>
      <c r="L23" s="10">
        <f t="shared" ref="L23:L25" si="44">IFERROR(K23/(I23+J23),0)</f>
        <v>0</v>
      </c>
      <c r="M23" s="30"/>
      <c r="N23" s="83">
        <f t="shared" ref="N23:N26" si="45">IFERROR(M23/(I23+J23),0)</f>
        <v>0</v>
      </c>
      <c r="O23" s="39"/>
      <c r="P23" s="10"/>
      <c r="Q23" s="10"/>
      <c r="R23" s="10"/>
      <c r="S23" s="183"/>
      <c r="T23" s="184"/>
      <c r="U23" s="39">
        <v>5</v>
      </c>
      <c r="V23" s="10"/>
      <c r="W23" s="10">
        <v>1513130</v>
      </c>
      <c r="X23" s="10">
        <f t="shared" ref="X23:X25" si="46">IFERROR(W23/(U23+V23),0)</f>
        <v>302626</v>
      </c>
      <c r="Y23" s="183">
        <v>17437.599999999999</v>
      </c>
      <c r="Z23" s="184">
        <f t="shared" ref="Z23:Z26" si="47">IFERROR(Y23/(U23+V23),0)</f>
        <v>3487.5199999999995</v>
      </c>
      <c r="AA23" s="39">
        <v>3</v>
      </c>
      <c r="AB23" s="10"/>
      <c r="AC23" s="10">
        <v>1154300</v>
      </c>
      <c r="AD23" s="10">
        <f t="shared" ref="AD23:AD25" si="48">IFERROR(AC23/(AA23+AB23),0)</f>
        <v>384766.66666666669</v>
      </c>
      <c r="AE23" s="183">
        <v>9676.09</v>
      </c>
      <c r="AF23" s="184">
        <f t="shared" ref="AF23:AF26" si="49">IFERROR(AE23/(AA23+AB23),0)</f>
        <v>3225.3633333333332</v>
      </c>
      <c r="AG23" s="39">
        <v>10</v>
      </c>
      <c r="AH23" s="10"/>
      <c r="AI23" s="10">
        <v>3089711</v>
      </c>
      <c r="AJ23" s="10">
        <f t="shared" ref="AJ23:AJ25" si="50">IFERROR(AI23/(AG23+AH23),0)</f>
        <v>308971.09999999998</v>
      </c>
      <c r="AK23" s="183">
        <v>30452.67</v>
      </c>
      <c r="AL23" s="184">
        <f t="shared" ref="AL23:AL26" si="51">IFERROR(AK23/(AG23+AH23),0)</f>
        <v>3045.2669999999998</v>
      </c>
      <c r="AM23" s="39"/>
      <c r="AN23" s="10"/>
      <c r="AO23" s="10"/>
      <c r="AP23" s="10">
        <f t="shared" ref="AP23:AP25" si="52">IFERROR(AO23/(AM23+AN23),0)</f>
        <v>0</v>
      </c>
      <c r="AQ23" s="183"/>
      <c r="AR23" s="184">
        <f t="shared" si="1"/>
        <v>0</v>
      </c>
      <c r="AS23" s="39"/>
      <c r="AT23" s="10"/>
      <c r="AU23" s="10"/>
      <c r="AV23" s="10">
        <f t="shared" ref="AV23:AV25" si="53">IFERROR(AU23/(AS23+AT23),0)</f>
        <v>0</v>
      </c>
      <c r="AW23" s="183"/>
      <c r="AX23" s="184">
        <f t="shared" ref="AX23:AX26" si="54">IFERROR(AW23/(AS23+AT23),0)</f>
        <v>0</v>
      </c>
      <c r="AY23" s="39"/>
      <c r="AZ23" s="10"/>
      <c r="BA23" s="10"/>
      <c r="BB23" s="10">
        <f t="shared" ref="BB23:BB25" si="55">IFERROR(BA23/(AY23+AZ23),0)</f>
        <v>0</v>
      </c>
      <c r="BC23" s="183"/>
      <c r="BD23" s="184">
        <f t="shared" ref="BD23:BD26" si="56">IFERROR(BC23/(AY23+AZ23),0)</f>
        <v>0</v>
      </c>
      <c r="BE23" s="39"/>
      <c r="BF23" s="10"/>
      <c r="BG23" s="10"/>
      <c r="BH23" s="10">
        <f t="shared" ref="BH23:BH25" si="57">IFERROR(BG23/(BE23+BF23),0)</f>
        <v>0</v>
      </c>
      <c r="BI23" s="183"/>
      <c r="BJ23" s="184">
        <f t="shared" ref="BJ23:BJ26" si="58">IFERROR(BI23/(BE23+BF23),0)</f>
        <v>0</v>
      </c>
      <c r="BK23" s="39" cm="1">
        <f t="array" ref="BK23">SUM(_xlfn._xlws.FILTER($C23:$BJ23,$C$8:$BJ$8=BK$8))</f>
        <v>18</v>
      </c>
      <c r="BL23" s="39" cm="1">
        <f t="array" ref="BL23">SUM(_xlfn._xlws.FILTER($C23:$BJ23,$C$8:$BJ$8=BL$8))</f>
        <v>0</v>
      </c>
      <c r="BM23" s="39" cm="1">
        <f t="array" ref="BM23">SUM(_xlfn._xlws.FILTER($C23:$BJ23,$C$8:$BJ$8=BM$8))</f>
        <v>5757141</v>
      </c>
      <c r="BN23" s="10">
        <f t="shared" ref="BN23:BN25" si="59">IFERROR(BM23/(BK23+BL23),0)</f>
        <v>319841.16666666669</v>
      </c>
      <c r="BO23" s="196" cm="1">
        <f t="array" ref="BO23">SUM(_xlfn._xlws.FILTER($C23:$BJ23,$C$8:$BJ$8=BO$8))</f>
        <v>57566.36</v>
      </c>
      <c r="BP23" s="184">
        <f t="shared" ref="BP23:BP26" si="60">IFERROR(BO23/(BK23+BL23),0)</f>
        <v>3198.1311111111113</v>
      </c>
    </row>
    <row r="24" spans="1:68" s="8" customFormat="1" ht="19.5" customHeight="1" outlineLevel="1" x14ac:dyDescent="0.2">
      <c r="A24" s="154"/>
      <c r="B24" s="139" t="str">
        <v>CNG</v>
      </c>
      <c r="C24" s="39">
        <v>4</v>
      </c>
      <c r="D24" s="10"/>
      <c r="E24" s="10">
        <v>4779310</v>
      </c>
      <c r="F24" s="10">
        <f t="shared" si="42"/>
        <v>1194827.5</v>
      </c>
      <c r="G24" s="183">
        <v>5106.22</v>
      </c>
      <c r="H24" s="184">
        <f t="shared" si="43"/>
        <v>1276.5550000000001</v>
      </c>
      <c r="I24" s="39">
        <v>2</v>
      </c>
      <c r="J24" s="10"/>
      <c r="K24" s="10">
        <v>1063433</v>
      </c>
      <c r="L24" s="10">
        <f t="shared" si="44"/>
        <v>531716.5</v>
      </c>
      <c r="M24" s="30">
        <v>902.11</v>
      </c>
      <c r="N24" s="83">
        <f t="shared" si="45"/>
        <v>451.05500000000001</v>
      </c>
      <c r="O24" s="39"/>
      <c r="P24" s="10"/>
      <c r="Q24" s="10"/>
      <c r="R24" s="10"/>
      <c r="S24" s="183"/>
      <c r="T24" s="184"/>
      <c r="U24" s="39"/>
      <c r="V24" s="10"/>
      <c r="W24" s="10"/>
      <c r="X24" s="10">
        <f t="shared" si="46"/>
        <v>0</v>
      </c>
      <c r="Y24" s="183"/>
      <c r="Z24" s="184">
        <f t="shared" si="47"/>
        <v>0</v>
      </c>
      <c r="AA24" s="39">
        <v>6</v>
      </c>
      <c r="AB24" s="10"/>
      <c r="AC24" s="10">
        <v>2488986</v>
      </c>
      <c r="AD24" s="10">
        <f t="shared" si="48"/>
        <v>414831</v>
      </c>
      <c r="AE24" s="183">
        <v>5420.82</v>
      </c>
      <c r="AF24" s="184">
        <f t="shared" si="49"/>
        <v>903.46999999999991</v>
      </c>
      <c r="AG24" s="39"/>
      <c r="AH24" s="10"/>
      <c r="AI24" s="10"/>
      <c r="AJ24" s="10">
        <f t="shared" si="50"/>
        <v>0</v>
      </c>
      <c r="AK24" s="183"/>
      <c r="AL24" s="184">
        <f t="shared" si="51"/>
        <v>0</v>
      </c>
      <c r="AM24" s="39"/>
      <c r="AN24" s="10"/>
      <c r="AO24" s="10"/>
      <c r="AP24" s="10">
        <f t="shared" si="52"/>
        <v>0</v>
      </c>
      <c r="AQ24" s="183"/>
      <c r="AR24" s="184">
        <f t="shared" si="1"/>
        <v>0</v>
      </c>
      <c r="AS24" s="39"/>
      <c r="AT24" s="10"/>
      <c r="AU24" s="10"/>
      <c r="AV24" s="10">
        <f t="shared" si="53"/>
        <v>0</v>
      </c>
      <c r="AW24" s="183"/>
      <c r="AX24" s="184">
        <f t="shared" si="54"/>
        <v>0</v>
      </c>
      <c r="AY24" s="39"/>
      <c r="AZ24" s="10"/>
      <c r="BA24" s="10"/>
      <c r="BB24" s="10">
        <f t="shared" si="55"/>
        <v>0</v>
      </c>
      <c r="BC24" s="183"/>
      <c r="BD24" s="184">
        <f t="shared" si="56"/>
        <v>0</v>
      </c>
      <c r="BE24" s="39"/>
      <c r="BF24" s="10"/>
      <c r="BG24" s="10"/>
      <c r="BH24" s="10">
        <f t="shared" si="57"/>
        <v>0</v>
      </c>
      <c r="BI24" s="183"/>
      <c r="BJ24" s="184">
        <f t="shared" si="58"/>
        <v>0</v>
      </c>
      <c r="BK24" s="39" cm="1">
        <f t="array" ref="BK24">SUM(_xlfn._xlws.FILTER($C24:$BJ24,$C$8:$BJ$8=BK$8))</f>
        <v>12</v>
      </c>
      <c r="BL24" s="39" cm="1">
        <f t="array" ref="BL24">SUM(_xlfn._xlws.FILTER($C24:$BJ24,$C$8:$BJ$8=BL$8))</f>
        <v>0</v>
      </c>
      <c r="BM24" s="39" cm="1">
        <f t="array" ref="BM24">SUM(_xlfn._xlws.FILTER($C24:$BJ24,$C$8:$BJ$8=BM$8))</f>
        <v>8331729</v>
      </c>
      <c r="BN24" s="10">
        <f t="shared" si="59"/>
        <v>694310.75</v>
      </c>
      <c r="BO24" s="196" cm="1">
        <f t="array" ref="BO24">SUM(_xlfn._xlws.FILTER($C24:$BJ24,$C$8:$BJ$8=BO$8))</f>
        <v>11429.15</v>
      </c>
      <c r="BP24" s="184">
        <f t="shared" si="60"/>
        <v>952.42916666666667</v>
      </c>
    </row>
    <row r="25" spans="1:68" s="15" customFormat="1" ht="19.5" customHeight="1" outlineLevel="1" x14ac:dyDescent="0.2">
      <c r="A25" s="154"/>
      <c r="B25" s="139" t="str">
        <v>INDUSTRIAL</v>
      </c>
      <c r="C25" s="39"/>
      <c r="D25" s="10"/>
      <c r="E25" s="10"/>
      <c r="F25" s="10">
        <f t="shared" si="42"/>
        <v>0</v>
      </c>
      <c r="G25" s="183"/>
      <c r="H25" s="184">
        <f t="shared" si="43"/>
        <v>0</v>
      </c>
      <c r="I25" s="39">
        <v>1</v>
      </c>
      <c r="J25" s="10"/>
      <c r="K25" s="10">
        <v>449300</v>
      </c>
      <c r="L25" s="10">
        <f t="shared" si="44"/>
        <v>449300</v>
      </c>
      <c r="M25" s="30">
        <v>418.03</v>
      </c>
      <c r="N25" s="83">
        <f t="shared" si="45"/>
        <v>418.03</v>
      </c>
      <c r="O25" s="39">
        <v>7</v>
      </c>
      <c r="P25" s="10"/>
      <c r="Q25" s="10">
        <v>10542543</v>
      </c>
      <c r="R25" s="10">
        <v>1506077.57142857</v>
      </c>
      <c r="S25" s="183">
        <v>17660.900000000001</v>
      </c>
      <c r="T25" s="184">
        <v>2522.9857142857099</v>
      </c>
      <c r="U25" s="39">
        <v>18</v>
      </c>
      <c r="V25" s="10"/>
      <c r="W25" s="10">
        <v>10322752</v>
      </c>
      <c r="X25" s="10">
        <f t="shared" si="46"/>
        <v>573486.22222222225</v>
      </c>
      <c r="Y25" s="183">
        <v>24918.55</v>
      </c>
      <c r="Z25" s="184">
        <f t="shared" si="47"/>
        <v>1384.3638888888888</v>
      </c>
      <c r="AA25" s="39"/>
      <c r="AB25" s="10"/>
      <c r="AC25" s="10"/>
      <c r="AD25" s="10">
        <f t="shared" si="48"/>
        <v>0</v>
      </c>
      <c r="AE25" s="183"/>
      <c r="AF25" s="184">
        <f t="shared" si="49"/>
        <v>0</v>
      </c>
      <c r="AG25" s="39">
        <v>3</v>
      </c>
      <c r="AH25" s="10"/>
      <c r="AI25" s="10">
        <v>789406</v>
      </c>
      <c r="AJ25" s="10">
        <f t="shared" si="50"/>
        <v>263135.33333333331</v>
      </c>
      <c r="AK25" s="183">
        <v>3103.57</v>
      </c>
      <c r="AL25" s="184">
        <f t="shared" si="51"/>
        <v>1034.5233333333333</v>
      </c>
      <c r="AM25" s="39"/>
      <c r="AN25" s="10"/>
      <c r="AO25" s="10"/>
      <c r="AP25" s="10">
        <f t="shared" si="52"/>
        <v>0</v>
      </c>
      <c r="AQ25" s="183"/>
      <c r="AR25" s="184">
        <f t="shared" si="1"/>
        <v>0</v>
      </c>
      <c r="AS25" s="39"/>
      <c r="AT25" s="10"/>
      <c r="AU25" s="10"/>
      <c r="AV25" s="10">
        <f t="shared" si="53"/>
        <v>0</v>
      </c>
      <c r="AW25" s="183"/>
      <c r="AX25" s="184">
        <f t="shared" si="54"/>
        <v>0</v>
      </c>
      <c r="AY25" s="39"/>
      <c r="AZ25" s="10"/>
      <c r="BA25" s="10"/>
      <c r="BB25" s="10">
        <f t="shared" si="55"/>
        <v>0</v>
      </c>
      <c r="BC25" s="183"/>
      <c r="BD25" s="184">
        <f t="shared" si="56"/>
        <v>0</v>
      </c>
      <c r="BE25" s="39"/>
      <c r="BF25" s="10"/>
      <c r="BG25" s="10"/>
      <c r="BH25" s="10">
        <f t="shared" si="57"/>
        <v>0</v>
      </c>
      <c r="BI25" s="183"/>
      <c r="BJ25" s="184">
        <f t="shared" si="58"/>
        <v>0</v>
      </c>
      <c r="BK25" s="39" cm="1">
        <f t="array" ref="BK25">SUM(_xlfn._xlws.FILTER($C25:$BJ25,$C$8:$BJ$8=BK$8))</f>
        <v>29</v>
      </c>
      <c r="BL25" s="39" cm="1">
        <f t="array" ref="BL25">SUM(_xlfn._xlws.FILTER($C25:$BJ25,$C$8:$BJ$8=BL$8))</f>
        <v>0</v>
      </c>
      <c r="BM25" s="39" cm="1">
        <f t="array" ref="BM25">SUM(_xlfn._xlws.FILTER($C25:$BJ25,$C$8:$BJ$8=BM$8))</f>
        <v>22104001</v>
      </c>
      <c r="BN25" s="10">
        <f t="shared" si="59"/>
        <v>762206.93103448278</v>
      </c>
      <c r="BO25" s="196" cm="1">
        <f t="array" ref="BO25">SUM(_xlfn._xlws.FILTER($C25:$BJ25,$C$8:$BJ$8=BO$8))</f>
        <v>46101.049999999996</v>
      </c>
      <c r="BP25" s="184">
        <f t="shared" si="60"/>
        <v>1589.6913793103447</v>
      </c>
    </row>
    <row r="26" spans="1:68" s="15" customFormat="1" ht="19.5" customHeight="1" outlineLevel="1" thickBot="1" x14ac:dyDescent="0.25">
      <c r="A26" s="155"/>
      <c r="B26" s="139" t="str">
        <v>AIRCONDITIONING/COGENERATION</v>
      </c>
      <c r="C26" s="147"/>
      <c r="D26" s="148"/>
      <c r="E26" s="157"/>
      <c r="F26" s="10">
        <f t="shared" si="42"/>
        <v>0</v>
      </c>
      <c r="G26" s="185"/>
      <c r="H26" s="184">
        <f t="shared" si="43"/>
        <v>0</v>
      </c>
      <c r="I26" s="147"/>
      <c r="J26" s="148"/>
      <c r="K26" s="157"/>
      <c r="L26" s="10">
        <f>IFERROR(K26/(I26+J26),0)</f>
        <v>0</v>
      </c>
      <c r="M26" s="30"/>
      <c r="N26" s="83">
        <f t="shared" si="45"/>
        <v>0</v>
      </c>
      <c r="O26" s="147"/>
      <c r="P26" s="148"/>
      <c r="Q26" s="157"/>
      <c r="R26" s="10"/>
      <c r="S26" s="183"/>
      <c r="T26" s="184"/>
      <c r="U26" s="147"/>
      <c r="V26" s="148"/>
      <c r="W26" s="157"/>
      <c r="X26" s="10">
        <f>IFERROR(W26/(U26+V26),0)</f>
        <v>0</v>
      </c>
      <c r="Y26" s="183"/>
      <c r="Z26" s="184">
        <f t="shared" si="47"/>
        <v>0</v>
      </c>
      <c r="AA26" s="147"/>
      <c r="AB26" s="148"/>
      <c r="AC26" s="157"/>
      <c r="AD26" s="10">
        <f>IFERROR(AC26/(AA26+AB26),0)</f>
        <v>0</v>
      </c>
      <c r="AE26" s="183"/>
      <c r="AF26" s="184">
        <f t="shared" si="49"/>
        <v>0</v>
      </c>
      <c r="AG26" s="147"/>
      <c r="AH26" s="148"/>
      <c r="AI26" s="157"/>
      <c r="AJ26" s="10">
        <f>IFERROR(AI26/(AG26+AH26),0)</f>
        <v>0</v>
      </c>
      <c r="AK26" s="183"/>
      <c r="AL26" s="184">
        <f t="shared" si="51"/>
        <v>0</v>
      </c>
      <c r="AM26" s="147"/>
      <c r="AN26" s="148"/>
      <c r="AO26" s="157"/>
      <c r="AP26" s="10">
        <f>IFERROR(AO26/(AM26+AN26),0)</f>
        <v>0</v>
      </c>
      <c r="AQ26" s="183"/>
      <c r="AR26" s="184">
        <f t="shared" si="1"/>
        <v>0</v>
      </c>
      <c r="AS26" s="147"/>
      <c r="AT26" s="148"/>
      <c r="AU26" s="157"/>
      <c r="AV26" s="10">
        <f>IFERROR(AU26/(AS26+AT26),0)</f>
        <v>0</v>
      </c>
      <c r="AW26" s="183"/>
      <c r="AX26" s="184">
        <f t="shared" si="54"/>
        <v>0</v>
      </c>
      <c r="AY26" s="147"/>
      <c r="AZ26" s="148"/>
      <c r="BA26" s="157"/>
      <c r="BB26" s="10">
        <f>IFERROR(BA26/(AY26+AZ26),0)</f>
        <v>0</v>
      </c>
      <c r="BC26" s="183"/>
      <c r="BD26" s="184">
        <f t="shared" si="56"/>
        <v>0</v>
      </c>
      <c r="BE26" s="147"/>
      <c r="BF26" s="148"/>
      <c r="BG26" s="157"/>
      <c r="BH26" s="10">
        <f>IFERROR(BG26/(BE26+BF26),0)</f>
        <v>0</v>
      </c>
      <c r="BI26" s="183"/>
      <c r="BJ26" s="184">
        <f t="shared" si="58"/>
        <v>0</v>
      </c>
      <c r="BK26" s="39" cm="1">
        <f t="array" ref="BK26">SUM(_xlfn._xlws.FILTER($C26:$BJ26,$C$8:$BJ$8=BK$8))</f>
        <v>0</v>
      </c>
      <c r="BL26" s="39" cm="1">
        <f t="array" ref="BL26">SUM(_xlfn._xlws.FILTER($C26:$BJ26,$C$8:$BJ$8=BL$8))</f>
        <v>0</v>
      </c>
      <c r="BM26" s="39" cm="1">
        <f t="array" ref="BM26">SUM(_xlfn._xlws.FILTER($C26:$BJ26,$C$8:$BJ$8=BM$8))</f>
        <v>0</v>
      </c>
      <c r="BN26" s="10">
        <f>IFERROR(BM26/(BK26+BL26),0)</f>
        <v>0</v>
      </c>
      <c r="BO26" s="196" cm="1">
        <f t="array" ref="BO26">SUM(_xlfn._xlws.FILTER($C26:$BJ26,$C$8:$BJ$8=BO$8))</f>
        <v>0</v>
      </c>
      <c r="BP26" s="184">
        <f t="shared" si="60"/>
        <v>0</v>
      </c>
    </row>
    <row r="27" spans="1:68" s="8" customFormat="1" ht="36" customHeight="1" x14ac:dyDescent="0.2">
      <c r="A27" s="153">
        <v>4</v>
      </c>
      <c r="B27" s="141" t="s">
        <v>89</v>
      </c>
      <c r="C27" s="121">
        <f>SUM(C28:C32)</f>
        <v>13762</v>
      </c>
      <c r="D27" s="74">
        <f>SUM(D28:D32)</f>
        <v>0</v>
      </c>
      <c r="E27" s="74">
        <f>SUM(E28:E31)</f>
        <v>26094388</v>
      </c>
      <c r="F27" s="74">
        <f>IFERROR(E27/(C27+D27),0)</f>
        <v>1896.1188780700479</v>
      </c>
      <c r="G27" s="181">
        <f>SUM(G28:G32)</f>
        <v>342291.86</v>
      </c>
      <c r="H27" s="182">
        <f>IFERROR(G27/(C27+D27),0)</f>
        <v>24.872246766458364</v>
      </c>
      <c r="I27" s="121">
        <f>SUM(I28:I32)</f>
        <v>9357</v>
      </c>
      <c r="J27" s="74">
        <f>SUM(J28:J32)</f>
        <v>0</v>
      </c>
      <c r="K27" s="74">
        <f>SUM(K28:K31)</f>
        <v>20517171</v>
      </c>
      <c r="L27" s="74">
        <f>IFERROR(K27/(I27+J27),0)</f>
        <v>2192.7082398204552</v>
      </c>
      <c r="M27" s="82">
        <f>SUM(M28:M32)</f>
        <v>273891.09000000003</v>
      </c>
      <c r="N27" s="37">
        <f>IFERROR(M27/(I27+J27),0)</f>
        <v>29.271250400769482</v>
      </c>
      <c r="O27" s="121">
        <f>SUM(O28:O32)</f>
        <v>7836</v>
      </c>
      <c r="P27" s="74">
        <f>SUM(P28:P32)</f>
        <v>0</v>
      </c>
      <c r="Q27" s="74">
        <f>SUM(Q28:Q32)</f>
        <v>14713186</v>
      </c>
      <c r="R27" s="74">
        <f>IFERROR(Q27/(O27+P27),0)</f>
        <v>1877.6398672792241</v>
      </c>
      <c r="S27" s="181">
        <f>SUM(S28:S32)</f>
        <v>266707.39999999997</v>
      </c>
      <c r="T27" s="182">
        <f>IFERROR(S27/(O27+P27),0)</f>
        <v>34.036166411434401</v>
      </c>
      <c r="U27" s="121">
        <f>SUM(U28:U32)</f>
        <v>352</v>
      </c>
      <c r="V27" s="74">
        <f>SUM(V28:V32)</f>
        <v>0</v>
      </c>
      <c r="W27" s="74">
        <f>SUM(W28:W31)</f>
        <v>622315</v>
      </c>
      <c r="X27" s="74">
        <f>IFERROR(W27/(U27+V27),0)</f>
        <v>1767.940340909091</v>
      </c>
      <c r="Y27" s="181">
        <f>SUM(Y28:Y32)</f>
        <v>16263.619999999999</v>
      </c>
      <c r="Z27" s="182">
        <f>IFERROR(Y27/(U27+V27),0)</f>
        <v>46.203465909090909</v>
      </c>
      <c r="AA27" s="121">
        <f>SUM(AA28:AA32)</f>
        <v>418</v>
      </c>
      <c r="AB27" s="74">
        <f>SUM(AB28:AB32)</f>
        <v>0</v>
      </c>
      <c r="AC27" s="74">
        <f>SUM(AC28:AC31)</f>
        <v>873084</v>
      </c>
      <c r="AD27" s="74">
        <f>IFERROR(AC27/(AA27+AB27),0)</f>
        <v>2088.7177033492821</v>
      </c>
      <c r="AE27" s="181">
        <f>SUM(AE28:AE32)</f>
        <v>19051.47</v>
      </c>
      <c r="AF27" s="182">
        <f>IFERROR(AE27/(AA27+AB27),0)</f>
        <v>45.577679425837324</v>
      </c>
      <c r="AG27" s="121">
        <f>SUM(AG28:AG32)</f>
        <v>413</v>
      </c>
      <c r="AH27" s="74">
        <f>SUM(AH28:AH32)</f>
        <v>0</v>
      </c>
      <c r="AI27" s="74">
        <f>SUM(AI28:AI31)</f>
        <v>768370</v>
      </c>
      <c r="AJ27" s="74">
        <f>IFERROR(AI27/(AG27+AH27),0)</f>
        <v>1860.46004842615</v>
      </c>
      <c r="AK27" s="181">
        <f>SUM(AK28:AK32)</f>
        <v>14774.74</v>
      </c>
      <c r="AL27" s="182">
        <f>IFERROR(AK27/(AG27+AH27),0)</f>
        <v>35.774188861985472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181">
        <f>SUM(AQ28:AQ32)</f>
        <v>0</v>
      </c>
      <c r="AR27" s="182">
        <f t="shared" si="1"/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181">
        <f>SUM(AW28:AW32)</f>
        <v>0</v>
      </c>
      <c r="AX27" s="182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181">
        <f>SUM(BC28:BC32)</f>
        <v>0</v>
      </c>
      <c r="BD27" s="182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181">
        <f>SUM(BI28:BI32)</f>
        <v>0</v>
      </c>
      <c r="BJ27" s="182">
        <f>IFERROR(BI27/(BE27+BF27),0)</f>
        <v>0</v>
      </c>
      <c r="BK27" s="121">
        <f>SUM(BK28:BK32)</f>
        <v>32138</v>
      </c>
      <c r="BL27" s="74">
        <f>SUM(BL28:BL32)</f>
        <v>0</v>
      </c>
      <c r="BM27" s="74">
        <f>SUM(BM28:BM31)</f>
        <v>63588514</v>
      </c>
      <c r="BN27" s="74">
        <f>IFERROR(BM27/(BK27+BL27),0)</f>
        <v>1978.6083141452486</v>
      </c>
      <c r="BO27" s="181">
        <f>SUM(BO28:BO32)</f>
        <v>932980.17999999982</v>
      </c>
      <c r="BP27" s="182">
        <f>IFERROR(BO27/(BK27+BL27),0)</f>
        <v>29.030436866015304</v>
      </c>
    </row>
    <row r="28" spans="1:68" s="8" customFormat="1" ht="19.5" customHeight="1" outlineLevel="1" x14ac:dyDescent="0.2">
      <c r="A28" s="154"/>
      <c r="B28" s="139" t="str" cm="1">
        <f t="array" ref="B28:B32">$B$10:$B$14</f>
        <v>RESIDENTIAL</v>
      </c>
      <c r="C28" s="39">
        <v>13699</v>
      </c>
      <c r="D28" s="10"/>
      <c r="E28" s="10">
        <v>25656311</v>
      </c>
      <c r="F28" s="10">
        <f>IFERROR(E28/(C28+D28),0)</f>
        <v>1872.8601357763341</v>
      </c>
      <c r="G28" s="183">
        <v>336710.33999999997</v>
      </c>
      <c r="H28" s="184">
        <f>IFERROR(G28/(C28+D28),0)</f>
        <v>24.579191181838087</v>
      </c>
      <c r="I28" s="39">
        <v>9289</v>
      </c>
      <c r="J28" s="10"/>
      <c r="K28" s="10">
        <v>20181774</v>
      </c>
      <c r="L28" s="10">
        <f>IFERROR(K28/(I28+J28),0)</f>
        <v>2172.6530304661428</v>
      </c>
      <c r="M28" s="30">
        <v>269470.28000000003</v>
      </c>
      <c r="N28" s="83">
        <f>IFERROR(M28/(I28+J28),0)</f>
        <v>29.009611368285071</v>
      </c>
      <c r="O28" s="39">
        <v>7735</v>
      </c>
      <c r="P28" s="10"/>
      <c r="Q28" s="10">
        <v>13718197</v>
      </c>
      <c r="R28" s="10">
        <v>1773.5225597931501</v>
      </c>
      <c r="S28" s="183">
        <v>248911.55</v>
      </c>
      <c r="T28" s="184">
        <v>32.179903038138299</v>
      </c>
      <c r="U28" s="39">
        <v>350</v>
      </c>
      <c r="V28" s="10"/>
      <c r="W28" s="10">
        <v>619499</v>
      </c>
      <c r="X28" s="10">
        <f>IFERROR(W28/(U28+V28),0)</f>
        <v>1769.9971428571428</v>
      </c>
      <c r="Y28" s="183">
        <v>16212.88</v>
      </c>
      <c r="Z28" s="184">
        <f>IFERROR(Y28/(U28+V28),0)</f>
        <v>46.322514285714284</v>
      </c>
      <c r="AA28" s="39">
        <v>413</v>
      </c>
      <c r="AB28" s="10"/>
      <c r="AC28" s="10">
        <v>844773</v>
      </c>
      <c r="AD28" s="10">
        <f>IFERROR(AC28/(AA28+AB28),0)</f>
        <v>2045.4552058111381</v>
      </c>
      <c r="AE28" s="183">
        <v>18781.73</v>
      </c>
      <c r="AF28" s="184">
        <f>IFERROR(AE28/(AA28+AB28),0)</f>
        <v>45.476343825665857</v>
      </c>
      <c r="AG28" s="39">
        <v>413</v>
      </c>
      <c r="AH28" s="10"/>
      <c r="AI28" s="10">
        <v>768370</v>
      </c>
      <c r="AJ28" s="10">
        <f>IFERROR(AI28/(AG28+AH28),0)</f>
        <v>1860.46004842615</v>
      </c>
      <c r="AK28" s="183">
        <v>14774.74</v>
      </c>
      <c r="AL28" s="184">
        <f>IFERROR(AK28/(AG28+AH28),0)</f>
        <v>35.774188861985472</v>
      </c>
      <c r="AM28" s="39"/>
      <c r="AN28" s="10"/>
      <c r="AO28" s="10"/>
      <c r="AP28" s="10">
        <f>IFERROR(AO28/(AM28+AN28),0)</f>
        <v>0</v>
      </c>
      <c r="AQ28" s="183"/>
      <c r="AR28" s="184">
        <f t="shared" si="1"/>
        <v>0</v>
      </c>
      <c r="AS28" s="39"/>
      <c r="AT28" s="10"/>
      <c r="AU28" s="10"/>
      <c r="AV28" s="10">
        <f>IFERROR(AU28/(AS28+AT28),0)</f>
        <v>0</v>
      </c>
      <c r="AW28" s="183"/>
      <c r="AX28" s="184">
        <f>IFERROR(AW28/(AS28+AT28),0)</f>
        <v>0</v>
      </c>
      <c r="AY28" s="39"/>
      <c r="AZ28" s="10"/>
      <c r="BA28" s="10"/>
      <c r="BB28" s="10">
        <f>IFERROR(BA28/(AY28+AZ28),0)</f>
        <v>0</v>
      </c>
      <c r="BC28" s="183"/>
      <c r="BD28" s="184">
        <f>IFERROR(BC28/(AY28+AZ28),0)</f>
        <v>0</v>
      </c>
      <c r="BE28" s="39"/>
      <c r="BF28" s="10"/>
      <c r="BG28" s="10"/>
      <c r="BH28" s="10">
        <f>IFERROR(BG28/(BE28+BF28),0)</f>
        <v>0</v>
      </c>
      <c r="BI28" s="183"/>
      <c r="BJ28" s="184">
        <f>IFERROR(BI28/(BE28+BF28),0)</f>
        <v>0</v>
      </c>
      <c r="BK28" s="39" cm="1">
        <f t="array" ref="BK28">SUM(_xlfn._xlws.FILTER($C28:$BJ28,$C$8:$BJ$8=BK$8))</f>
        <v>31899</v>
      </c>
      <c r="BL28" s="39" cm="1">
        <f t="array" ref="BL28">SUM(_xlfn._xlws.FILTER($C28:$BJ28,$C$8:$BJ$8=BL$8))</f>
        <v>0</v>
      </c>
      <c r="BM28" s="39" cm="1">
        <f t="array" ref="BM28">SUM(_xlfn._xlws.FILTER($C28:$BJ28,$C$8:$BJ$8=BM$8))</f>
        <v>61788924</v>
      </c>
      <c r="BN28" s="10">
        <f>IFERROR(BM28/(BK28+BL28),0)</f>
        <v>1937.0175867582057</v>
      </c>
      <c r="BO28" s="196" cm="1">
        <f t="array" ref="BO28">SUM(_xlfn._xlws.FILTER($C28:$BJ28,$C$8:$BJ$8=BO$8))</f>
        <v>904861.5199999999</v>
      </c>
      <c r="BP28" s="184">
        <f>IFERROR(BO28/(BK28+BL28),0)</f>
        <v>28.36645412081883</v>
      </c>
    </row>
    <row r="29" spans="1:68" s="8" customFormat="1" ht="19.5" customHeight="1" outlineLevel="1" x14ac:dyDescent="0.2">
      <c r="A29" s="154"/>
      <c r="B29" s="139" t="str">
        <v>COMMERCIAL</v>
      </c>
      <c r="C29" s="39">
        <v>63</v>
      </c>
      <c r="D29" s="10"/>
      <c r="E29" s="10">
        <v>434027</v>
      </c>
      <c r="F29" s="10">
        <f t="shared" ref="F29:F32" si="61">IFERROR(E29/(C29+D29),0)</f>
        <v>6889.3174603174602</v>
      </c>
      <c r="G29" s="183">
        <v>5577.2</v>
      </c>
      <c r="H29" s="184">
        <f t="shared" ref="H29:H32" si="62">IFERROR(G29/(C29+D29),0)</f>
        <v>88.526984126984118</v>
      </c>
      <c r="I29" s="39">
        <v>68</v>
      </c>
      <c r="J29" s="10"/>
      <c r="K29" s="10">
        <v>335397</v>
      </c>
      <c r="L29" s="10">
        <f t="shared" ref="L29:L31" si="63">IFERROR(K29/(I29+J29),0)</f>
        <v>4932.3088235294117</v>
      </c>
      <c r="M29" s="30">
        <v>4420.8099999999995</v>
      </c>
      <c r="N29" s="83">
        <f t="shared" ref="N29:N32" si="64">IFERROR(M29/(I29+J29),0)</f>
        <v>65.011911764705872</v>
      </c>
      <c r="O29" s="39">
        <v>101</v>
      </c>
      <c r="P29" s="10"/>
      <c r="Q29" s="10">
        <v>994989</v>
      </c>
      <c r="R29" s="10">
        <v>9851.3762376237592</v>
      </c>
      <c r="S29" s="183">
        <v>17795.849999999999</v>
      </c>
      <c r="T29" s="184">
        <v>176.19653465346499</v>
      </c>
      <c r="U29" s="39">
        <v>2</v>
      </c>
      <c r="V29" s="10"/>
      <c r="W29" s="10">
        <v>2816</v>
      </c>
      <c r="X29" s="10">
        <f t="shared" ref="X29:X31" si="65">IFERROR(W29/(U29+V29),0)</f>
        <v>1408</v>
      </c>
      <c r="Y29" s="183">
        <v>50.74</v>
      </c>
      <c r="Z29" s="184">
        <f t="shared" ref="Z29:Z32" si="66">IFERROR(Y29/(U29+V29),0)</f>
        <v>25.37</v>
      </c>
      <c r="AA29" s="39">
        <v>5</v>
      </c>
      <c r="AB29" s="10"/>
      <c r="AC29" s="10">
        <v>28311</v>
      </c>
      <c r="AD29" s="10">
        <f t="shared" ref="AD29:AD31" si="67">IFERROR(AC29/(AA29+AB29),0)</f>
        <v>5662.2</v>
      </c>
      <c r="AE29" s="183">
        <v>269.74</v>
      </c>
      <c r="AF29" s="184">
        <f t="shared" ref="AF29:AF32" si="68">IFERROR(AE29/(AA29+AB29),0)</f>
        <v>53.948</v>
      </c>
      <c r="AG29" s="39"/>
      <c r="AH29" s="10"/>
      <c r="AI29" s="10"/>
      <c r="AJ29" s="10">
        <f t="shared" ref="AJ29:AJ31" si="69">IFERROR(AI29/(AG29+AH29),0)</f>
        <v>0</v>
      </c>
      <c r="AK29" s="183"/>
      <c r="AL29" s="184">
        <f t="shared" ref="AL29:AL32" si="70">IFERROR(AK29/(AG29+AH29),0)</f>
        <v>0</v>
      </c>
      <c r="AM29" s="39"/>
      <c r="AN29" s="10"/>
      <c r="AO29" s="10"/>
      <c r="AP29" s="10">
        <f t="shared" ref="AP29:AP31" si="71">IFERROR(AO29/(AM29+AN29),0)</f>
        <v>0</v>
      </c>
      <c r="AQ29" s="183"/>
      <c r="AR29" s="184">
        <f t="shared" si="1"/>
        <v>0</v>
      </c>
      <c r="AS29" s="39"/>
      <c r="AT29" s="10"/>
      <c r="AU29" s="10"/>
      <c r="AV29" s="10">
        <f t="shared" ref="AV29:AV31" si="72">IFERROR(AU29/(AS29+AT29),0)</f>
        <v>0</v>
      </c>
      <c r="AW29" s="183"/>
      <c r="AX29" s="184">
        <f t="shared" ref="AX29:AX32" si="73">IFERROR(AW29/(AS29+AT29),0)</f>
        <v>0</v>
      </c>
      <c r="AY29" s="39"/>
      <c r="AZ29" s="10"/>
      <c r="BA29" s="10"/>
      <c r="BB29" s="10">
        <f t="shared" ref="BB29:BB31" si="74">IFERROR(BA29/(AY29+AZ29),0)</f>
        <v>0</v>
      </c>
      <c r="BC29" s="183"/>
      <c r="BD29" s="184">
        <f t="shared" ref="BD29:BD32" si="75">IFERROR(BC29/(AY29+AZ29),0)</f>
        <v>0</v>
      </c>
      <c r="BE29" s="39"/>
      <c r="BF29" s="10"/>
      <c r="BG29" s="10"/>
      <c r="BH29" s="10">
        <f t="shared" ref="BH29:BH31" si="76">IFERROR(BG29/(BE29+BF29),0)</f>
        <v>0</v>
      </c>
      <c r="BI29" s="183"/>
      <c r="BJ29" s="184">
        <f t="shared" ref="BJ29:BJ32" si="77">IFERROR(BI29/(BE29+BF29),0)</f>
        <v>0</v>
      </c>
      <c r="BK29" s="39" cm="1">
        <f t="array" ref="BK29">SUM(_xlfn._xlws.FILTER($C29:$BJ29,$C$8:$BJ$8=BK$8))</f>
        <v>239</v>
      </c>
      <c r="BL29" s="39" cm="1">
        <f t="array" ref="BL29">SUM(_xlfn._xlws.FILTER($C29:$BJ29,$C$8:$BJ$8=BL$8))</f>
        <v>0</v>
      </c>
      <c r="BM29" s="39" cm="1">
        <f t="array" ref="BM29">SUM(_xlfn._xlws.FILTER($C29:$BJ29,$C$8:$BJ$8=BM$8))</f>
        <v>1795540</v>
      </c>
      <c r="BN29" s="10">
        <f t="shared" ref="BN29:BN31" si="78">IFERROR(BM29/(BK29+BL29),0)</f>
        <v>7512.7196652719667</v>
      </c>
      <c r="BO29" s="196" cm="1">
        <f t="array" ref="BO29">SUM(_xlfn._xlws.FILTER($C29:$BJ29,$C$8:$BJ$8=BO$8))</f>
        <v>28114.34</v>
      </c>
      <c r="BP29" s="184">
        <f t="shared" ref="BP29:BP32" si="79">IFERROR(BO29/(BK29+BL29),0)</f>
        <v>117.63322175732218</v>
      </c>
    </row>
    <row r="30" spans="1:68" s="8" customFormat="1" ht="19.5" customHeight="1" outlineLevel="1" x14ac:dyDescent="0.2">
      <c r="A30" s="154"/>
      <c r="B30" s="139" t="str">
        <v>CNG</v>
      </c>
      <c r="C30" s="39"/>
      <c r="D30" s="10"/>
      <c r="E30" s="10">
        <v>4050</v>
      </c>
      <c r="F30" s="10">
        <f t="shared" si="61"/>
        <v>0</v>
      </c>
      <c r="G30" s="183">
        <v>4.32</v>
      </c>
      <c r="H30" s="184">
        <f t="shared" si="62"/>
        <v>0</v>
      </c>
      <c r="I30" s="39"/>
      <c r="J30" s="10"/>
      <c r="K30" s="10"/>
      <c r="L30" s="10">
        <f t="shared" si="63"/>
        <v>0</v>
      </c>
      <c r="M30" s="30"/>
      <c r="N30" s="83">
        <f t="shared" si="64"/>
        <v>0</v>
      </c>
      <c r="O30" s="39"/>
      <c r="P30" s="10"/>
      <c r="Q30" s="10"/>
      <c r="R30" s="10"/>
      <c r="S30" s="183"/>
      <c r="T30" s="184"/>
      <c r="U30" s="39"/>
      <c r="V30" s="10"/>
      <c r="W30" s="10"/>
      <c r="X30" s="10">
        <f t="shared" si="65"/>
        <v>0</v>
      </c>
      <c r="Y30" s="183"/>
      <c r="Z30" s="184">
        <f t="shared" si="66"/>
        <v>0</v>
      </c>
      <c r="AA30" s="39"/>
      <c r="AB30" s="10"/>
      <c r="AC30" s="10"/>
      <c r="AD30" s="10">
        <f t="shared" si="67"/>
        <v>0</v>
      </c>
      <c r="AE30" s="183"/>
      <c r="AF30" s="184">
        <f t="shared" si="68"/>
        <v>0</v>
      </c>
      <c r="AG30" s="39"/>
      <c r="AH30" s="10"/>
      <c r="AI30" s="10"/>
      <c r="AJ30" s="10">
        <f t="shared" si="69"/>
        <v>0</v>
      </c>
      <c r="AK30" s="183"/>
      <c r="AL30" s="184">
        <f t="shared" si="70"/>
        <v>0</v>
      </c>
      <c r="AM30" s="39"/>
      <c r="AN30" s="10"/>
      <c r="AO30" s="10"/>
      <c r="AP30" s="10">
        <f t="shared" si="71"/>
        <v>0</v>
      </c>
      <c r="AQ30" s="183"/>
      <c r="AR30" s="184">
        <f t="shared" si="1"/>
        <v>0</v>
      </c>
      <c r="AS30" s="39"/>
      <c r="AT30" s="10"/>
      <c r="AU30" s="10"/>
      <c r="AV30" s="10">
        <f t="shared" si="72"/>
        <v>0</v>
      </c>
      <c r="AW30" s="183"/>
      <c r="AX30" s="184">
        <f t="shared" si="73"/>
        <v>0</v>
      </c>
      <c r="AY30" s="39"/>
      <c r="AZ30" s="10"/>
      <c r="BA30" s="10"/>
      <c r="BB30" s="10">
        <f t="shared" si="74"/>
        <v>0</v>
      </c>
      <c r="BC30" s="183"/>
      <c r="BD30" s="184">
        <f t="shared" si="75"/>
        <v>0</v>
      </c>
      <c r="BE30" s="39"/>
      <c r="BF30" s="10"/>
      <c r="BG30" s="10"/>
      <c r="BH30" s="10">
        <f t="shared" si="76"/>
        <v>0</v>
      </c>
      <c r="BI30" s="183"/>
      <c r="BJ30" s="184">
        <f t="shared" si="77"/>
        <v>0</v>
      </c>
      <c r="BK30" s="39" cm="1">
        <f t="array" ref="BK30">SUM(_xlfn._xlws.FILTER($C30:$BJ30,$C$8:$BJ$8=BK$8))</f>
        <v>0</v>
      </c>
      <c r="BL30" s="39" cm="1">
        <f t="array" ref="BL30">SUM(_xlfn._xlws.FILTER($C30:$BJ30,$C$8:$BJ$8=BL$8))</f>
        <v>0</v>
      </c>
      <c r="BM30" s="39" cm="1">
        <f t="array" ref="BM30">SUM(_xlfn._xlws.FILTER($C30:$BJ30,$C$8:$BJ$8=BM$8))</f>
        <v>4050</v>
      </c>
      <c r="BN30" s="10">
        <f t="shared" si="78"/>
        <v>0</v>
      </c>
      <c r="BO30" s="196" cm="1">
        <f t="array" ref="BO30">SUM(_xlfn._xlws.FILTER($C30:$BJ30,$C$8:$BJ$8=BO$8))</f>
        <v>4.32</v>
      </c>
      <c r="BP30" s="184">
        <f t="shared" si="79"/>
        <v>0</v>
      </c>
    </row>
    <row r="31" spans="1:68" s="15" customFormat="1" ht="19.5" customHeight="1" outlineLevel="1" x14ac:dyDescent="0.2">
      <c r="A31" s="154"/>
      <c r="B31" s="139" t="str">
        <v>INDUSTRIAL</v>
      </c>
      <c r="C31" s="39"/>
      <c r="D31" s="10"/>
      <c r="E31" s="10"/>
      <c r="F31" s="10">
        <f t="shared" si="61"/>
        <v>0</v>
      </c>
      <c r="G31" s="183"/>
      <c r="H31" s="184">
        <f t="shared" si="62"/>
        <v>0</v>
      </c>
      <c r="I31" s="39"/>
      <c r="J31" s="10"/>
      <c r="K31" s="10"/>
      <c r="L31" s="10">
        <f t="shared" si="63"/>
        <v>0</v>
      </c>
      <c r="M31" s="30"/>
      <c r="N31" s="83">
        <f t="shared" si="64"/>
        <v>0</v>
      </c>
      <c r="O31" s="39"/>
      <c r="P31" s="10"/>
      <c r="Q31" s="10"/>
      <c r="R31" s="10"/>
      <c r="S31" s="183"/>
      <c r="T31" s="184"/>
      <c r="U31" s="39"/>
      <c r="V31" s="10"/>
      <c r="W31" s="10"/>
      <c r="X31" s="10">
        <f t="shared" si="65"/>
        <v>0</v>
      </c>
      <c r="Y31" s="183"/>
      <c r="Z31" s="184">
        <f t="shared" si="66"/>
        <v>0</v>
      </c>
      <c r="AA31" s="39"/>
      <c r="AB31" s="10"/>
      <c r="AC31" s="10"/>
      <c r="AD31" s="10">
        <f t="shared" si="67"/>
        <v>0</v>
      </c>
      <c r="AE31" s="183"/>
      <c r="AF31" s="184">
        <f t="shared" si="68"/>
        <v>0</v>
      </c>
      <c r="AG31" s="39"/>
      <c r="AH31" s="10"/>
      <c r="AI31" s="10"/>
      <c r="AJ31" s="10">
        <f t="shared" si="69"/>
        <v>0</v>
      </c>
      <c r="AK31" s="183"/>
      <c r="AL31" s="184">
        <f t="shared" si="70"/>
        <v>0</v>
      </c>
      <c r="AM31" s="39"/>
      <c r="AN31" s="10"/>
      <c r="AO31" s="10"/>
      <c r="AP31" s="10">
        <f t="shared" si="71"/>
        <v>0</v>
      </c>
      <c r="AQ31" s="183"/>
      <c r="AR31" s="184">
        <f t="shared" si="1"/>
        <v>0</v>
      </c>
      <c r="AS31" s="39"/>
      <c r="AT31" s="10"/>
      <c r="AU31" s="10"/>
      <c r="AV31" s="10">
        <f t="shared" si="72"/>
        <v>0</v>
      </c>
      <c r="AW31" s="183"/>
      <c r="AX31" s="184">
        <f t="shared" si="73"/>
        <v>0</v>
      </c>
      <c r="AY31" s="39"/>
      <c r="AZ31" s="10"/>
      <c r="BA31" s="10"/>
      <c r="BB31" s="10">
        <f t="shared" si="74"/>
        <v>0</v>
      </c>
      <c r="BC31" s="183"/>
      <c r="BD31" s="184">
        <f t="shared" si="75"/>
        <v>0</v>
      </c>
      <c r="BE31" s="39"/>
      <c r="BF31" s="10"/>
      <c r="BG31" s="10"/>
      <c r="BH31" s="10">
        <f t="shared" si="76"/>
        <v>0</v>
      </c>
      <c r="BI31" s="183"/>
      <c r="BJ31" s="184">
        <f t="shared" si="77"/>
        <v>0</v>
      </c>
      <c r="BK31" s="39" cm="1">
        <f t="array" ref="BK31">SUM(_xlfn._xlws.FILTER($C31:$BJ31,$C$8:$BJ$8=BK$8))</f>
        <v>0</v>
      </c>
      <c r="BL31" s="39" cm="1">
        <f t="array" ref="BL31">SUM(_xlfn._xlws.FILTER($C31:$BJ31,$C$8:$BJ$8=BL$8))</f>
        <v>0</v>
      </c>
      <c r="BM31" s="39" cm="1">
        <f t="array" ref="BM31">SUM(_xlfn._xlws.FILTER($C31:$BJ31,$C$8:$BJ$8=BM$8))</f>
        <v>0</v>
      </c>
      <c r="BN31" s="10">
        <f t="shared" si="78"/>
        <v>0</v>
      </c>
      <c r="BO31" s="196" cm="1">
        <f t="array" ref="BO31">SUM(_xlfn._xlws.FILTER($C31:$BJ31,$C$8:$BJ$8=BO$8))</f>
        <v>0</v>
      </c>
      <c r="BP31" s="184">
        <f t="shared" si="79"/>
        <v>0</v>
      </c>
    </row>
    <row r="32" spans="1:68" s="15" customFormat="1" ht="19.5" customHeight="1" outlineLevel="1" thickBot="1" x14ac:dyDescent="0.25">
      <c r="A32" s="155"/>
      <c r="B32" s="139" t="str">
        <v>AIRCONDITIONING/COGENERATION</v>
      </c>
      <c r="C32" s="147"/>
      <c r="D32" s="148"/>
      <c r="E32" s="157"/>
      <c r="F32" s="10">
        <f t="shared" si="61"/>
        <v>0</v>
      </c>
      <c r="G32" s="185"/>
      <c r="H32" s="184">
        <f t="shared" si="62"/>
        <v>0</v>
      </c>
      <c r="I32" s="147"/>
      <c r="J32" s="148"/>
      <c r="K32" s="157"/>
      <c r="L32" s="10">
        <f>IFERROR(K32/(I32+J32),0)</f>
        <v>0</v>
      </c>
      <c r="M32" s="30"/>
      <c r="N32" s="83">
        <f t="shared" si="64"/>
        <v>0</v>
      </c>
      <c r="O32" s="147"/>
      <c r="P32" s="148"/>
      <c r="Q32" s="157"/>
      <c r="R32" s="10"/>
      <c r="S32" s="183"/>
      <c r="T32" s="184"/>
      <c r="U32" s="147"/>
      <c r="V32" s="148"/>
      <c r="W32" s="157"/>
      <c r="X32" s="10">
        <f>IFERROR(W32/(U32+V32),0)</f>
        <v>0</v>
      </c>
      <c r="Y32" s="183"/>
      <c r="Z32" s="184">
        <f t="shared" si="66"/>
        <v>0</v>
      </c>
      <c r="AA32" s="147"/>
      <c r="AB32" s="148"/>
      <c r="AC32" s="157"/>
      <c r="AD32" s="10">
        <f>IFERROR(AC32/(AA32+AB32),0)</f>
        <v>0</v>
      </c>
      <c r="AE32" s="183"/>
      <c r="AF32" s="184">
        <f t="shared" si="68"/>
        <v>0</v>
      </c>
      <c r="AG32" s="147"/>
      <c r="AH32" s="148"/>
      <c r="AI32" s="157"/>
      <c r="AJ32" s="10">
        <f>IFERROR(AI32/(AG32+AH32),0)</f>
        <v>0</v>
      </c>
      <c r="AK32" s="183"/>
      <c r="AL32" s="184">
        <f t="shared" si="70"/>
        <v>0</v>
      </c>
      <c r="AM32" s="147"/>
      <c r="AN32" s="148"/>
      <c r="AO32" s="157"/>
      <c r="AP32" s="10">
        <f>IFERROR(AO32/(AM32+AN32),0)</f>
        <v>0</v>
      </c>
      <c r="AQ32" s="183"/>
      <c r="AR32" s="184">
        <f t="shared" si="1"/>
        <v>0</v>
      </c>
      <c r="AS32" s="147"/>
      <c r="AT32" s="148"/>
      <c r="AU32" s="157"/>
      <c r="AV32" s="10">
        <f>IFERROR(AU32/(AS32+AT32),0)</f>
        <v>0</v>
      </c>
      <c r="AW32" s="183"/>
      <c r="AX32" s="184">
        <f t="shared" si="73"/>
        <v>0</v>
      </c>
      <c r="AY32" s="147"/>
      <c r="AZ32" s="148"/>
      <c r="BA32" s="157"/>
      <c r="BB32" s="10">
        <f>IFERROR(BA32/(AY32+AZ32),0)</f>
        <v>0</v>
      </c>
      <c r="BC32" s="183"/>
      <c r="BD32" s="184">
        <f t="shared" si="75"/>
        <v>0</v>
      </c>
      <c r="BE32" s="147"/>
      <c r="BF32" s="148"/>
      <c r="BG32" s="157"/>
      <c r="BH32" s="10">
        <f>IFERROR(BG32/(BE32+BF32),0)</f>
        <v>0</v>
      </c>
      <c r="BI32" s="183"/>
      <c r="BJ32" s="184">
        <f t="shared" si="77"/>
        <v>0</v>
      </c>
      <c r="BK32" s="39" cm="1">
        <f t="array" ref="BK32">SUM(_xlfn._xlws.FILTER($C32:$BJ32,$C$8:$BJ$8=BK$8))</f>
        <v>0</v>
      </c>
      <c r="BL32" s="39" cm="1">
        <f t="array" ref="BL32">SUM(_xlfn._xlws.FILTER($C32:$BJ32,$C$8:$BJ$8=BL$8))</f>
        <v>0</v>
      </c>
      <c r="BM32" s="39" cm="1">
        <f t="array" ref="BM32">SUM(_xlfn._xlws.FILTER($C32:$BJ32,$C$8:$BJ$8=BM$8))</f>
        <v>0</v>
      </c>
      <c r="BN32" s="10">
        <f>IFERROR(BM32/(BK32+BL32),0)</f>
        <v>0</v>
      </c>
      <c r="BO32" s="196" cm="1">
        <f t="array" ref="BO32">SUM(_xlfn._xlws.FILTER($C32:$BJ32,$C$8:$BJ$8=BO$8))</f>
        <v>0</v>
      </c>
      <c r="BP32" s="184">
        <f t="shared" si="79"/>
        <v>0</v>
      </c>
    </row>
    <row r="33" spans="1:68" s="8" customFormat="1" ht="36" customHeight="1" x14ac:dyDescent="0.2">
      <c r="A33" s="153">
        <v>5</v>
      </c>
      <c r="B33" s="141" t="s">
        <v>90</v>
      </c>
      <c r="C33" s="121">
        <f>SUM(C34:C38)</f>
        <v>139</v>
      </c>
      <c r="D33" s="74">
        <f>SUM(D34:D38)</f>
        <v>0</v>
      </c>
      <c r="E33" s="74">
        <f>SUM(E34:E37)</f>
        <v>258749</v>
      </c>
      <c r="F33" s="74">
        <f>IFERROR(E33/(C33+D33),0)</f>
        <v>1861.5035971223022</v>
      </c>
      <c r="G33" s="181">
        <f>SUM(G34:G38)</f>
        <v>3402.6</v>
      </c>
      <c r="H33" s="182">
        <f>IFERROR(G33/(C33+D33),0)</f>
        <v>24.479136690647483</v>
      </c>
      <c r="I33" s="121">
        <f>SUM(I34:I38)</f>
        <v>74</v>
      </c>
      <c r="J33" s="74">
        <f>SUM(J34:J38)</f>
        <v>0</v>
      </c>
      <c r="K33" s="74">
        <f>SUM(K34:K37)</f>
        <v>550269</v>
      </c>
      <c r="L33" s="74">
        <f>IFERROR(K33/(I33+J33),0)</f>
        <v>7436.0675675675675</v>
      </c>
      <c r="M33" s="82">
        <f>SUM(M34:M38)</f>
        <v>3963.05</v>
      </c>
      <c r="N33" s="37">
        <f>IFERROR(M33/(I33+J33),0)</f>
        <v>53.554729729729729</v>
      </c>
      <c r="O33" s="121">
        <f>SUM(O34:O38)</f>
        <v>165</v>
      </c>
      <c r="P33" s="74">
        <f>SUM(P34:P38)</f>
        <v>0</v>
      </c>
      <c r="Q33" s="74">
        <f>SUM(Q34:Q38)</f>
        <v>610485</v>
      </c>
      <c r="R33" s="74">
        <f>IFERROR(Q33/(O33+P33),0)</f>
        <v>3699.909090909091</v>
      </c>
      <c r="S33" s="181">
        <f>SUM(S34:S38)</f>
        <v>10636.59</v>
      </c>
      <c r="T33" s="182">
        <f>IFERROR(S33/(O33+P33),0)</f>
        <v>64.464181818181814</v>
      </c>
      <c r="U33" s="121">
        <f>SUM(U34:U38)</f>
        <v>5</v>
      </c>
      <c r="V33" s="74">
        <f>SUM(V34:V38)</f>
        <v>0</v>
      </c>
      <c r="W33" s="74">
        <f>SUM(W34:W37)</f>
        <v>9407</v>
      </c>
      <c r="X33" s="74">
        <f>IFERROR(W33/(U33+V33),0)</f>
        <v>1881.4</v>
      </c>
      <c r="Y33" s="181">
        <f>SUM(Y34:Y38)</f>
        <v>245.89</v>
      </c>
      <c r="Z33" s="182">
        <f>IFERROR(Y33/(U33+V33),0)</f>
        <v>49.177999999999997</v>
      </c>
      <c r="AA33" s="121">
        <f>SUM(AA34:AA38)</f>
        <v>11</v>
      </c>
      <c r="AB33" s="74">
        <f>SUM(AB34:AB38)</f>
        <v>0</v>
      </c>
      <c r="AC33" s="74">
        <f>SUM(AC34:AC37)</f>
        <v>31529</v>
      </c>
      <c r="AD33" s="74">
        <f>IFERROR(AC33/(AA33+AB33),0)</f>
        <v>2866.2727272727275</v>
      </c>
      <c r="AE33" s="181">
        <f>SUM(AE34:AE38)</f>
        <v>682.36</v>
      </c>
      <c r="AF33" s="182">
        <f>IFERROR(AE33/(AA33+AB33),0)</f>
        <v>62.032727272727271</v>
      </c>
      <c r="AG33" s="121">
        <f>SUM(AG34:AG38)</f>
        <v>1</v>
      </c>
      <c r="AH33" s="74">
        <f>SUM(AH34:AH38)</f>
        <v>0</v>
      </c>
      <c r="AI33" s="74">
        <f>SUM(AI34:AI37)</f>
        <v>3878</v>
      </c>
      <c r="AJ33" s="74">
        <f>IFERROR(AI33/(AG33+AH33),0)</f>
        <v>3878</v>
      </c>
      <c r="AK33" s="181">
        <f>SUM(AK34:AK38)</f>
        <v>71.27</v>
      </c>
      <c r="AL33" s="182">
        <f>IFERROR(AK33/(AG33+AH33),0)</f>
        <v>71.27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181">
        <f>SUM(AQ34:AQ38)</f>
        <v>0</v>
      </c>
      <c r="AR33" s="182">
        <f t="shared" si="1"/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181">
        <f>SUM(AW34:AW38)</f>
        <v>0</v>
      </c>
      <c r="AX33" s="182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181">
        <f>SUM(BC34:BC38)</f>
        <v>0</v>
      </c>
      <c r="BD33" s="182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181">
        <f>SUM(BI34:BI38)</f>
        <v>0</v>
      </c>
      <c r="BJ33" s="182">
        <f>IFERROR(BI33/(BE33+BF33),0)</f>
        <v>0</v>
      </c>
      <c r="BK33" s="121">
        <f>SUM(BK34:BK38)</f>
        <v>395</v>
      </c>
      <c r="BL33" s="74">
        <f>SUM(BL34:BL38)</f>
        <v>0</v>
      </c>
      <c r="BM33" s="74">
        <f>SUM(BM34:BM37)</f>
        <v>1464317</v>
      </c>
      <c r="BN33" s="74">
        <f>IFERROR(BM33/(BK33+BL33),0)</f>
        <v>3707.1316455696201</v>
      </c>
      <c r="BO33" s="181">
        <f>SUM(BO34:BO38)</f>
        <v>19001.760000000002</v>
      </c>
      <c r="BP33" s="182">
        <f>IFERROR(BO33/(BK33+BL33),0)</f>
        <v>48.105721518987345</v>
      </c>
    </row>
    <row r="34" spans="1:68" s="8" customFormat="1" ht="19.5" customHeight="1" outlineLevel="1" x14ac:dyDescent="0.2">
      <c r="A34" s="154"/>
      <c r="B34" s="139" t="str" cm="1">
        <f t="array" ref="B34:B38">$B$10:$B$14</f>
        <v>RESIDENTIAL</v>
      </c>
      <c r="C34" s="39">
        <v>134</v>
      </c>
      <c r="D34" s="10"/>
      <c r="E34" s="10">
        <v>233001</v>
      </c>
      <c r="F34" s="10">
        <f>IFERROR(E34/(C34+D34),0)</f>
        <v>1738.813432835821</v>
      </c>
      <c r="G34" s="183">
        <v>3074.2799999999997</v>
      </c>
      <c r="H34" s="184">
        <f>IFERROR(G34/(C34+D34),0)</f>
        <v>22.942388059701489</v>
      </c>
      <c r="I34" s="39">
        <v>69</v>
      </c>
      <c r="J34" s="10"/>
      <c r="K34" s="10">
        <v>137166</v>
      </c>
      <c r="L34" s="10">
        <f>IFERROR(K34/(I34+J34),0)</f>
        <v>1987.9130434782608</v>
      </c>
      <c r="M34" s="30">
        <v>1847.23</v>
      </c>
      <c r="N34" s="83">
        <f>IFERROR(M34/(I34+J34),0)</f>
        <v>26.771449275362318</v>
      </c>
      <c r="O34" s="39">
        <v>157</v>
      </c>
      <c r="P34" s="10"/>
      <c r="Q34" s="10">
        <v>306529</v>
      </c>
      <c r="R34" s="10">
        <v>1952.41401273885</v>
      </c>
      <c r="S34" s="183">
        <v>5550.67</v>
      </c>
      <c r="T34" s="184">
        <v>35.354585987261203</v>
      </c>
      <c r="U34" s="39">
        <v>5</v>
      </c>
      <c r="V34" s="10"/>
      <c r="W34" s="10">
        <v>9407</v>
      </c>
      <c r="X34" s="10">
        <f>IFERROR(W34/(U34+V34),0)</f>
        <v>1881.4</v>
      </c>
      <c r="Y34" s="183">
        <v>245.89</v>
      </c>
      <c r="Z34" s="184">
        <f>IFERROR(Y34/(U34+V34),0)</f>
        <v>49.177999999999997</v>
      </c>
      <c r="AA34" s="39">
        <v>11</v>
      </c>
      <c r="AB34" s="10"/>
      <c r="AC34" s="10">
        <v>31529</v>
      </c>
      <c r="AD34" s="10">
        <f>IFERROR(AC34/(AA34+AB34),0)</f>
        <v>2866.2727272727275</v>
      </c>
      <c r="AE34" s="183">
        <v>682.36</v>
      </c>
      <c r="AF34" s="184">
        <f>IFERROR(AE34/(AA34+AB34),0)</f>
        <v>62.032727272727271</v>
      </c>
      <c r="AG34" s="39">
        <v>1</v>
      </c>
      <c r="AH34" s="10"/>
      <c r="AI34" s="10">
        <v>3878</v>
      </c>
      <c r="AJ34" s="10">
        <f>IFERROR(AI34/(AG34+AH34),0)</f>
        <v>3878</v>
      </c>
      <c r="AK34" s="183">
        <v>71.27</v>
      </c>
      <c r="AL34" s="184">
        <f>IFERROR(AK34/(AG34+AH34),0)</f>
        <v>71.27</v>
      </c>
      <c r="AM34" s="39"/>
      <c r="AN34" s="10"/>
      <c r="AO34" s="10"/>
      <c r="AP34" s="10">
        <f>IFERROR(AO34/(AM34+AN34),0)</f>
        <v>0</v>
      </c>
      <c r="AQ34" s="183"/>
      <c r="AR34" s="184">
        <f t="shared" si="1"/>
        <v>0</v>
      </c>
      <c r="AS34" s="39"/>
      <c r="AT34" s="10"/>
      <c r="AU34" s="10"/>
      <c r="AV34" s="10">
        <f>IFERROR(AU34/(AS34+AT34),0)</f>
        <v>0</v>
      </c>
      <c r="AW34" s="183"/>
      <c r="AX34" s="184">
        <f>IFERROR(AW34/(AS34+AT34),0)</f>
        <v>0</v>
      </c>
      <c r="AY34" s="39"/>
      <c r="AZ34" s="10"/>
      <c r="BA34" s="10"/>
      <c r="BB34" s="10">
        <f>IFERROR(BA34/(AY34+AZ34),0)</f>
        <v>0</v>
      </c>
      <c r="BC34" s="183"/>
      <c r="BD34" s="184">
        <f>IFERROR(BC34/(AY34+AZ34),0)</f>
        <v>0</v>
      </c>
      <c r="BE34" s="39"/>
      <c r="BF34" s="10"/>
      <c r="BG34" s="10"/>
      <c r="BH34" s="10">
        <f>IFERROR(BG34/(BE34+BF34),0)</f>
        <v>0</v>
      </c>
      <c r="BI34" s="183"/>
      <c r="BJ34" s="184">
        <f>IFERROR(BI34/(BE34+BF34),0)</f>
        <v>0</v>
      </c>
      <c r="BK34" s="39" cm="1">
        <f t="array" ref="BK34">SUM(_xlfn._xlws.FILTER($C34:$BJ34,$C$8:$BJ$8=BK$8))</f>
        <v>377</v>
      </c>
      <c r="BL34" s="39" cm="1">
        <f t="array" ref="BL34">SUM(_xlfn._xlws.FILTER($C34:$BJ34,$C$8:$BJ$8=BL$8))</f>
        <v>0</v>
      </c>
      <c r="BM34" s="39" cm="1">
        <f t="array" ref="BM34">SUM(_xlfn._xlws.FILTER($C34:$BJ34,$C$8:$BJ$8=BM$8))</f>
        <v>721510</v>
      </c>
      <c r="BN34" s="10">
        <f>IFERROR(BM34/(BK34+BL34),0)</f>
        <v>1913.8196286472148</v>
      </c>
      <c r="BO34" s="196" cm="1">
        <f t="array" ref="BO34">SUM(_xlfn._xlws.FILTER($C34:$BJ34,$C$8:$BJ$8=BO$8))</f>
        <v>11471.7</v>
      </c>
      <c r="BP34" s="184">
        <f>IFERROR(BO34/(BK34+BL34),0)</f>
        <v>30.428912466843503</v>
      </c>
    </row>
    <row r="35" spans="1:68" s="8" customFormat="1" ht="19.5" customHeight="1" outlineLevel="1" x14ac:dyDescent="0.2">
      <c r="A35" s="154"/>
      <c r="B35" s="139" t="str">
        <v>COMMERCIAL</v>
      </c>
      <c r="C35" s="39">
        <v>5</v>
      </c>
      <c r="D35" s="10"/>
      <c r="E35" s="10">
        <v>25748</v>
      </c>
      <c r="F35" s="10">
        <f t="shared" ref="F35:F38" si="80">IFERROR(E35/(C35+D35),0)</f>
        <v>5149.6000000000004</v>
      </c>
      <c r="G35" s="183">
        <v>328.32</v>
      </c>
      <c r="H35" s="184">
        <f t="shared" ref="H35:H38" si="81">IFERROR(G35/(C35+D35),0)</f>
        <v>65.664000000000001</v>
      </c>
      <c r="I35" s="39">
        <v>4</v>
      </c>
      <c r="J35" s="10"/>
      <c r="K35" s="10">
        <v>150953</v>
      </c>
      <c r="L35" s="10">
        <f t="shared" ref="L35:L37" si="82">IFERROR(K35/(I35+J35),0)</f>
        <v>37738.25</v>
      </c>
      <c r="M35" s="30">
        <v>1893.44</v>
      </c>
      <c r="N35" s="83">
        <f t="shared" ref="N35:N38" si="83">IFERROR(M35/(I35+J35),0)</f>
        <v>473.36</v>
      </c>
      <c r="O35" s="39">
        <v>8</v>
      </c>
      <c r="P35" s="10"/>
      <c r="Q35" s="10">
        <v>303956</v>
      </c>
      <c r="R35" s="10">
        <v>37994.5</v>
      </c>
      <c r="S35" s="183">
        <v>5085.92</v>
      </c>
      <c r="T35" s="184">
        <v>635.74</v>
      </c>
      <c r="U35" s="39"/>
      <c r="V35" s="10"/>
      <c r="W35" s="10"/>
      <c r="X35" s="10">
        <f t="shared" ref="X35:X37" si="84">IFERROR(W35/(U35+V35),0)</f>
        <v>0</v>
      </c>
      <c r="Y35" s="183"/>
      <c r="Z35" s="184">
        <f t="shared" ref="Z35:Z38" si="85">IFERROR(Y35/(U35+V35),0)</f>
        <v>0</v>
      </c>
      <c r="AA35" s="39"/>
      <c r="AB35" s="10"/>
      <c r="AC35" s="10"/>
      <c r="AD35" s="10">
        <f t="shared" ref="AD35:AD37" si="86">IFERROR(AC35/(AA35+AB35),0)</f>
        <v>0</v>
      </c>
      <c r="AE35" s="183"/>
      <c r="AF35" s="184">
        <f t="shared" ref="AF35:AF38" si="87">IFERROR(AE35/(AA35+AB35),0)</f>
        <v>0</v>
      </c>
      <c r="AG35" s="39"/>
      <c r="AH35" s="10"/>
      <c r="AI35" s="10"/>
      <c r="AJ35" s="10">
        <f t="shared" ref="AJ35:AJ37" si="88">IFERROR(AI35/(AG35+AH35),0)</f>
        <v>0</v>
      </c>
      <c r="AK35" s="183"/>
      <c r="AL35" s="184">
        <f t="shared" ref="AL35:AL38" si="89">IFERROR(AK35/(AG35+AH35),0)</f>
        <v>0</v>
      </c>
      <c r="AM35" s="39"/>
      <c r="AN35" s="10"/>
      <c r="AO35" s="10"/>
      <c r="AP35" s="10">
        <f t="shared" ref="AP35:AP37" si="90">IFERROR(AO35/(AM35+AN35),0)</f>
        <v>0</v>
      </c>
      <c r="AQ35" s="183"/>
      <c r="AR35" s="184">
        <f t="shared" si="1"/>
        <v>0</v>
      </c>
      <c r="AS35" s="39"/>
      <c r="AT35" s="10"/>
      <c r="AU35" s="10"/>
      <c r="AV35" s="10">
        <f t="shared" ref="AV35:AV37" si="91">IFERROR(AU35/(AS35+AT35),0)</f>
        <v>0</v>
      </c>
      <c r="AW35" s="183"/>
      <c r="AX35" s="184">
        <f t="shared" ref="AX35:AX38" si="92">IFERROR(AW35/(AS35+AT35),0)</f>
        <v>0</v>
      </c>
      <c r="AY35" s="39"/>
      <c r="AZ35" s="10"/>
      <c r="BA35" s="10"/>
      <c r="BB35" s="10">
        <f t="shared" ref="BB35:BB37" si="93">IFERROR(BA35/(AY35+AZ35),0)</f>
        <v>0</v>
      </c>
      <c r="BC35" s="183"/>
      <c r="BD35" s="184">
        <f t="shared" ref="BD35:BD38" si="94">IFERROR(BC35/(AY35+AZ35),0)</f>
        <v>0</v>
      </c>
      <c r="BE35" s="39"/>
      <c r="BF35" s="10"/>
      <c r="BG35" s="10"/>
      <c r="BH35" s="10">
        <f t="shared" ref="BH35:BH37" si="95">IFERROR(BG35/(BE35+BF35),0)</f>
        <v>0</v>
      </c>
      <c r="BI35" s="183"/>
      <c r="BJ35" s="184">
        <f t="shared" ref="BJ35:BJ38" si="96">IFERROR(BI35/(BE35+BF35),0)</f>
        <v>0</v>
      </c>
      <c r="BK35" s="39" cm="1">
        <f t="array" ref="BK35">SUM(_xlfn._xlws.FILTER($C35:$BJ35,$C$8:$BJ$8=BK$8))</f>
        <v>17</v>
      </c>
      <c r="BL35" s="39" cm="1">
        <f t="array" ref="BL35">SUM(_xlfn._xlws.FILTER($C35:$BJ35,$C$8:$BJ$8=BL$8))</f>
        <v>0</v>
      </c>
      <c r="BM35" s="39" cm="1">
        <f t="array" ref="BM35">SUM(_xlfn._xlws.FILTER($C35:$BJ35,$C$8:$BJ$8=BM$8))</f>
        <v>480657</v>
      </c>
      <c r="BN35" s="10">
        <f t="shared" ref="BN35:BN37" si="97">IFERROR(BM35/(BK35+BL35),0)</f>
        <v>28273.941176470587</v>
      </c>
      <c r="BO35" s="196" cm="1">
        <f t="array" ref="BO35">SUM(_xlfn._xlws.FILTER($C35:$BJ35,$C$8:$BJ$8=BO$8))</f>
        <v>7307.68</v>
      </c>
      <c r="BP35" s="184">
        <f t="shared" ref="BP35:BP38" si="98">IFERROR(BO35/(BK35+BL35),0)</f>
        <v>429.86352941176472</v>
      </c>
    </row>
    <row r="36" spans="1:68" s="8" customFormat="1" ht="19.5" customHeight="1" outlineLevel="1" x14ac:dyDescent="0.2">
      <c r="A36" s="154"/>
      <c r="B36" s="139" t="str">
        <v>CNG</v>
      </c>
      <c r="C36" s="39"/>
      <c r="D36" s="10"/>
      <c r="E36" s="10"/>
      <c r="F36" s="10">
        <f t="shared" si="80"/>
        <v>0</v>
      </c>
      <c r="G36" s="183"/>
      <c r="H36" s="184">
        <f t="shared" si="81"/>
        <v>0</v>
      </c>
      <c r="I36" s="39">
        <v>1</v>
      </c>
      <c r="J36" s="10"/>
      <c r="K36" s="10">
        <v>262150</v>
      </c>
      <c r="L36" s="10">
        <f t="shared" si="82"/>
        <v>262150</v>
      </c>
      <c r="M36" s="30">
        <v>222.38</v>
      </c>
      <c r="N36" s="83">
        <f t="shared" si="83"/>
        <v>222.38</v>
      </c>
      <c r="O36" s="39"/>
      <c r="P36" s="10"/>
      <c r="Q36" s="10"/>
      <c r="R36" s="10"/>
      <c r="S36" s="183"/>
      <c r="T36" s="184"/>
      <c r="U36" s="39"/>
      <c r="V36" s="10"/>
      <c r="W36" s="10"/>
      <c r="X36" s="10">
        <f t="shared" si="84"/>
        <v>0</v>
      </c>
      <c r="Y36" s="183"/>
      <c r="Z36" s="184">
        <f t="shared" si="85"/>
        <v>0</v>
      </c>
      <c r="AA36" s="39"/>
      <c r="AB36" s="10"/>
      <c r="AC36" s="10"/>
      <c r="AD36" s="10">
        <f t="shared" si="86"/>
        <v>0</v>
      </c>
      <c r="AE36" s="183"/>
      <c r="AF36" s="184">
        <f t="shared" si="87"/>
        <v>0</v>
      </c>
      <c r="AG36" s="39"/>
      <c r="AH36" s="10"/>
      <c r="AI36" s="10"/>
      <c r="AJ36" s="10">
        <f t="shared" si="88"/>
        <v>0</v>
      </c>
      <c r="AK36" s="183"/>
      <c r="AL36" s="184">
        <f t="shared" si="89"/>
        <v>0</v>
      </c>
      <c r="AM36" s="39"/>
      <c r="AN36" s="10"/>
      <c r="AO36" s="10"/>
      <c r="AP36" s="10">
        <f t="shared" si="90"/>
        <v>0</v>
      </c>
      <c r="AQ36" s="183"/>
      <c r="AR36" s="184">
        <f t="shared" si="1"/>
        <v>0</v>
      </c>
      <c r="AS36" s="39"/>
      <c r="AT36" s="10"/>
      <c r="AU36" s="10"/>
      <c r="AV36" s="10">
        <f t="shared" si="91"/>
        <v>0</v>
      </c>
      <c r="AW36" s="183"/>
      <c r="AX36" s="184">
        <f t="shared" si="92"/>
        <v>0</v>
      </c>
      <c r="AY36" s="39"/>
      <c r="AZ36" s="10"/>
      <c r="BA36" s="10"/>
      <c r="BB36" s="10">
        <f t="shared" si="93"/>
        <v>0</v>
      </c>
      <c r="BC36" s="183"/>
      <c r="BD36" s="184">
        <f t="shared" si="94"/>
        <v>0</v>
      </c>
      <c r="BE36" s="39"/>
      <c r="BF36" s="10"/>
      <c r="BG36" s="10"/>
      <c r="BH36" s="10">
        <f t="shared" si="95"/>
        <v>0</v>
      </c>
      <c r="BI36" s="183"/>
      <c r="BJ36" s="184">
        <f t="shared" si="96"/>
        <v>0</v>
      </c>
      <c r="BK36" s="39" cm="1">
        <f t="array" ref="BK36">SUM(_xlfn._xlws.FILTER($C36:$BJ36,$C$8:$BJ$8=BK$8))</f>
        <v>1</v>
      </c>
      <c r="BL36" s="39" cm="1">
        <f t="array" ref="BL36">SUM(_xlfn._xlws.FILTER($C36:$BJ36,$C$8:$BJ$8=BL$8))</f>
        <v>0</v>
      </c>
      <c r="BM36" s="39" cm="1">
        <f t="array" ref="BM36">SUM(_xlfn._xlws.FILTER($C36:$BJ36,$C$8:$BJ$8=BM$8))</f>
        <v>262150</v>
      </c>
      <c r="BN36" s="10">
        <f t="shared" si="97"/>
        <v>262150</v>
      </c>
      <c r="BO36" s="196" cm="1">
        <f t="array" ref="BO36">SUM(_xlfn._xlws.FILTER($C36:$BJ36,$C$8:$BJ$8=BO$8))</f>
        <v>222.38</v>
      </c>
      <c r="BP36" s="184">
        <f t="shared" si="98"/>
        <v>222.38</v>
      </c>
    </row>
    <row r="37" spans="1:68" s="15" customFormat="1" ht="19.5" customHeight="1" outlineLevel="1" x14ac:dyDescent="0.2">
      <c r="A37" s="154"/>
      <c r="B37" s="139" t="str">
        <v>INDUSTRIAL</v>
      </c>
      <c r="C37" s="39"/>
      <c r="D37" s="10"/>
      <c r="E37" s="10"/>
      <c r="F37" s="10">
        <f t="shared" si="80"/>
        <v>0</v>
      </c>
      <c r="G37" s="183"/>
      <c r="H37" s="184">
        <f t="shared" si="81"/>
        <v>0</v>
      </c>
      <c r="I37" s="39"/>
      <c r="J37" s="10"/>
      <c r="K37" s="10"/>
      <c r="L37" s="10">
        <f t="shared" si="82"/>
        <v>0</v>
      </c>
      <c r="M37" s="30"/>
      <c r="N37" s="83">
        <f t="shared" si="83"/>
        <v>0</v>
      </c>
      <c r="O37" s="39"/>
      <c r="P37" s="10"/>
      <c r="Q37" s="10"/>
      <c r="R37" s="10"/>
      <c r="S37" s="183"/>
      <c r="T37" s="184"/>
      <c r="U37" s="39"/>
      <c r="V37" s="10"/>
      <c r="W37" s="10"/>
      <c r="X37" s="10">
        <f t="shared" si="84"/>
        <v>0</v>
      </c>
      <c r="Y37" s="183"/>
      <c r="Z37" s="184">
        <f t="shared" si="85"/>
        <v>0</v>
      </c>
      <c r="AA37" s="39"/>
      <c r="AB37" s="10"/>
      <c r="AC37" s="10"/>
      <c r="AD37" s="10">
        <f t="shared" si="86"/>
        <v>0</v>
      </c>
      <c r="AE37" s="183"/>
      <c r="AF37" s="184">
        <f t="shared" si="87"/>
        <v>0</v>
      </c>
      <c r="AG37" s="39"/>
      <c r="AH37" s="10"/>
      <c r="AI37" s="10"/>
      <c r="AJ37" s="10">
        <f t="shared" si="88"/>
        <v>0</v>
      </c>
      <c r="AK37" s="183"/>
      <c r="AL37" s="184">
        <f t="shared" si="89"/>
        <v>0</v>
      </c>
      <c r="AM37" s="39"/>
      <c r="AN37" s="10"/>
      <c r="AO37" s="10"/>
      <c r="AP37" s="10">
        <f t="shared" si="90"/>
        <v>0</v>
      </c>
      <c r="AQ37" s="183"/>
      <c r="AR37" s="184">
        <f t="shared" si="1"/>
        <v>0</v>
      </c>
      <c r="AS37" s="39"/>
      <c r="AT37" s="10"/>
      <c r="AU37" s="10"/>
      <c r="AV37" s="10">
        <f t="shared" si="91"/>
        <v>0</v>
      </c>
      <c r="AW37" s="183"/>
      <c r="AX37" s="184">
        <f t="shared" si="92"/>
        <v>0</v>
      </c>
      <c r="AY37" s="39"/>
      <c r="AZ37" s="10"/>
      <c r="BA37" s="10"/>
      <c r="BB37" s="10">
        <f t="shared" si="93"/>
        <v>0</v>
      </c>
      <c r="BC37" s="183"/>
      <c r="BD37" s="184">
        <f t="shared" si="94"/>
        <v>0</v>
      </c>
      <c r="BE37" s="39"/>
      <c r="BF37" s="10"/>
      <c r="BG37" s="10"/>
      <c r="BH37" s="10">
        <f t="shared" si="95"/>
        <v>0</v>
      </c>
      <c r="BI37" s="183"/>
      <c r="BJ37" s="184">
        <f t="shared" si="96"/>
        <v>0</v>
      </c>
      <c r="BK37" s="39" cm="1">
        <f t="array" ref="BK37">SUM(_xlfn._xlws.FILTER($C37:$BJ37,$C$8:$BJ$8=BK$8))</f>
        <v>0</v>
      </c>
      <c r="BL37" s="39" cm="1">
        <f t="array" ref="BL37">SUM(_xlfn._xlws.FILTER($C37:$BJ37,$C$8:$BJ$8=BL$8))</f>
        <v>0</v>
      </c>
      <c r="BM37" s="39" cm="1">
        <f t="array" ref="BM37">SUM(_xlfn._xlws.FILTER($C37:$BJ37,$C$8:$BJ$8=BM$8))</f>
        <v>0</v>
      </c>
      <c r="BN37" s="10">
        <f t="shared" si="97"/>
        <v>0</v>
      </c>
      <c r="BO37" s="196" cm="1">
        <f t="array" ref="BO37">SUM(_xlfn._xlws.FILTER($C37:$BJ37,$C$8:$BJ$8=BO$8))</f>
        <v>0</v>
      </c>
      <c r="BP37" s="184">
        <f t="shared" si="98"/>
        <v>0</v>
      </c>
    </row>
    <row r="38" spans="1:68" s="15" customFormat="1" ht="19.5" customHeight="1" outlineLevel="1" thickBot="1" x14ac:dyDescent="0.25">
      <c r="A38" s="155"/>
      <c r="B38" s="139" t="str">
        <v>AIRCONDITIONING/COGENERATION</v>
      </c>
      <c r="C38" s="147"/>
      <c r="D38" s="148"/>
      <c r="E38" s="157"/>
      <c r="F38" s="10">
        <f t="shared" si="80"/>
        <v>0</v>
      </c>
      <c r="G38" s="185"/>
      <c r="H38" s="184">
        <f t="shared" si="81"/>
        <v>0</v>
      </c>
      <c r="I38" s="147"/>
      <c r="J38" s="148"/>
      <c r="K38" s="157"/>
      <c r="L38" s="10">
        <f>IFERROR(K38/(I38+J38),0)</f>
        <v>0</v>
      </c>
      <c r="M38" s="30"/>
      <c r="N38" s="83">
        <f t="shared" si="83"/>
        <v>0</v>
      </c>
      <c r="O38" s="147"/>
      <c r="P38" s="148"/>
      <c r="Q38" s="157"/>
      <c r="R38" s="10"/>
      <c r="S38" s="183"/>
      <c r="T38" s="184"/>
      <c r="U38" s="147"/>
      <c r="V38" s="148"/>
      <c r="W38" s="157"/>
      <c r="X38" s="10">
        <f>IFERROR(W38/(U38+V38),0)</f>
        <v>0</v>
      </c>
      <c r="Y38" s="183"/>
      <c r="Z38" s="184">
        <f t="shared" si="85"/>
        <v>0</v>
      </c>
      <c r="AA38" s="147"/>
      <c r="AB38" s="148"/>
      <c r="AC38" s="157"/>
      <c r="AD38" s="10">
        <f>IFERROR(AC38/(AA38+AB38),0)</f>
        <v>0</v>
      </c>
      <c r="AE38" s="183"/>
      <c r="AF38" s="184">
        <f t="shared" si="87"/>
        <v>0</v>
      </c>
      <c r="AG38" s="147"/>
      <c r="AH38" s="148"/>
      <c r="AI38" s="157"/>
      <c r="AJ38" s="10">
        <f>IFERROR(AI38/(AG38+AH38),0)</f>
        <v>0</v>
      </c>
      <c r="AK38" s="183"/>
      <c r="AL38" s="184">
        <f t="shared" si="89"/>
        <v>0</v>
      </c>
      <c r="AM38" s="147"/>
      <c r="AN38" s="148"/>
      <c r="AO38" s="157"/>
      <c r="AP38" s="10">
        <f>IFERROR(AO38/(AM38+AN38),0)</f>
        <v>0</v>
      </c>
      <c r="AQ38" s="183"/>
      <c r="AR38" s="184">
        <f t="shared" si="1"/>
        <v>0</v>
      </c>
      <c r="AS38" s="147"/>
      <c r="AT38" s="148"/>
      <c r="AU38" s="157"/>
      <c r="AV38" s="10">
        <f>IFERROR(AU38/(AS38+AT38),0)</f>
        <v>0</v>
      </c>
      <c r="AW38" s="183"/>
      <c r="AX38" s="184">
        <f t="shared" si="92"/>
        <v>0</v>
      </c>
      <c r="AY38" s="147"/>
      <c r="AZ38" s="148"/>
      <c r="BA38" s="157"/>
      <c r="BB38" s="10">
        <f>IFERROR(BA38/(AY38+AZ38),0)</f>
        <v>0</v>
      </c>
      <c r="BC38" s="183"/>
      <c r="BD38" s="184">
        <f t="shared" si="94"/>
        <v>0</v>
      </c>
      <c r="BE38" s="147"/>
      <c r="BF38" s="148"/>
      <c r="BG38" s="157"/>
      <c r="BH38" s="10">
        <f>IFERROR(BG38/(BE38+BF38),0)</f>
        <v>0</v>
      </c>
      <c r="BI38" s="183"/>
      <c r="BJ38" s="184">
        <f t="shared" si="96"/>
        <v>0</v>
      </c>
      <c r="BK38" s="39" cm="1">
        <f t="array" ref="BK38">SUM(_xlfn._xlws.FILTER($C38:$BJ38,$C$8:$BJ$8=BK$8))</f>
        <v>0</v>
      </c>
      <c r="BL38" s="39" cm="1">
        <f t="array" ref="BL38">SUM(_xlfn._xlws.FILTER($C38:$BJ38,$C$8:$BJ$8=BL$8))</f>
        <v>0</v>
      </c>
      <c r="BM38" s="39" cm="1">
        <f t="array" ref="BM38">SUM(_xlfn._xlws.FILTER($C38:$BJ38,$C$8:$BJ$8=BM$8))</f>
        <v>0</v>
      </c>
      <c r="BN38" s="10">
        <f>IFERROR(BM38/(BK38+BL38),0)</f>
        <v>0</v>
      </c>
      <c r="BO38" s="196" cm="1">
        <f t="array" ref="BO38">SUM(_xlfn._xlws.FILTER($C38:$BJ38,$C$8:$BJ$8=BO$8))</f>
        <v>0</v>
      </c>
      <c r="BP38" s="184">
        <f t="shared" si="98"/>
        <v>0</v>
      </c>
    </row>
    <row r="39" spans="1:68" s="8" customFormat="1" ht="36" customHeight="1" x14ac:dyDescent="0.2">
      <c r="A39" s="153">
        <v>6</v>
      </c>
      <c r="B39" s="168" t="s">
        <v>91</v>
      </c>
      <c r="C39" s="121">
        <f>SUM(C40:C44)</f>
        <v>14884</v>
      </c>
      <c r="D39" s="74">
        <f>SUM(D40:D44)</f>
        <v>0</v>
      </c>
      <c r="E39" s="74">
        <f>SUM(E40:E43)</f>
        <v>35126396</v>
      </c>
      <c r="F39" s="74">
        <f>IFERROR(E39/(C39+D39),0)</f>
        <v>2360.0104810534804</v>
      </c>
      <c r="G39" s="181">
        <f>SUM(G40:G44)</f>
        <v>413640.67</v>
      </c>
      <c r="H39" s="182">
        <f>IFERROR(G39/(C39+D39),0)</f>
        <v>27.79096143509809</v>
      </c>
      <c r="I39" s="121">
        <f>SUM(I40:I44)</f>
        <v>9253</v>
      </c>
      <c r="J39" s="74">
        <f>SUM(J40:J44)</f>
        <v>1</v>
      </c>
      <c r="K39" s="74">
        <f>SUM(K40:K43)</f>
        <v>22273630</v>
      </c>
      <c r="L39" s="74">
        <f>IFERROR(K39/(I39+J39),0)</f>
        <v>2406.9191700886104</v>
      </c>
      <c r="M39" s="82">
        <f>SUM(M40:M44)</f>
        <v>290423.01</v>
      </c>
      <c r="N39" s="37">
        <f>IFERROR(M39/(I39+J39),0)</f>
        <v>31.383510914199267</v>
      </c>
      <c r="O39" s="121">
        <f>SUM(O40:O44)</f>
        <v>139660</v>
      </c>
      <c r="P39" s="74">
        <f>SUM(P40:P44)</f>
        <v>0</v>
      </c>
      <c r="Q39" s="74">
        <f>SUM(Q40:Q44)</f>
        <v>564812254</v>
      </c>
      <c r="R39" s="74">
        <f>IFERROR(Q39/(O39+P39),0)</f>
        <v>4044.1948589431477</v>
      </c>
      <c r="S39" s="181">
        <f>SUM(S40:S44)</f>
        <v>9570627.9300000016</v>
      </c>
      <c r="T39" s="182">
        <f>IFERROR(S39/(O39+P39),0)</f>
        <v>68.52805334383504</v>
      </c>
      <c r="U39" s="121">
        <f>SUM(U40:U44)</f>
        <v>249</v>
      </c>
      <c r="V39" s="74">
        <f>SUM(V40:V44)</f>
        <v>0</v>
      </c>
      <c r="W39" s="74">
        <f>SUM(W40:W43)</f>
        <v>5169851</v>
      </c>
      <c r="X39" s="74">
        <f>IFERROR(W39/(U39+V39),0)</f>
        <v>20762.453815261044</v>
      </c>
      <c r="Y39" s="181">
        <f>SUM(Y40:Y44)</f>
        <v>42049.96</v>
      </c>
      <c r="Z39" s="182">
        <f>IFERROR(Y39/(U39+V39),0)</f>
        <v>168.87534136546185</v>
      </c>
      <c r="AA39" s="121">
        <f>SUM(AA40:AA44)</f>
        <v>438</v>
      </c>
      <c r="AB39" s="74">
        <f>SUM(AB40:AB44)</f>
        <v>0</v>
      </c>
      <c r="AC39" s="74">
        <f>SUM(AC40:AC43)</f>
        <v>12786653</v>
      </c>
      <c r="AD39" s="74">
        <f>IFERROR(AC39/(AA39+AB39),0)</f>
        <v>29193.271689497717</v>
      </c>
      <c r="AE39" s="181">
        <f>SUM(AE40:AE44)</f>
        <v>35988.89</v>
      </c>
      <c r="AF39" s="182">
        <f>IFERROR(AE39/(AA39+AB39),0)</f>
        <v>82.166415525114161</v>
      </c>
      <c r="AG39" s="121">
        <f>SUM(AG40:AG44)</f>
        <v>166</v>
      </c>
      <c r="AH39" s="74">
        <f>SUM(AH40:AH44)</f>
        <v>0</v>
      </c>
      <c r="AI39" s="74">
        <f>SUM(AI40:AI43)</f>
        <v>2441470</v>
      </c>
      <c r="AJ39" s="74">
        <f>IFERROR(AI39/(AG39+AH39),0)</f>
        <v>14707.650602409638</v>
      </c>
      <c r="AK39" s="181">
        <f>SUM(AK40:AK44)</f>
        <v>11427.55</v>
      </c>
      <c r="AL39" s="182">
        <f>IFERROR(AK39/(AG39+AH39),0)</f>
        <v>68.840662650602411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181">
        <f>SUM(AQ40:AQ44)</f>
        <v>0</v>
      </c>
      <c r="AR39" s="182">
        <f t="shared" si="1"/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181">
        <f>SUM(AW40:AW44)</f>
        <v>0</v>
      </c>
      <c r="AX39" s="182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181">
        <f>SUM(BC40:BC44)</f>
        <v>0</v>
      </c>
      <c r="BD39" s="182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181">
        <f>SUM(BI40:BI44)</f>
        <v>0</v>
      </c>
      <c r="BJ39" s="182">
        <f>IFERROR(BI39/(BE39+BF39),0)</f>
        <v>0</v>
      </c>
      <c r="BK39" s="121">
        <f>SUM(BK40:BK44)</f>
        <v>164650</v>
      </c>
      <c r="BL39" s="74">
        <f>SUM(BL40:BL44)</f>
        <v>1</v>
      </c>
      <c r="BM39" s="74">
        <f>SUM(BM40:BM43)</f>
        <v>640976284</v>
      </c>
      <c r="BN39" s="74">
        <f>IFERROR(BM39/(BK39+BL39),0)</f>
        <v>3892.9389071429873</v>
      </c>
      <c r="BO39" s="181">
        <f>SUM(BO40:BO44)</f>
        <v>10364158.01</v>
      </c>
      <c r="BP39" s="182">
        <f>IFERROR(BO39/(BK39+BL39),0)</f>
        <v>62.946219640330149</v>
      </c>
    </row>
    <row r="40" spans="1:68" s="8" customFormat="1" ht="19.5" customHeight="1" outlineLevel="1" x14ac:dyDescent="0.2">
      <c r="A40" s="154"/>
      <c r="B40" s="139" t="str" cm="1">
        <f t="array" ref="B40:B44">$B$10:$B$14</f>
        <v>RESIDENTIAL</v>
      </c>
      <c r="C40" s="39">
        <v>14610</v>
      </c>
      <c r="D40" s="10"/>
      <c r="E40" s="10">
        <v>28191799</v>
      </c>
      <c r="F40" s="10">
        <f>IFERROR(E40/(C40+D40),0)</f>
        <v>1929.6234770704996</v>
      </c>
      <c r="G40" s="183">
        <v>369137.38</v>
      </c>
      <c r="H40" s="184">
        <f>IFERROR(G40/(C40+D40),0)</f>
        <v>25.266076659822041</v>
      </c>
      <c r="I40" s="39">
        <v>8945</v>
      </c>
      <c r="J40" s="10"/>
      <c r="K40" s="10">
        <v>19458195</v>
      </c>
      <c r="L40" s="10">
        <f>IFERROR(K40/(I40+J40),0)</f>
        <v>2175.3152599217442</v>
      </c>
      <c r="M40" s="30">
        <v>260130.07</v>
      </c>
      <c r="N40" s="83">
        <f>IFERROR(M40/(I40+J40),0)</f>
        <v>29.081058692006707</v>
      </c>
      <c r="O40" s="39">
        <v>133926</v>
      </c>
      <c r="P40" s="10"/>
      <c r="Q40" s="10">
        <v>396250027</v>
      </c>
      <c r="R40" s="10">
        <v>2958.72367576124</v>
      </c>
      <c r="S40" s="183">
        <v>7213420.96</v>
      </c>
      <c r="T40" s="184">
        <v>53.861243970550902</v>
      </c>
      <c r="U40" s="39">
        <v>230</v>
      </c>
      <c r="V40" s="10"/>
      <c r="W40" s="10">
        <v>385725</v>
      </c>
      <c r="X40" s="10">
        <f>IFERROR(W40/(U40+V40),0)</f>
        <v>1677.0652173913043</v>
      </c>
      <c r="Y40" s="183">
        <v>10241.14</v>
      </c>
      <c r="Z40" s="184">
        <f>IFERROR(Y40/(U40+V40),0)</f>
        <v>44.526695652173913</v>
      </c>
      <c r="AA40" s="39">
        <v>427</v>
      </c>
      <c r="AB40" s="10"/>
      <c r="AC40" s="10">
        <v>829178</v>
      </c>
      <c r="AD40" s="10">
        <f>IFERROR(AC40/(AA40+AB40),0)</f>
        <v>1941.8688524590164</v>
      </c>
      <c r="AE40" s="183">
        <v>18547.580000000002</v>
      </c>
      <c r="AF40" s="184">
        <f>IFERROR(AE40/(AA40+AB40),0)</f>
        <v>43.436955503512884</v>
      </c>
      <c r="AG40" s="39">
        <v>163</v>
      </c>
      <c r="AH40" s="10"/>
      <c r="AI40" s="10">
        <v>304956</v>
      </c>
      <c r="AJ40" s="10">
        <f>IFERROR(AI40/(AG40+AH40),0)</f>
        <v>1870.8957055214723</v>
      </c>
      <c r="AK40" s="183">
        <v>5900.33</v>
      </c>
      <c r="AL40" s="184">
        <f>IFERROR(AK40/(AG40+AH40),0)</f>
        <v>36.198343558282211</v>
      </c>
      <c r="AM40" s="39"/>
      <c r="AN40" s="10"/>
      <c r="AO40" s="10"/>
      <c r="AP40" s="10">
        <f>IFERROR(AO40/(AM40+AN40),0)</f>
        <v>0</v>
      </c>
      <c r="AQ40" s="183"/>
      <c r="AR40" s="184">
        <f t="shared" si="1"/>
        <v>0</v>
      </c>
      <c r="AS40" s="39"/>
      <c r="AT40" s="10"/>
      <c r="AU40" s="10"/>
      <c r="AV40" s="10">
        <f>IFERROR(AU40/(AS40+AT40),0)</f>
        <v>0</v>
      </c>
      <c r="AW40" s="183"/>
      <c r="AX40" s="184">
        <f>IFERROR(AW40/(AS40+AT40),0)</f>
        <v>0</v>
      </c>
      <c r="AY40" s="39"/>
      <c r="AZ40" s="10"/>
      <c r="BA40" s="10"/>
      <c r="BB40" s="10">
        <f>IFERROR(BA40/(AY40+AZ40),0)</f>
        <v>0</v>
      </c>
      <c r="BC40" s="183"/>
      <c r="BD40" s="184">
        <f>IFERROR(BC40/(AY40+AZ40),0)</f>
        <v>0</v>
      </c>
      <c r="BE40" s="39"/>
      <c r="BF40" s="10"/>
      <c r="BG40" s="10"/>
      <c r="BH40" s="10">
        <f>IFERROR(BG40/(BE40+BF40),0)</f>
        <v>0</v>
      </c>
      <c r="BI40" s="183"/>
      <c r="BJ40" s="184">
        <f>IFERROR(BI40/(BE40+BF40),0)</f>
        <v>0</v>
      </c>
      <c r="BK40" s="39" cm="1">
        <f t="array" ref="BK40">SUM(_xlfn._xlws.FILTER($C40:$BJ40,$C$8:$BJ$8=BK$8))</f>
        <v>158301</v>
      </c>
      <c r="BL40" s="39" cm="1">
        <f t="array" ref="BL40">SUM(_xlfn._xlws.FILTER($C40:$BJ40,$C$8:$BJ$8=BL$8))</f>
        <v>0</v>
      </c>
      <c r="BM40" s="39" cm="1">
        <f t="array" ref="BM40">SUM(_xlfn._xlws.FILTER($C40:$BJ40,$C$8:$BJ$8=BM$8))</f>
        <v>445419880</v>
      </c>
      <c r="BN40" s="10">
        <f>IFERROR(BM40/(BK40+BL40),0)</f>
        <v>2813.7527874113239</v>
      </c>
      <c r="BO40" s="196" cm="1">
        <f t="array" ref="BO40">SUM(_xlfn._xlws.FILTER($C40:$BJ40,$C$8:$BJ$8=BO$8))</f>
        <v>7877377.46</v>
      </c>
      <c r="BP40" s="184">
        <f>IFERROR(BO40/(BK40+BL40),0)</f>
        <v>49.762019570312255</v>
      </c>
    </row>
    <row r="41" spans="1:68" s="8" customFormat="1" ht="19.5" customHeight="1" outlineLevel="1" x14ac:dyDescent="0.2">
      <c r="A41" s="154"/>
      <c r="B41" s="139" t="str">
        <v>COMMERCIAL</v>
      </c>
      <c r="C41" s="39">
        <v>270</v>
      </c>
      <c r="D41" s="10"/>
      <c r="E41" s="10">
        <v>3368084</v>
      </c>
      <c r="F41" s="10">
        <f t="shared" ref="F41:F44" si="99">IFERROR(E41/(C41+D41),0)</f>
        <v>12474.385185185185</v>
      </c>
      <c r="G41" s="183">
        <v>41687.89</v>
      </c>
      <c r="H41" s="184">
        <f t="shared" ref="H41:H44" si="100">IFERROR(G41/(C41+D41),0)</f>
        <v>154.3995925925926</v>
      </c>
      <c r="I41" s="39">
        <v>308</v>
      </c>
      <c r="J41" s="10"/>
      <c r="K41" s="10">
        <v>2314282</v>
      </c>
      <c r="L41" s="10">
        <f t="shared" ref="L41:L43" si="101">IFERROR(K41/(I41+J41),0)</f>
        <v>7513.9025974025972</v>
      </c>
      <c r="M41" s="30">
        <v>29958.54</v>
      </c>
      <c r="N41" s="83">
        <f t="shared" ref="N41:N44" si="102">IFERROR(M41/(I41+J41),0)</f>
        <v>97.267987012987021</v>
      </c>
      <c r="O41" s="39">
        <v>5631</v>
      </c>
      <c r="P41" s="10"/>
      <c r="Q41" s="10">
        <v>131993073</v>
      </c>
      <c r="R41" s="10">
        <v>23440.432072455998</v>
      </c>
      <c r="S41" s="183">
        <v>2281023.85</v>
      </c>
      <c r="T41" s="184">
        <v>405.08326229799297</v>
      </c>
      <c r="U41" s="39">
        <v>9</v>
      </c>
      <c r="V41" s="10"/>
      <c r="W41" s="10">
        <v>1766909</v>
      </c>
      <c r="X41" s="10">
        <f t="shared" ref="X41:X43" si="103">IFERROR(W41/(U41+V41),0)</f>
        <v>196323.22222222222</v>
      </c>
      <c r="Y41" s="183">
        <v>19128.09</v>
      </c>
      <c r="Z41" s="184">
        <f t="shared" ref="Z41:Z44" si="104">IFERROR(Y41/(U41+V41),0)</f>
        <v>2125.3433333333332</v>
      </c>
      <c r="AA41" s="39">
        <v>6</v>
      </c>
      <c r="AB41" s="10"/>
      <c r="AC41" s="10">
        <v>161782</v>
      </c>
      <c r="AD41" s="10">
        <f t="shared" ref="AD41:AD43" si="105">IFERROR(AC41/(AA41+AB41),0)</f>
        <v>26963.666666666668</v>
      </c>
      <c r="AE41" s="183">
        <v>1462.42</v>
      </c>
      <c r="AF41" s="184">
        <f t="shared" ref="AF41:AF44" si="106">IFERROR(AE41/(AA41+AB41),0)</f>
        <v>243.73666666666668</v>
      </c>
      <c r="AG41" s="39">
        <v>1</v>
      </c>
      <c r="AH41" s="10"/>
      <c r="AI41" s="10">
        <v>23987</v>
      </c>
      <c r="AJ41" s="10">
        <f t="shared" ref="AJ41:AJ43" si="107">IFERROR(AI41/(AG41+AH41),0)</f>
        <v>23987</v>
      </c>
      <c r="AK41" s="183">
        <v>246.7</v>
      </c>
      <c r="AL41" s="184">
        <f t="shared" ref="AL41:AL44" si="108">IFERROR(AK41/(AG41+AH41),0)</f>
        <v>246.7</v>
      </c>
      <c r="AM41" s="39"/>
      <c r="AN41" s="10"/>
      <c r="AO41" s="10"/>
      <c r="AP41" s="10">
        <f t="shared" ref="AP41:AP43" si="109">IFERROR(AO41/(AM41+AN41),0)</f>
        <v>0</v>
      </c>
      <c r="AQ41" s="183"/>
      <c r="AR41" s="184">
        <f t="shared" si="1"/>
        <v>0</v>
      </c>
      <c r="AS41" s="39"/>
      <c r="AT41" s="10"/>
      <c r="AU41" s="10"/>
      <c r="AV41" s="10">
        <f t="shared" ref="AV41:AV43" si="110">IFERROR(AU41/(AS41+AT41),0)</f>
        <v>0</v>
      </c>
      <c r="AW41" s="183"/>
      <c r="AX41" s="184">
        <f t="shared" ref="AX41:AX44" si="111">IFERROR(AW41/(AS41+AT41),0)</f>
        <v>0</v>
      </c>
      <c r="AY41" s="39"/>
      <c r="AZ41" s="10"/>
      <c r="BA41" s="10"/>
      <c r="BB41" s="10">
        <f t="shared" ref="BB41:BB43" si="112">IFERROR(BA41/(AY41+AZ41),0)</f>
        <v>0</v>
      </c>
      <c r="BC41" s="183"/>
      <c r="BD41" s="184">
        <f t="shared" ref="BD41:BD44" si="113">IFERROR(BC41/(AY41+AZ41),0)</f>
        <v>0</v>
      </c>
      <c r="BE41" s="39"/>
      <c r="BF41" s="10"/>
      <c r="BG41" s="10"/>
      <c r="BH41" s="10">
        <f t="shared" ref="BH41:BH43" si="114">IFERROR(BG41/(BE41+BF41),0)</f>
        <v>0</v>
      </c>
      <c r="BI41" s="183"/>
      <c r="BJ41" s="184">
        <f t="shared" ref="BJ41:BJ44" si="115">IFERROR(BI41/(BE41+BF41),0)</f>
        <v>0</v>
      </c>
      <c r="BK41" s="39" cm="1">
        <f t="array" ref="BK41">SUM(_xlfn._xlws.FILTER($C41:$BJ41,$C$8:$BJ$8=BK$8))</f>
        <v>6225</v>
      </c>
      <c r="BL41" s="39" cm="1">
        <f t="array" ref="BL41">SUM(_xlfn._xlws.FILTER($C41:$BJ41,$C$8:$BJ$8=BL$8))</f>
        <v>0</v>
      </c>
      <c r="BM41" s="39" cm="1">
        <f t="array" ref="BM41">SUM(_xlfn._xlws.FILTER($C41:$BJ41,$C$8:$BJ$8=BM$8))</f>
        <v>139628117</v>
      </c>
      <c r="BN41" s="10">
        <f t="shared" ref="BN41:BN43" si="116">IFERROR(BM41/(BK41+BL41),0)</f>
        <v>22430.219598393574</v>
      </c>
      <c r="BO41" s="196" cm="1">
        <f t="array" ref="BO41">SUM(_xlfn._xlws.FILTER($C41:$BJ41,$C$8:$BJ$8=BO$8))</f>
        <v>2373507.4900000002</v>
      </c>
      <c r="BP41" s="184">
        <f t="shared" ref="BP41:BP44" si="117">IFERROR(BO41/(BK41+BL41),0)</f>
        <v>381.28634377510042</v>
      </c>
    </row>
    <row r="42" spans="1:68" s="8" customFormat="1" ht="19.5" customHeight="1" outlineLevel="1" x14ac:dyDescent="0.2">
      <c r="A42" s="154"/>
      <c r="B42" s="139" t="str">
        <v>CNG</v>
      </c>
      <c r="C42" s="39"/>
      <c r="D42" s="10"/>
      <c r="E42" s="10">
        <v>1143</v>
      </c>
      <c r="F42" s="10">
        <f t="shared" si="99"/>
        <v>0</v>
      </c>
      <c r="G42" s="183">
        <v>1.22</v>
      </c>
      <c r="H42" s="184">
        <f t="shared" si="100"/>
        <v>0</v>
      </c>
      <c r="I42" s="39"/>
      <c r="J42" s="10"/>
      <c r="K42" s="10"/>
      <c r="L42" s="10">
        <f t="shared" si="101"/>
        <v>0</v>
      </c>
      <c r="M42" s="30"/>
      <c r="N42" s="83">
        <f t="shared" si="102"/>
        <v>0</v>
      </c>
      <c r="O42" s="39"/>
      <c r="P42" s="10"/>
      <c r="Q42" s="10"/>
      <c r="R42" s="10"/>
      <c r="S42" s="183"/>
      <c r="T42" s="184"/>
      <c r="U42" s="39"/>
      <c r="V42" s="10"/>
      <c r="W42" s="10"/>
      <c r="X42" s="10">
        <f t="shared" si="103"/>
        <v>0</v>
      </c>
      <c r="Y42" s="183"/>
      <c r="Z42" s="184">
        <f t="shared" si="104"/>
        <v>0</v>
      </c>
      <c r="AA42" s="39"/>
      <c r="AB42" s="10"/>
      <c r="AC42" s="10"/>
      <c r="AD42" s="10">
        <f t="shared" si="105"/>
        <v>0</v>
      </c>
      <c r="AE42" s="183"/>
      <c r="AF42" s="184">
        <f t="shared" si="106"/>
        <v>0</v>
      </c>
      <c r="AG42" s="39"/>
      <c r="AH42" s="10"/>
      <c r="AI42" s="10"/>
      <c r="AJ42" s="10">
        <f t="shared" si="107"/>
        <v>0</v>
      </c>
      <c r="AK42" s="183"/>
      <c r="AL42" s="184">
        <f t="shared" si="108"/>
        <v>0</v>
      </c>
      <c r="AM42" s="39"/>
      <c r="AN42" s="10"/>
      <c r="AO42" s="10"/>
      <c r="AP42" s="10">
        <f t="shared" si="109"/>
        <v>0</v>
      </c>
      <c r="AQ42" s="183"/>
      <c r="AR42" s="184">
        <f t="shared" si="1"/>
        <v>0</v>
      </c>
      <c r="AS42" s="39"/>
      <c r="AT42" s="10"/>
      <c r="AU42" s="10"/>
      <c r="AV42" s="10">
        <f t="shared" si="110"/>
        <v>0</v>
      </c>
      <c r="AW42" s="183"/>
      <c r="AX42" s="184">
        <f t="shared" si="111"/>
        <v>0</v>
      </c>
      <c r="AY42" s="39"/>
      <c r="AZ42" s="10"/>
      <c r="BA42" s="10"/>
      <c r="BB42" s="10">
        <f t="shared" si="112"/>
        <v>0</v>
      </c>
      <c r="BC42" s="183"/>
      <c r="BD42" s="184">
        <f t="shared" si="113"/>
        <v>0</v>
      </c>
      <c r="BE42" s="39"/>
      <c r="BF42" s="10"/>
      <c r="BG42" s="10"/>
      <c r="BH42" s="10">
        <f t="shared" si="114"/>
        <v>0</v>
      </c>
      <c r="BI42" s="183"/>
      <c r="BJ42" s="184">
        <f t="shared" si="115"/>
        <v>0</v>
      </c>
      <c r="BK42" s="39" cm="1">
        <f t="array" ref="BK42">SUM(_xlfn._xlws.FILTER($C42:$BJ42,$C$8:$BJ$8=BK$8))</f>
        <v>0</v>
      </c>
      <c r="BL42" s="39" cm="1">
        <f t="array" ref="BL42">SUM(_xlfn._xlws.FILTER($C42:$BJ42,$C$8:$BJ$8=BL$8))</f>
        <v>0</v>
      </c>
      <c r="BM42" s="39" cm="1">
        <f t="array" ref="BM42">SUM(_xlfn._xlws.FILTER($C42:$BJ42,$C$8:$BJ$8=BM$8))</f>
        <v>1143</v>
      </c>
      <c r="BN42" s="10">
        <f t="shared" si="116"/>
        <v>0</v>
      </c>
      <c r="BO42" s="196" cm="1">
        <f t="array" ref="BO42">SUM(_xlfn._xlws.FILTER($C42:$BJ42,$C$8:$BJ$8=BO$8))</f>
        <v>1.22</v>
      </c>
      <c r="BP42" s="184">
        <f t="shared" si="117"/>
        <v>0</v>
      </c>
    </row>
    <row r="43" spans="1:68" s="15" customFormat="1" ht="19.5" customHeight="1" outlineLevel="1" x14ac:dyDescent="0.2">
      <c r="A43" s="154"/>
      <c r="B43" s="139" t="str">
        <v>INDUSTRIAL</v>
      </c>
      <c r="C43" s="39">
        <v>4</v>
      </c>
      <c r="D43" s="10"/>
      <c r="E43" s="10">
        <v>3565370</v>
      </c>
      <c r="F43" s="10">
        <f t="shared" si="99"/>
        <v>891342.5</v>
      </c>
      <c r="G43" s="183">
        <v>2814.1800000000003</v>
      </c>
      <c r="H43" s="184">
        <f t="shared" si="100"/>
        <v>703.54500000000007</v>
      </c>
      <c r="I43" s="39"/>
      <c r="J43" s="10">
        <v>1</v>
      </c>
      <c r="K43" s="10">
        <v>501153</v>
      </c>
      <c r="L43" s="10">
        <f t="shared" si="101"/>
        <v>501153</v>
      </c>
      <c r="M43" s="30">
        <v>334.4</v>
      </c>
      <c r="N43" s="83">
        <f t="shared" si="102"/>
        <v>334.4</v>
      </c>
      <c r="O43" s="39">
        <v>53</v>
      </c>
      <c r="P43" s="10"/>
      <c r="Q43" s="10">
        <v>34935184</v>
      </c>
      <c r="R43" s="10">
        <v>659154.41509433999</v>
      </c>
      <c r="S43" s="183">
        <v>69885.97</v>
      </c>
      <c r="T43" s="184">
        <v>1318.6032075471701</v>
      </c>
      <c r="U43" s="39">
        <v>10</v>
      </c>
      <c r="V43" s="10"/>
      <c r="W43" s="10">
        <f>2490705+526512</f>
        <v>3017217</v>
      </c>
      <c r="X43" s="10">
        <f t="shared" si="103"/>
        <v>301721.7</v>
      </c>
      <c r="Y43" s="183">
        <f>11387.85+1292.88</f>
        <v>12680.73</v>
      </c>
      <c r="Z43" s="184">
        <f t="shared" si="104"/>
        <v>1268.0729999999999</v>
      </c>
      <c r="AA43" s="39">
        <v>5</v>
      </c>
      <c r="AB43" s="10"/>
      <c r="AC43" s="10">
        <v>11795693</v>
      </c>
      <c r="AD43" s="10">
        <f t="shared" si="105"/>
        <v>2359138.6</v>
      </c>
      <c r="AE43" s="183">
        <v>15978.89</v>
      </c>
      <c r="AF43" s="184">
        <f t="shared" si="106"/>
        <v>3195.7779999999998</v>
      </c>
      <c r="AG43" s="39">
        <v>2</v>
      </c>
      <c r="AH43" s="10"/>
      <c r="AI43" s="10">
        <v>2112527</v>
      </c>
      <c r="AJ43" s="10">
        <f t="shared" si="107"/>
        <v>1056263.5</v>
      </c>
      <c r="AK43" s="183">
        <v>5280.52</v>
      </c>
      <c r="AL43" s="184">
        <f t="shared" si="108"/>
        <v>2640.26</v>
      </c>
      <c r="AM43" s="39"/>
      <c r="AN43" s="10"/>
      <c r="AO43" s="10"/>
      <c r="AP43" s="10">
        <f t="shared" si="109"/>
        <v>0</v>
      </c>
      <c r="AQ43" s="183"/>
      <c r="AR43" s="184">
        <f t="shared" si="1"/>
        <v>0</v>
      </c>
      <c r="AS43" s="39"/>
      <c r="AT43" s="10"/>
      <c r="AU43" s="10"/>
      <c r="AV43" s="10">
        <f t="shared" si="110"/>
        <v>0</v>
      </c>
      <c r="AW43" s="183"/>
      <c r="AX43" s="184">
        <f t="shared" si="111"/>
        <v>0</v>
      </c>
      <c r="AY43" s="39"/>
      <c r="AZ43" s="10"/>
      <c r="BA43" s="10"/>
      <c r="BB43" s="10">
        <f t="shared" si="112"/>
        <v>0</v>
      </c>
      <c r="BC43" s="183"/>
      <c r="BD43" s="184">
        <f t="shared" si="113"/>
        <v>0</v>
      </c>
      <c r="BE43" s="39"/>
      <c r="BF43" s="10"/>
      <c r="BG43" s="10"/>
      <c r="BH43" s="10">
        <f t="shared" si="114"/>
        <v>0</v>
      </c>
      <c r="BI43" s="183"/>
      <c r="BJ43" s="184">
        <f t="shared" si="115"/>
        <v>0</v>
      </c>
      <c r="BK43" s="39" cm="1">
        <f t="array" ref="BK43">SUM(_xlfn._xlws.FILTER($C43:$BJ43,$C$8:$BJ$8=BK$8))</f>
        <v>74</v>
      </c>
      <c r="BL43" s="39" cm="1">
        <f t="array" ref="BL43">SUM(_xlfn._xlws.FILTER($C43:$BJ43,$C$8:$BJ$8=BL$8))</f>
        <v>1</v>
      </c>
      <c r="BM43" s="39" cm="1">
        <f t="array" ref="BM43">SUM(_xlfn._xlws.FILTER($C43:$BJ43,$C$8:$BJ$8=BM$8))</f>
        <v>55927144</v>
      </c>
      <c r="BN43" s="10">
        <f t="shared" si="116"/>
        <v>745695.2533333333</v>
      </c>
      <c r="BO43" s="196" cm="1">
        <f t="array" ref="BO43">SUM(_xlfn._xlws.FILTER($C43:$BJ43,$C$8:$BJ$8=BO$8))</f>
        <v>106974.69</v>
      </c>
      <c r="BP43" s="184">
        <f t="shared" si="117"/>
        <v>1426.3292000000001</v>
      </c>
    </row>
    <row r="44" spans="1:68" s="15" customFormat="1" ht="19.5" customHeight="1" outlineLevel="1" thickBot="1" x14ac:dyDescent="0.25">
      <c r="A44" s="155"/>
      <c r="B44" s="139" t="str">
        <v>AIRCONDITIONING/COGENERATION</v>
      </c>
      <c r="C44" s="147"/>
      <c r="D44" s="148"/>
      <c r="E44" s="157"/>
      <c r="F44" s="10">
        <f t="shared" si="99"/>
        <v>0</v>
      </c>
      <c r="G44" s="185"/>
      <c r="H44" s="184">
        <f t="shared" si="100"/>
        <v>0</v>
      </c>
      <c r="I44" s="147"/>
      <c r="J44" s="148"/>
      <c r="K44" s="157"/>
      <c r="L44" s="10">
        <f>IFERROR(K44/(I44+J44),0)</f>
        <v>0</v>
      </c>
      <c r="M44" s="30"/>
      <c r="N44" s="83">
        <f t="shared" si="102"/>
        <v>0</v>
      </c>
      <c r="O44" s="147">
        <v>50</v>
      </c>
      <c r="P44" s="148"/>
      <c r="Q44" s="157">
        <v>1633970</v>
      </c>
      <c r="R44" s="10">
        <v>32679.4</v>
      </c>
      <c r="S44" s="183">
        <v>6297.15</v>
      </c>
      <c r="T44" s="184">
        <v>125.943</v>
      </c>
      <c r="U44" s="147"/>
      <c r="V44" s="148"/>
      <c r="W44" s="157"/>
      <c r="X44" s="10">
        <f>IFERROR(W44/(U44+V44),0)</f>
        <v>0</v>
      </c>
      <c r="Y44" s="183"/>
      <c r="Z44" s="184">
        <f t="shared" si="104"/>
        <v>0</v>
      </c>
      <c r="AA44" s="147"/>
      <c r="AB44" s="148"/>
      <c r="AC44" s="157"/>
      <c r="AD44" s="10">
        <f>IFERROR(AC44/(AA44+AB44),0)</f>
        <v>0</v>
      </c>
      <c r="AE44" s="183"/>
      <c r="AF44" s="184">
        <f t="shared" si="106"/>
        <v>0</v>
      </c>
      <c r="AG44" s="147"/>
      <c r="AH44" s="148"/>
      <c r="AI44" s="157"/>
      <c r="AJ44" s="10">
        <f>IFERROR(AI44/(AG44+AH44),0)</f>
        <v>0</v>
      </c>
      <c r="AK44" s="183"/>
      <c r="AL44" s="184">
        <f t="shared" si="108"/>
        <v>0</v>
      </c>
      <c r="AM44" s="147"/>
      <c r="AN44" s="148"/>
      <c r="AO44" s="157"/>
      <c r="AP44" s="10">
        <f>IFERROR(AO44/(AM44+AN44),0)</f>
        <v>0</v>
      </c>
      <c r="AQ44" s="183"/>
      <c r="AR44" s="184">
        <f t="shared" si="1"/>
        <v>0</v>
      </c>
      <c r="AS44" s="147"/>
      <c r="AT44" s="148"/>
      <c r="AU44" s="157"/>
      <c r="AV44" s="10">
        <f>IFERROR(AU44/(AS44+AT44),0)</f>
        <v>0</v>
      </c>
      <c r="AW44" s="183"/>
      <c r="AX44" s="184">
        <f t="shared" si="111"/>
        <v>0</v>
      </c>
      <c r="AY44" s="147"/>
      <c r="AZ44" s="148"/>
      <c r="BA44" s="157"/>
      <c r="BB44" s="10">
        <f>IFERROR(BA44/(AY44+AZ44),0)</f>
        <v>0</v>
      </c>
      <c r="BC44" s="183"/>
      <c r="BD44" s="184">
        <f t="shared" si="113"/>
        <v>0</v>
      </c>
      <c r="BE44" s="147"/>
      <c r="BF44" s="148"/>
      <c r="BG44" s="157"/>
      <c r="BH44" s="10">
        <f>IFERROR(BG44/(BE44+BF44),0)</f>
        <v>0</v>
      </c>
      <c r="BI44" s="183"/>
      <c r="BJ44" s="184">
        <f t="shared" si="115"/>
        <v>0</v>
      </c>
      <c r="BK44" s="39" cm="1">
        <f t="array" ref="BK44">SUM(_xlfn._xlws.FILTER($C44:$BJ44,$C$8:$BJ$8=BK$8))</f>
        <v>50</v>
      </c>
      <c r="BL44" s="39" cm="1">
        <f t="array" ref="BL44">SUM(_xlfn._xlws.FILTER($C44:$BJ44,$C$8:$BJ$8=BL$8))</f>
        <v>0</v>
      </c>
      <c r="BM44" s="39" cm="1">
        <f t="array" ref="BM44">SUM(_xlfn._xlws.FILTER($C44:$BJ44,$C$8:$BJ$8=BM$8))</f>
        <v>1633970</v>
      </c>
      <c r="BN44" s="10">
        <f>IFERROR(BM44/(BK44+BL44),0)</f>
        <v>32679.4</v>
      </c>
      <c r="BO44" s="196" cm="1">
        <f t="array" ref="BO44">SUM(_xlfn._xlws.FILTER($C44:$BJ44,$C$8:$BJ$8=BO$8))</f>
        <v>6297.15</v>
      </c>
      <c r="BP44" s="184">
        <f t="shared" si="117"/>
        <v>125.943</v>
      </c>
    </row>
    <row r="45" spans="1:68" ht="20" x14ac:dyDescent="0.2">
      <c r="A45" s="153">
        <v>7</v>
      </c>
      <c r="B45" s="168" t="s">
        <v>92</v>
      </c>
      <c r="C45" s="121">
        <f>SUM(C46:C50)</f>
        <v>195923</v>
      </c>
      <c r="D45" s="74">
        <f>SUM(D46:D50)</f>
        <v>0</v>
      </c>
      <c r="E45" s="74">
        <f>SUM(E46:E49)</f>
        <v>426041557</v>
      </c>
      <c r="F45" s="74">
        <f>IFERROR(E45/(C45+D45),0)</f>
        <v>2174.5356951455419</v>
      </c>
      <c r="G45" s="181">
        <f>SUM(G46:G50)</f>
        <v>5359362.8999999994</v>
      </c>
      <c r="H45" s="182">
        <f>IFERROR(G45/(C45+D45),0)</f>
        <v>27.354434650347329</v>
      </c>
      <c r="I45" s="121">
        <f>SUM(I46:I50)</f>
        <v>75723</v>
      </c>
      <c r="J45" s="74">
        <f>SUM(J46:J50)</f>
        <v>1</v>
      </c>
      <c r="K45" s="74">
        <f>SUM(K46:K49)</f>
        <v>205919423</v>
      </c>
      <c r="L45" s="74">
        <f>IFERROR(K45/(I45+J45),0)</f>
        <v>2719.3415957952566</v>
      </c>
      <c r="M45" s="82">
        <f>SUM(M46:M50)</f>
        <v>2513711.16</v>
      </c>
      <c r="N45" s="37">
        <f>IFERROR(M45/(I45+J45),0)</f>
        <v>33.195699646083149</v>
      </c>
      <c r="O45" s="121">
        <f>SUM(O46:O50)</f>
        <v>7686</v>
      </c>
      <c r="P45" s="74">
        <f>SUM(P46:P50)</f>
        <v>0</v>
      </c>
      <c r="Q45" s="74">
        <f>SUM(Q46:Q50)</f>
        <v>22127652</v>
      </c>
      <c r="R45" s="74">
        <f>IFERROR(Q45/(O45+P45),0)</f>
        <v>2878.9555035128806</v>
      </c>
      <c r="S45" s="181">
        <f>SUM(S46:S50)</f>
        <v>324305.41000000003</v>
      </c>
      <c r="T45" s="182">
        <f>IFERROR(S45/(O45+P45),0)</f>
        <v>42.194302628155093</v>
      </c>
      <c r="U45" s="121">
        <f>SUM(U46:U50)</f>
        <v>166</v>
      </c>
      <c r="V45" s="74">
        <f>SUM(V46:V50)</f>
        <v>0</v>
      </c>
      <c r="W45" s="74">
        <f>SUM(W46:W49)</f>
        <v>3048814</v>
      </c>
      <c r="X45" s="74">
        <f>IFERROR(W45/(U45+V45),0)</f>
        <v>18366.349397590362</v>
      </c>
      <c r="Y45" s="181">
        <f>SUM(Y46:Y50)</f>
        <v>17049.97</v>
      </c>
      <c r="Z45" s="182">
        <f>IFERROR(Y45/(U45+V45),0)</f>
        <v>102.71066265060242</v>
      </c>
      <c r="AA45" s="121">
        <f>SUM(AA46:AA50)</f>
        <v>468</v>
      </c>
      <c r="AB45" s="74">
        <f>SUM(AB46:AB50)</f>
        <v>0</v>
      </c>
      <c r="AC45" s="74">
        <f>SUM(AC46:AC49)</f>
        <v>3315259</v>
      </c>
      <c r="AD45" s="74">
        <f>IFERROR(AC45/(AA45+AB45),0)</f>
        <v>7083.886752136752</v>
      </c>
      <c r="AE45" s="181">
        <f>SUM(AE46:AE50)</f>
        <v>26976.829999999998</v>
      </c>
      <c r="AF45" s="182">
        <f>IFERROR(AE45/(AA45+AB45),0)</f>
        <v>57.642799145299144</v>
      </c>
      <c r="AG45" s="121">
        <f>SUM(AG46:AG50)</f>
        <v>117</v>
      </c>
      <c r="AH45" s="74">
        <f>SUM(AH46:AH50)</f>
        <v>0</v>
      </c>
      <c r="AI45" s="74">
        <f>SUM(AI46:AI49)</f>
        <v>2410403</v>
      </c>
      <c r="AJ45" s="74">
        <f>IFERROR(AI45/(AG45+AH45),0)</f>
        <v>20601.735042735043</v>
      </c>
      <c r="AK45" s="181">
        <f>SUM(AK46:AK50)</f>
        <v>8286.5600000000013</v>
      </c>
      <c r="AL45" s="182">
        <f>IFERROR(AK45/(AG45+AH45),0)</f>
        <v>70.825299145299155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181">
        <f>SUM(AQ46:AQ50)</f>
        <v>0</v>
      </c>
      <c r="AR45" s="182">
        <f t="shared" si="1"/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181">
        <f>SUM(AW46:AW50)</f>
        <v>0</v>
      </c>
      <c r="AX45" s="182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181">
        <f>SUM(BC46:BC50)</f>
        <v>0</v>
      </c>
      <c r="BD45" s="182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181">
        <f>SUM(BI46:BI50)</f>
        <v>0</v>
      </c>
      <c r="BJ45" s="182">
        <f>IFERROR(BI45/(BE45+BF45),0)</f>
        <v>0</v>
      </c>
      <c r="BK45" s="121">
        <f>SUM(BK46:BK50)</f>
        <v>280083</v>
      </c>
      <c r="BL45" s="74">
        <f>SUM(BL46:BL50)</f>
        <v>1</v>
      </c>
      <c r="BM45" s="74">
        <f>SUM(BM46:BM49)</f>
        <v>662858835</v>
      </c>
      <c r="BN45" s="74">
        <f>IFERROR(BM45/(BK45+BL45),0)</f>
        <v>2366.6429892460833</v>
      </c>
      <c r="BO45" s="181">
        <f>SUM(BO46:BO50)</f>
        <v>8249692.8300000001</v>
      </c>
      <c r="BP45" s="182">
        <f>IFERROR(BO45/(BK45+BL45),0)</f>
        <v>29.454352372859571</v>
      </c>
    </row>
    <row r="46" spans="1:68" ht="19.5" customHeight="1" outlineLevel="1" x14ac:dyDescent="0.2">
      <c r="A46" s="154"/>
      <c r="B46" s="139" t="str" cm="1">
        <f t="array" ref="B46:B50">$B$10:$B$14</f>
        <v>RESIDENTIAL</v>
      </c>
      <c r="C46" s="39">
        <v>192292</v>
      </c>
      <c r="D46" s="10"/>
      <c r="E46" s="10">
        <v>354212127</v>
      </c>
      <c r="F46" s="10">
        <f>IFERROR(E46/(C46+D46),0)</f>
        <v>1842.0533719551515</v>
      </c>
      <c r="G46" s="183">
        <v>4674682.97</v>
      </c>
      <c r="H46" s="184">
        <f>IFERROR(G46/(C46+D46),0)</f>
        <v>24.310335167349653</v>
      </c>
      <c r="I46" s="39">
        <v>73958</v>
      </c>
      <c r="J46" s="10"/>
      <c r="K46" s="10">
        <v>162753456</v>
      </c>
      <c r="L46" s="10">
        <f>IFERROR(K46/(I46+J46),0)</f>
        <v>2200.620027583223</v>
      </c>
      <c r="M46" s="30">
        <v>2184257.92</v>
      </c>
      <c r="N46" s="83">
        <f>IFERROR(M46/(I46+J46),0)</f>
        <v>29.5337613239947</v>
      </c>
      <c r="O46" s="39">
        <v>7437</v>
      </c>
      <c r="P46" s="10"/>
      <c r="Q46" s="10">
        <v>13515902</v>
      </c>
      <c r="R46" s="10">
        <v>1817.3863116848199</v>
      </c>
      <c r="S46" s="183">
        <v>245935.35999999999</v>
      </c>
      <c r="T46" s="184">
        <v>33.069162296625002</v>
      </c>
      <c r="U46" s="39">
        <v>154</v>
      </c>
      <c r="V46" s="10"/>
      <c r="W46" s="10">
        <v>282673</v>
      </c>
      <c r="X46" s="10">
        <f>IFERROR(W46/(U46+V46),0)</f>
        <v>1835.5389610389611</v>
      </c>
      <c r="Y46" s="183">
        <v>7440.99</v>
      </c>
      <c r="Z46" s="184">
        <f>IFERROR(Y46/(U46+V46),0)</f>
        <v>48.318116883116879</v>
      </c>
      <c r="AA46" s="39">
        <v>458</v>
      </c>
      <c r="AB46" s="10"/>
      <c r="AC46" s="10">
        <v>917220</v>
      </c>
      <c r="AD46" s="10">
        <f>IFERROR(AC46/(AA46+AB46),0)</f>
        <v>2002.6637554585152</v>
      </c>
      <c r="AE46" s="183">
        <v>20421.25</v>
      </c>
      <c r="AF46" s="184">
        <f>IFERROR(AE46/(AA46+AB46),0)</f>
        <v>44.587882096069869</v>
      </c>
      <c r="AG46" s="39">
        <v>114</v>
      </c>
      <c r="AH46" s="10"/>
      <c r="AI46" s="10">
        <v>210382</v>
      </c>
      <c r="AJ46" s="10">
        <f>IFERROR(AI46/(AG46+AH46),0)</f>
        <v>1845.4561403508771</v>
      </c>
      <c r="AK46" s="183">
        <v>4067.3</v>
      </c>
      <c r="AL46" s="184">
        <f>IFERROR(AK46/(AG46+AH46),0)</f>
        <v>35.678070175438599</v>
      </c>
      <c r="AM46" s="39"/>
      <c r="AN46" s="10"/>
      <c r="AO46" s="10"/>
      <c r="AP46" s="10">
        <f>IFERROR(AO46/(AM46+AN46),0)</f>
        <v>0</v>
      </c>
      <c r="AQ46" s="183"/>
      <c r="AR46" s="184">
        <f t="shared" si="1"/>
        <v>0</v>
      </c>
      <c r="AS46" s="39"/>
      <c r="AT46" s="10"/>
      <c r="AU46" s="10"/>
      <c r="AV46" s="10">
        <f>IFERROR(AU46/(AS46+AT46),0)</f>
        <v>0</v>
      </c>
      <c r="AW46" s="183"/>
      <c r="AX46" s="184">
        <f>IFERROR(AW46/(AS46+AT46),0)</f>
        <v>0</v>
      </c>
      <c r="AY46" s="39"/>
      <c r="AZ46" s="10"/>
      <c r="BA46" s="10"/>
      <c r="BB46" s="10">
        <f>IFERROR(BA46/(AY46+AZ46),0)</f>
        <v>0</v>
      </c>
      <c r="BC46" s="183"/>
      <c r="BD46" s="184">
        <f>IFERROR(BC46/(AY46+AZ46),0)</f>
        <v>0</v>
      </c>
      <c r="BE46" s="39"/>
      <c r="BF46" s="10"/>
      <c r="BG46" s="10"/>
      <c r="BH46" s="10">
        <f>IFERROR(BG46/(BE46+BF46),0)</f>
        <v>0</v>
      </c>
      <c r="BI46" s="183"/>
      <c r="BJ46" s="184">
        <f>IFERROR(BI46/(BE46+BF46),0)</f>
        <v>0</v>
      </c>
      <c r="BK46" s="39" cm="1">
        <f t="array" ref="BK46">SUM(_xlfn._xlws.FILTER($C46:$BJ46,$C$8:$BJ$8=BK$8))</f>
        <v>274413</v>
      </c>
      <c r="BL46" s="39" cm="1">
        <f t="array" ref="BL46">SUM(_xlfn._xlws.FILTER($C46:$BJ46,$C$8:$BJ$8=BL$8))</f>
        <v>0</v>
      </c>
      <c r="BM46" s="39" cm="1">
        <f t="array" ref="BM46">SUM(_xlfn._xlws.FILTER($C46:$BJ46,$C$8:$BJ$8=BM$8))</f>
        <v>531891760</v>
      </c>
      <c r="BN46" s="10">
        <f>IFERROR(BM46/(BK46+BL46),0)</f>
        <v>1938.2892209917168</v>
      </c>
      <c r="BO46" s="196" cm="1">
        <f t="array" ref="BO46">SUM(_xlfn._xlws.FILTER($C46:$BJ46,$C$8:$BJ$8=BO$8))</f>
        <v>7136805.79</v>
      </c>
      <c r="BP46" s="184">
        <f>IFERROR(BO46/(BK46+BL46),0)</f>
        <v>26.007535320848501</v>
      </c>
    </row>
    <row r="47" spans="1:68" ht="19.5" customHeight="1" outlineLevel="1" x14ac:dyDescent="0.2">
      <c r="A47" s="154"/>
      <c r="B47" s="139" t="str">
        <v>COMMERCIAL</v>
      </c>
      <c r="C47" s="39">
        <v>3612</v>
      </c>
      <c r="D47" s="10"/>
      <c r="E47" s="10">
        <v>54121999</v>
      </c>
      <c r="F47" s="10">
        <f t="shared" ref="F47:F50" si="118">IFERROR(E47/(C47+D47),0)</f>
        <v>14983.942137320044</v>
      </c>
      <c r="G47" s="183">
        <v>672080.31</v>
      </c>
      <c r="H47" s="184">
        <f t="shared" ref="H47:H50" si="119">IFERROR(G47/(C47+D47),0)</f>
        <v>186.0687458471761</v>
      </c>
      <c r="I47" s="39">
        <v>1742</v>
      </c>
      <c r="J47" s="10"/>
      <c r="K47" s="10">
        <v>23446259</v>
      </c>
      <c r="L47" s="10">
        <f t="shared" ref="L47:L49" si="120">IFERROR(K47/(I47+J47),0)</f>
        <v>13459.390929965557</v>
      </c>
      <c r="M47" s="30">
        <v>301359.27</v>
      </c>
      <c r="N47" s="83">
        <f t="shared" ref="N47:N50" si="121">IFERROR(M47/(I47+J47),0)</f>
        <v>172.99613662456946</v>
      </c>
      <c r="O47" s="39">
        <v>243</v>
      </c>
      <c r="P47" s="10"/>
      <c r="Q47" s="10">
        <v>4066378</v>
      </c>
      <c r="R47" s="10">
        <v>16734.0658436214</v>
      </c>
      <c r="S47" s="183">
        <v>70324.91</v>
      </c>
      <c r="T47" s="184">
        <v>289.40292181069998</v>
      </c>
      <c r="U47" s="39">
        <v>6</v>
      </c>
      <c r="V47" s="10"/>
      <c r="W47" s="10">
        <v>35586</v>
      </c>
      <c r="X47" s="10">
        <f t="shared" ref="X47:X49" si="122">IFERROR(W47/(U47+V47),0)</f>
        <v>5931</v>
      </c>
      <c r="Y47" s="183">
        <v>441.78</v>
      </c>
      <c r="Z47" s="184">
        <f t="shared" ref="Z47:Z50" si="123">IFERROR(Y47/(U47+V47),0)</f>
        <v>73.63</v>
      </c>
      <c r="AA47" s="39">
        <v>7</v>
      </c>
      <c r="AB47" s="10"/>
      <c r="AC47" s="10">
        <v>32979</v>
      </c>
      <c r="AD47" s="10">
        <f t="shared" ref="AD47:AD49" si="124">IFERROR(AC47/(AA47+AB47),0)</f>
        <v>4711.2857142857147</v>
      </c>
      <c r="AE47" s="183">
        <v>325.01</v>
      </c>
      <c r="AF47" s="184">
        <f t="shared" ref="AF47:AF50" si="125">IFERROR(AE47/(AA47+AB47),0)</f>
        <v>46.43</v>
      </c>
      <c r="AG47" s="39"/>
      <c r="AH47" s="10"/>
      <c r="AI47" s="10"/>
      <c r="AJ47" s="10">
        <f t="shared" ref="AJ47:AJ49" si="126">IFERROR(AI47/(AG47+AH47),0)</f>
        <v>0</v>
      </c>
      <c r="AK47" s="183"/>
      <c r="AL47" s="184">
        <f t="shared" ref="AL47:AL50" si="127">IFERROR(AK47/(AG47+AH47),0)</f>
        <v>0</v>
      </c>
      <c r="AM47" s="39"/>
      <c r="AN47" s="10"/>
      <c r="AO47" s="10"/>
      <c r="AP47" s="10">
        <f t="shared" ref="AP47:AP49" si="128">IFERROR(AO47/(AM47+AN47),0)</f>
        <v>0</v>
      </c>
      <c r="AQ47" s="183"/>
      <c r="AR47" s="184">
        <f t="shared" si="1"/>
        <v>0</v>
      </c>
      <c r="AS47" s="39"/>
      <c r="AT47" s="10"/>
      <c r="AU47" s="10"/>
      <c r="AV47" s="10">
        <f t="shared" ref="AV47:AV49" si="129">IFERROR(AU47/(AS47+AT47),0)</f>
        <v>0</v>
      </c>
      <c r="AW47" s="183"/>
      <c r="AX47" s="184">
        <f t="shared" ref="AX47:AX50" si="130">IFERROR(AW47/(AS47+AT47),0)</f>
        <v>0</v>
      </c>
      <c r="AY47" s="39"/>
      <c r="AZ47" s="10"/>
      <c r="BA47" s="10"/>
      <c r="BB47" s="10">
        <f t="shared" ref="BB47:BB49" si="131">IFERROR(BA47/(AY47+AZ47),0)</f>
        <v>0</v>
      </c>
      <c r="BC47" s="183"/>
      <c r="BD47" s="184">
        <f t="shared" ref="BD47:BD50" si="132">IFERROR(BC47/(AY47+AZ47),0)</f>
        <v>0</v>
      </c>
      <c r="BE47" s="39"/>
      <c r="BF47" s="10"/>
      <c r="BG47" s="10"/>
      <c r="BH47" s="10">
        <f t="shared" ref="BH47:BH49" si="133">IFERROR(BG47/(BE47+BF47),0)</f>
        <v>0</v>
      </c>
      <c r="BI47" s="183"/>
      <c r="BJ47" s="184">
        <f t="shared" ref="BJ47:BJ50" si="134">IFERROR(BI47/(BE47+BF47),0)</f>
        <v>0</v>
      </c>
      <c r="BK47" s="39" cm="1">
        <f t="array" ref="BK47">SUM(_xlfn._xlws.FILTER($C47:$BJ47,$C$8:$BJ$8=BK$8))</f>
        <v>5610</v>
      </c>
      <c r="BL47" s="39" cm="1">
        <f t="array" ref="BL47">SUM(_xlfn._xlws.FILTER($C47:$BJ47,$C$8:$BJ$8=BL$8))</f>
        <v>0</v>
      </c>
      <c r="BM47" s="39" cm="1">
        <f t="array" ref="BM47">SUM(_xlfn._xlws.FILTER($C47:$BJ47,$C$8:$BJ$8=BM$8))</f>
        <v>81703201</v>
      </c>
      <c r="BN47" s="10">
        <f t="shared" ref="BN47:BN49" si="135">IFERROR(BM47/(BK47+BL47),0)</f>
        <v>14563.850445632799</v>
      </c>
      <c r="BO47" s="196" cm="1">
        <f t="array" ref="BO47">SUM(_xlfn._xlws.FILTER($C47:$BJ47,$C$8:$BJ$8=BO$8))</f>
        <v>1044531.2800000001</v>
      </c>
      <c r="BP47" s="184">
        <f t="shared" ref="BP47:BP50" si="136">IFERROR(BO47/(BK47+BL47),0)</f>
        <v>186.19095900178255</v>
      </c>
    </row>
    <row r="48" spans="1:68" ht="19.5" customHeight="1" outlineLevel="1" x14ac:dyDescent="0.2">
      <c r="A48" s="154"/>
      <c r="B48" s="139" t="str">
        <v>CNG</v>
      </c>
      <c r="C48" s="39"/>
      <c r="D48" s="10"/>
      <c r="E48" s="10"/>
      <c r="F48" s="10">
        <f t="shared" si="118"/>
        <v>0</v>
      </c>
      <c r="G48" s="183"/>
      <c r="H48" s="184">
        <f t="shared" si="119"/>
        <v>0</v>
      </c>
      <c r="I48" s="39"/>
      <c r="J48" s="10"/>
      <c r="K48" s="10"/>
      <c r="L48" s="10">
        <f t="shared" si="120"/>
        <v>0</v>
      </c>
      <c r="M48" s="30"/>
      <c r="N48" s="83">
        <f t="shared" si="121"/>
        <v>0</v>
      </c>
      <c r="O48" s="39"/>
      <c r="P48" s="10"/>
      <c r="Q48" s="10"/>
      <c r="R48" s="10"/>
      <c r="S48" s="183"/>
      <c r="T48" s="184"/>
      <c r="U48" s="39"/>
      <c r="V48" s="10"/>
      <c r="W48" s="10"/>
      <c r="X48" s="10">
        <f t="shared" si="122"/>
        <v>0</v>
      </c>
      <c r="Y48" s="183"/>
      <c r="Z48" s="184">
        <f t="shared" si="123"/>
        <v>0</v>
      </c>
      <c r="AA48" s="39"/>
      <c r="AB48" s="10"/>
      <c r="AC48" s="10"/>
      <c r="AD48" s="10">
        <f t="shared" si="124"/>
        <v>0</v>
      </c>
      <c r="AE48" s="183"/>
      <c r="AF48" s="184">
        <f t="shared" si="125"/>
        <v>0</v>
      </c>
      <c r="AG48" s="39"/>
      <c r="AH48" s="10"/>
      <c r="AI48" s="10"/>
      <c r="AJ48" s="10">
        <f t="shared" si="126"/>
        <v>0</v>
      </c>
      <c r="AK48" s="183"/>
      <c r="AL48" s="184">
        <f t="shared" si="127"/>
        <v>0</v>
      </c>
      <c r="AM48" s="39"/>
      <c r="AN48" s="10"/>
      <c r="AO48" s="10"/>
      <c r="AP48" s="10">
        <f t="shared" si="128"/>
        <v>0</v>
      </c>
      <c r="AQ48" s="183"/>
      <c r="AR48" s="184">
        <f t="shared" si="1"/>
        <v>0</v>
      </c>
      <c r="AS48" s="39"/>
      <c r="AT48" s="10"/>
      <c r="AU48" s="10"/>
      <c r="AV48" s="10">
        <f t="shared" si="129"/>
        <v>0</v>
      </c>
      <c r="AW48" s="183"/>
      <c r="AX48" s="184">
        <f t="shared" si="130"/>
        <v>0</v>
      </c>
      <c r="AY48" s="39"/>
      <c r="AZ48" s="10"/>
      <c r="BA48" s="10"/>
      <c r="BB48" s="10">
        <f t="shared" si="131"/>
        <v>0</v>
      </c>
      <c r="BC48" s="183"/>
      <c r="BD48" s="184">
        <f t="shared" si="132"/>
        <v>0</v>
      </c>
      <c r="BE48" s="39"/>
      <c r="BF48" s="10"/>
      <c r="BG48" s="10"/>
      <c r="BH48" s="10">
        <f t="shared" si="133"/>
        <v>0</v>
      </c>
      <c r="BI48" s="183"/>
      <c r="BJ48" s="184">
        <f t="shared" si="134"/>
        <v>0</v>
      </c>
      <c r="BK48" s="39" cm="1">
        <f t="array" ref="BK48">SUM(_xlfn._xlws.FILTER($C48:$BJ48,$C$8:$BJ$8=BK$8))</f>
        <v>0</v>
      </c>
      <c r="BL48" s="39" cm="1">
        <f t="array" ref="BL48">SUM(_xlfn._xlws.FILTER($C48:$BJ48,$C$8:$BJ$8=BL$8))</f>
        <v>0</v>
      </c>
      <c r="BM48" s="39" cm="1">
        <f t="array" ref="BM48">SUM(_xlfn._xlws.FILTER($C48:$BJ48,$C$8:$BJ$8=BM$8))</f>
        <v>0</v>
      </c>
      <c r="BN48" s="10">
        <f t="shared" si="135"/>
        <v>0</v>
      </c>
      <c r="BO48" s="196" cm="1">
        <f t="array" ref="BO48">SUM(_xlfn._xlws.FILTER($C48:$BJ48,$C$8:$BJ$8=BO$8))</f>
        <v>0</v>
      </c>
      <c r="BP48" s="184">
        <f t="shared" si="136"/>
        <v>0</v>
      </c>
    </row>
    <row r="49" spans="1:68" ht="19.5" customHeight="1" outlineLevel="1" x14ac:dyDescent="0.2">
      <c r="A49" s="154"/>
      <c r="B49" s="139" t="str">
        <v>INDUSTRIAL</v>
      </c>
      <c r="C49" s="39">
        <v>19</v>
      </c>
      <c r="D49" s="10"/>
      <c r="E49" s="10">
        <v>17707431</v>
      </c>
      <c r="F49" s="10">
        <f t="shared" si="118"/>
        <v>931970.05263157899</v>
      </c>
      <c r="G49" s="183">
        <v>12599.619999999999</v>
      </c>
      <c r="H49" s="184">
        <f t="shared" si="119"/>
        <v>663.1378947368421</v>
      </c>
      <c r="I49" s="39">
        <v>23</v>
      </c>
      <c r="J49" s="10">
        <v>1</v>
      </c>
      <c r="K49" s="10">
        <v>19719708</v>
      </c>
      <c r="L49" s="10">
        <f t="shared" si="120"/>
        <v>821654.5</v>
      </c>
      <c r="M49" s="30">
        <v>28093.97</v>
      </c>
      <c r="N49" s="83">
        <f t="shared" si="121"/>
        <v>1170.5820833333335</v>
      </c>
      <c r="O49" s="39">
        <v>5</v>
      </c>
      <c r="P49" s="10"/>
      <c r="Q49" s="10">
        <v>4541099</v>
      </c>
      <c r="R49" s="10">
        <v>908219.8</v>
      </c>
      <c r="S49" s="183">
        <v>8008.56</v>
      </c>
      <c r="T49" s="184">
        <v>1601.712</v>
      </c>
      <c r="U49" s="39">
        <v>6</v>
      </c>
      <c r="V49" s="10"/>
      <c r="W49" s="10">
        <v>2730555</v>
      </c>
      <c r="X49" s="10">
        <f t="shared" si="122"/>
        <v>455092.5</v>
      </c>
      <c r="Y49" s="183">
        <v>9167.2000000000007</v>
      </c>
      <c r="Z49" s="184">
        <f t="shared" si="123"/>
        <v>1527.8666666666668</v>
      </c>
      <c r="AA49" s="39">
        <v>3</v>
      </c>
      <c r="AB49" s="10"/>
      <c r="AC49" s="10">
        <v>2365060</v>
      </c>
      <c r="AD49" s="10">
        <f t="shared" si="124"/>
        <v>788353.33333333337</v>
      </c>
      <c r="AE49" s="183">
        <v>6230.57</v>
      </c>
      <c r="AF49" s="184">
        <f t="shared" si="125"/>
        <v>2076.8566666666666</v>
      </c>
      <c r="AG49" s="39">
        <v>3</v>
      </c>
      <c r="AH49" s="10"/>
      <c r="AI49" s="10">
        <v>2200021</v>
      </c>
      <c r="AJ49" s="10">
        <f t="shared" si="126"/>
        <v>733340.33333333337</v>
      </c>
      <c r="AK49" s="183">
        <v>4219.26</v>
      </c>
      <c r="AL49" s="184">
        <f t="shared" si="127"/>
        <v>1406.42</v>
      </c>
      <c r="AM49" s="39"/>
      <c r="AN49" s="10"/>
      <c r="AO49" s="10"/>
      <c r="AP49" s="10">
        <f t="shared" si="128"/>
        <v>0</v>
      </c>
      <c r="AQ49" s="183"/>
      <c r="AR49" s="184">
        <f t="shared" si="1"/>
        <v>0</v>
      </c>
      <c r="AS49" s="39"/>
      <c r="AT49" s="10"/>
      <c r="AU49" s="10"/>
      <c r="AV49" s="10">
        <f t="shared" si="129"/>
        <v>0</v>
      </c>
      <c r="AW49" s="183"/>
      <c r="AX49" s="184">
        <f t="shared" si="130"/>
        <v>0</v>
      </c>
      <c r="AY49" s="39"/>
      <c r="AZ49" s="10"/>
      <c r="BA49" s="10"/>
      <c r="BB49" s="10">
        <f t="shared" si="131"/>
        <v>0</v>
      </c>
      <c r="BC49" s="183"/>
      <c r="BD49" s="184">
        <f t="shared" si="132"/>
        <v>0</v>
      </c>
      <c r="BE49" s="39"/>
      <c r="BF49" s="10"/>
      <c r="BG49" s="10"/>
      <c r="BH49" s="10">
        <f t="shared" si="133"/>
        <v>0</v>
      </c>
      <c r="BI49" s="183"/>
      <c r="BJ49" s="184">
        <f t="shared" si="134"/>
        <v>0</v>
      </c>
      <c r="BK49" s="39" cm="1">
        <f t="array" ref="BK49">SUM(_xlfn._xlws.FILTER($C49:$BJ49,$C$8:$BJ$8=BK$8))</f>
        <v>59</v>
      </c>
      <c r="BL49" s="39" cm="1">
        <f t="array" ref="BL49">SUM(_xlfn._xlws.FILTER($C49:$BJ49,$C$8:$BJ$8=BL$8))</f>
        <v>1</v>
      </c>
      <c r="BM49" s="39" cm="1">
        <f t="array" ref="BM49">SUM(_xlfn._xlws.FILTER($C49:$BJ49,$C$8:$BJ$8=BM$8))</f>
        <v>49263874</v>
      </c>
      <c r="BN49" s="10">
        <f t="shared" si="135"/>
        <v>821064.56666666665</v>
      </c>
      <c r="BO49" s="196" cm="1">
        <f t="array" ref="BO49">SUM(_xlfn._xlws.FILTER($C49:$BJ49,$C$8:$BJ$8=BO$8))</f>
        <v>68319.179999999993</v>
      </c>
      <c r="BP49" s="184">
        <f t="shared" si="136"/>
        <v>1138.6529999999998</v>
      </c>
    </row>
    <row r="50" spans="1:68" ht="19.5" customHeight="1" outlineLevel="1" thickBot="1" x14ac:dyDescent="0.25">
      <c r="A50" s="155"/>
      <c r="B50" s="139" t="str">
        <v>AIRCONDITIONING/COGENERATION</v>
      </c>
      <c r="C50" s="147"/>
      <c r="D50" s="148"/>
      <c r="E50" s="157"/>
      <c r="F50" s="10">
        <f t="shared" si="118"/>
        <v>0</v>
      </c>
      <c r="G50" s="185"/>
      <c r="H50" s="184">
        <f t="shared" si="119"/>
        <v>0</v>
      </c>
      <c r="I50" s="147"/>
      <c r="J50" s="148"/>
      <c r="K50" s="157"/>
      <c r="L50" s="10">
        <f>IFERROR(K50/(I50+J50),0)</f>
        <v>0</v>
      </c>
      <c r="M50" s="30"/>
      <c r="N50" s="83">
        <f t="shared" si="121"/>
        <v>0</v>
      </c>
      <c r="O50" s="147">
        <v>1</v>
      </c>
      <c r="P50" s="148"/>
      <c r="Q50" s="157">
        <v>4273</v>
      </c>
      <c r="R50" s="10">
        <v>4273</v>
      </c>
      <c r="S50" s="183">
        <v>36.58</v>
      </c>
      <c r="T50" s="184">
        <v>36.58</v>
      </c>
      <c r="U50" s="147"/>
      <c r="V50" s="148"/>
      <c r="W50" s="157"/>
      <c r="X50" s="10">
        <f>IFERROR(W50/(U50+V50),0)</f>
        <v>0</v>
      </c>
      <c r="Y50" s="183"/>
      <c r="Z50" s="184">
        <f t="shared" si="123"/>
        <v>0</v>
      </c>
      <c r="AA50" s="147"/>
      <c r="AB50" s="148"/>
      <c r="AC50" s="157"/>
      <c r="AD50" s="10">
        <f>IFERROR(AC50/(AA50+AB50),0)</f>
        <v>0</v>
      </c>
      <c r="AE50" s="183"/>
      <c r="AF50" s="184">
        <f t="shared" si="125"/>
        <v>0</v>
      </c>
      <c r="AG50" s="147"/>
      <c r="AH50" s="148"/>
      <c r="AI50" s="157"/>
      <c r="AJ50" s="10">
        <f>IFERROR(AI50/(AG50+AH50),0)</f>
        <v>0</v>
      </c>
      <c r="AK50" s="183"/>
      <c r="AL50" s="184">
        <f t="shared" si="127"/>
        <v>0</v>
      </c>
      <c r="AM50" s="147"/>
      <c r="AN50" s="148"/>
      <c r="AO50" s="157"/>
      <c r="AP50" s="10">
        <f>IFERROR(AO50/(AM50+AN50),0)</f>
        <v>0</v>
      </c>
      <c r="AQ50" s="183"/>
      <c r="AR50" s="184">
        <f t="shared" si="1"/>
        <v>0</v>
      </c>
      <c r="AS50" s="147"/>
      <c r="AT50" s="148"/>
      <c r="AU50" s="157"/>
      <c r="AV50" s="10">
        <f>IFERROR(AU50/(AS50+AT50),0)</f>
        <v>0</v>
      </c>
      <c r="AW50" s="183"/>
      <c r="AX50" s="184">
        <f t="shared" si="130"/>
        <v>0</v>
      </c>
      <c r="AY50" s="147"/>
      <c r="AZ50" s="148"/>
      <c r="BA50" s="157"/>
      <c r="BB50" s="10">
        <f>IFERROR(BA50/(AY50+AZ50),0)</f>
        <v>0</v>
      </c>
      <c r="BC50" s="183"/>
      <c r="BD50" s="184">
        <f t="shared" si="132"/>
        <v>0</v>
      </c>
      <c r="BE50" s="147"/>
      <c r="BF50" s="148"/>
      <c r="BG50" s="157"/>
      <c r="BH50" s="10">
        <f>IFERROR(BG50/(BE50+BF50),0)</f>
        <v>0</v>
      </c>
      <c r="BI50" s="183"/>
      <c r="BJ50" s="184">
        <f t="shared" si="134"/>
        <v>0</v>
      </c>
      <c r="BK50" s="39" cm="1">
        <f t="array" ref="BK50">SUM(_xlfn._xlws.FILTER($C50:$BJ50,$C$8:$BJ$8=BK$8))</f>
        <v>1</v>
      </c>
      <c r="BL50" s="39" cm="1">
        <f t="array" ref="BL50">SUM(_xlfn._xlws.FILTER($C50:$BJ50,$C$8:$BJ$8=BL$8))</f>
        <v>0</v>
      </c>
      <c r="BM50" s="39" cm="1">
        <f t="array" ref="BM50">SUM(_xlfn._xlws.FILTER($C50:$BJ50,$C$8:$BJ$8=BM$8))</f>
        <v>4273</v>
      </c>
      <c r="BN50" s="10">
        <f>IFERROR(BM50/(BK50+BL50),0)</f>
        <v>4273</v>
      </c>
      <c r="BO50" s="196" cm="1">
        <f t="array" ref="BO50">SUM(_xlfn._xlws.FILTER($C50:$BJ50,$C$8:$BJ$8=BO$8))</f>
        <v>36.58</v>
      </c>
      <c r="BP50" s="184">
        <f t="shared" si="136"/>
        <v>36.58</v>
      </c>
    </row>
    <row r="51" spans="1:68" ht="20" x14ac:dyDescent="0.2">
      <c r="A51" s="153">
        <v>8</v>
      </c>
      <c r="B51" s="168" t="s">
        <v>93</v>
      </c>
      <c r="C51" s="121">
        <f>SUM(C52:C56)</f>
        <v>7052</v>
      </c>
      <c r="D51" s="74">
        <f>SUM(D52:D56)</f>
        <v>0</v>
      </c>
      <c r="E51" s="74">
        <f>SUM(E52:E55)</f>
        <v>18017900</v>
      </c>
      <c r="F51" s="74">
        <f>IFERROR(E51/(C51+D51),0)</f>
        <v>2555.0056721497449</v>
      </c>
      <c r="G51" s="181">
        <f>SUM(G52:G56)</f>
        <v>227228.62999999998</v>
      </c>
      <c r="H51" s="182">
        <f>IFERROR(G51/(C51+D51),0)</f>
        <v>32.221870391378332</v>
      </c>
      <c r="I51" s="121">
        <f>SUM(I52:I56)</f>
        <v>1064</v>
      </c>
      <c r="J51" s="74">
        <f>SUM(J52:J56)</f>
        <v>0</v>
      </c>
      <c r="K51" s="74">
        <f>SUM(K52:K55)</f>
        <v>8592217</v>
      </c>
      <c r="L51" s="74">
        <f>IFERROR(K51/(I51+J51),0)</f>
        <v>8075.3919172932328</v>
      </c>
      <c r="M51" s="82">
        <f>SUM(M52:M56)</f>
        <v>41103.479999999996</v>
      </c>
      <c r="N51" s="37">
        <f>IFERROR(M51/(I51+J51),0)</f>
        <v>38.631090225563909</v>
      </c>
      <c r="O51" s="121">
        <f>SUM(O52:O56)</f>
        <v>891</v>
      </c>
      <c r="P51" s="74">
        <f>SUM(P52:P56)</f>
        <v>0</v>
      </c>
      <c r="Q51" s="74">
        <f>SUM(Q52:Q56)</f>
        <v>3732441</v>
      </c>
      <c r="R51" s="74">
        <f>IFERROR(Q51/(O51+P51),0)</f>
        <v>4189.0471380471381</v>
      </c>
      <c r="S51" s="181">
        <f>SUM(S52:S56)</f>
        <v>65695.590000000011</v>
      </c>
      <c r="T51" s="182">
        <f>IFERROR(S51/(O51+P51),0)</f>
        <v>73.732424242424258</v>
      </c>
      <c r="U51" s="121">
        <f>SUM(U52:U56)</f>
        <v>32</v>
      </c>
      <c r="V51" s="74">
        <f>SUM(V52:V56)</f>
        <v>0</v>
      </c>
      <c r="W51" s="74">
        <f>SUM(W52:W55)</f>
        <v>2825663</v>
      </c>
      <c r="X51" s="74">
        <f>IFERROR(W51/(U51+V51),0)</f>
        <v>88301.96875</v>
      </c>
      <c r="Y51" s="181">
        <f>SUM(Y52:Y56)</f>
        <v>10745.2</v>
      </c>
      <c r="Z51" s="182">
        <f>IFERROR(Y51/(U51+V51),0)</f>
        <v>335.78750000000002</v>
      </c>
      <c r="AA51" s="121">
        <f>SUM(AA52:AA56)</f>
        <v>142</v>
      </c>
      <c r="AB51" s="74">
        <f>SUM(AB52:AB56)</f>
        <v>0</v>
      </c>
      <c r="AC51" s="74">
        <f>SUM(AC52:AC55)</f>
        <v>906709</v>
      </c>
      <c r="AD51" s="74">
        <f>IFERROR(AC51/(AA51+AB51),0)</f>
        <v>6385.2746478873241</v>
      </c>
      <c r="AE51" s="181">
        <f>SUM(AE52:AE56)</f>
        <v>11626.11</v>
      </c>
      <c r="AF51" s="182">
        <f>IFERROR(AE51/(AA51+AB51),0)</f>
        <v>81.874014084507053</v>
      </c>
      <c r="AG51" s="121">
        <f>SUM(AG52:AG56)</f>
        <v>37</v>
      </c>
      <c r="AH51" s="74">
        <f>SUM(AH52:AH56)</f>
        <v>0</v>
      </c>
      <c r="AI51" s="74">
        <f>SUM(AI52:AI55)</f>
        <v>3522936</v>
      </c>
      <c r="AJ51" s="74">
        <f>IFERROR(AI51/(AG51+AH51),0)</f>
        <v>95214.486486486479</v>
      </c>
      <c r="AK51" s="181">
        <f>SUM(AK52:AK56)</f>
        <v>31140.870000000003</v>
      </c>
      <c r="AL51" s="182">
        <f>IFERROR(AK51/(AG51+AH51),0)</f>
        <v>841.64513513513521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181">
        <f>SUM(AQ52:AQ56)</f>
        <v>0</v>
      </c>
      <c r="AR51" s="182">
        <f t="shared" si="1"/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181">
        <f>SUM(AW52:AW56)</f>
        <v>0</v>
      </c>
      <c r="AX51" s="182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181">
        <f>SUM(BC52:BC56)</f>
        <v>0</v>
      </c>
      <c r="BD51" s="182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181">
        <f>SUM(BI52:BI56)</f>
        <v>0</v>
      </c>
      <c r="BJ51" s="182">
        <f>IFERROR(BI51/(BE51+BF51),0)</f>
        <v>0</v>
      </c>
      <c r="BK51" s="121">
        <f>SUM(BK52:BK56)</f>
        <v>9218</v>
      </c>
      <c r="BL51" s="74">
        <f>SUM(BL52:BL56)</f>
        <v>0</v>
      </c>
      <c r="BM51" s="74">
        <f>SUM(BM52:BM55)</f>
        <v>37573425</v>
      </c>
      <c r="BN51" s="74">
        <f>IFERROR(BM51/(BK51+BL51),0)</f>
        <v>4076.0929702755479</v>
      </c>
      <c r="BO51" s="181">
        <f>SUM(BO52:BO56)</f>
        <v>387539.88000000006</v>
      </c>
      <c r="BP51" s="182">
        <f>IFERROR(BO51/(BK51+BL51),0)</f>
        <v>42.041644608374924</v>
      </c>
    </row>
    <row r="52" spans="1:68" ht="19.5" customHeight="1" outlineLevel="1" x14ac:dyDescent="0.2">
      <c r="A52" s="154"/>
      <c r="B52" s="139" t="str" cm="1">
        <f t="array" ref="B52:B56">$B$10:$B$14</f>
        <v>RESIDENTIAL</v>
      </c>
      <c r="C52" s="39">
        <v>6778</v>
      </c>
      <c r="D52" s="10"/>
      <c r="E52" s="10">
        <v>14800765</v>
      </c>
      <c r="F52" s="10">
        <f>IFERROR(E52/(C52+D52),0)</f>
        <v>2183.6478312186487</v>
      </c>
      <c r="G52" s="183">
        <v>191994.22</v>
      </c>
      <c r="H52" s="184">
        <f>IFERROR(G52/(C52+D52),0)</f>
        <v>28.326087341398644</v>
      </c>
      <c r="I52" s="39">
        <v>984</v>
      </c>
      <c r="J52" s="10"/>
      <c r="K52" s="10">
        <v>1873507</v>
      </c>
      <c r="L52" s="10">
        <f>IFERROR(K52/(I52+J52),0)</f>
        <v>1903.9705284552845</v>
      </c>
      <c r="M52" s="30">
        <v>25375.759999999998</v>
      </c>
      <c r="N52" s="83">
        <f>IFERROR(M52/(I52+J52),0)</f>
        <v>25.788373983739834</v>
      </c>
      <c r="O52" s="39">
        <v>820</v>
      </c>
      <c r="P52" s="10"/>
      <c r="Q52" s="10">
        <v>1636881</v>
      </c>
      <c r="R52" s="10">
        <v>1996.1963414634099</v>
      </c>
      <c r="S52" s="183">
        <v>29814.49</v>
      </c>
      <c r="T52" s="184">
        <v>36.359134146341503</v>
      </c>
      <c r="U52" s="39">
        <v>28</v>
      </c>
      <c r="V52" s="10"/>
      <c r="W52" s="10">
        <v>65016</v>
      </c>
      <c r="X52" s="10">
        <f>IFERROR(W52/(U52+V52),0)</f>
        <v>2322</v>
      </c>
      <c r="Y52" s="183">
        <v>1690.64</v>
      </c>
      <c r="Z52" s="184">
        <f>IFERROR(Y52/(U52+V52),0)</f>
        <v>60.38</v>
      </c>
      <c r="AA52" s="39">
        <v>140</v>
      </c>
      <c r="AB52" s="10"/>
      <c r="AC52" s="10">
        <v>282338</v>
      </c>
      <c r="AD52" s="10">
        <f>IFERROR(AC52/(AA52+AB52),0)</f>
        <v>2016.7</v>
      </c>
      <c r="AE52" s="183">
        <v>6292.64</v>
      </c>
      <c r="AF52" s="184">
        <f>IFERROR(AE52/(AA52+AB52),0)</f>
        <v>44.947428571428574</v>
      </c>
      <c r="AG52" s="39">
        <v>34</v>
      </c>
      <c r="AH52" s="10"/>
      <c r="AI52" s="10">
        <v>71826</v>
      </c>
      <c r="AJ52" s="10">
        <f>IFERROR(AI52/(AG52+AH52),0)</f>
        <v>2112.5294117647059</v>
      </c>
      <c r="AK52" s="183">
        <v>1374.13</v>
      </c>
      <c r="AL52" s="184">
        <f>IFERROR(AK52/(AG52+AH52),0)</f>
        <v>40.415588235294123</v>
      </c>
      <c r="AM52" s="39"/>
      <c r="AN52" s="10"/>
      <c r="AO52" s="10"/>
      <c r="AP52" s="10">
        <f>IFERROR(AO52/(AM52+AN52),0)</f>
        <v>0</v>
      </c>
      <c r="AQ52" s="183"/>
      <c r="AR52" s="184">
        <f t="shared" si="1"/>
        <v>0</v>
      </c>
      <c r="AS52" s="39"/>
      <c r="AT52" s="10"/>
      <c r="AU52" s="10"/>
      <c r="AV52" s="10">
        <f>IFERROR(AU52/(AS52+AT52),0)</f>
        <v>0</v>
      </c>
      <c r="AW52" s="183"/>
      <c r="AX52" s="184">
        <f>IFERROR(AW52/(AS52+AT52),0)</f>
        <v>0</v>
      </c>
      <c r="AY52" s="39"/>
      <c r="AZ52" s="10"/>
      <c r="BA52" s="10"/>
      <c r="BB52" s="10">
        <f>IFERROR(BA52/(AY52+AZ52),0)</f>
        <v>0</v>
      </c>
      <c r="BC52" s="183"/>
      <c r="BD52" s="184">
        <f>IFERROR(BC52/(AY52+AZ52),0)</f>
        <v>0</v>
      </c>
      <c r="BE52" s="39"/>
      <c r="BF52" s="10"/>
      <c r="BG52" s="10"/>
      <c r="BH52" s="10">
        <f>IFERROR(BG52/(BE52+BF52),0)</f>
        <v>0</v>
      </c>
      <c r="BI52" s="183"/>
      <c r="BJ52" s="184">
        <f>IFERROR(BI52/(BE52+BF52),0)</f>
        <v>0</v>
      </c>
      <c r="BK52" s="39" cm="1">
        <f t="array" ref="BK52">SUM(_xlfn._xlws.FILTER($C52:$BJ52,$C$8:$BJ$8=BK$8))</f>
        <v>8784</v>
      </c>
      <c r="BL52" s="39" cm="1">
        <f t="array" ref="BL52">SUM(_xlfn._xlws.FILTER($C52:$BJ52,$C$8:$BJ$8=BL$8))</f>
        <v>0</v>
      </c>
      <c r="BM52" s="39" cm="1">
        <f t="array" ref="BM52">SUM(_xlfn._xlws.FILTER($C52:$BJ52,$C$8:$BJ$8=BM$8))</f>
        <v>18730333</v>
      </c>
      <c r="BN52" s="10">
        <f>IFERROR(BM52/(BK52+BL52),0)</f>
        <v>2132.3238843351546</v>
      </c>
      <c r="BO52" s="196" cm="1">
        <f t="array" ref="BO52">SUM(_xlfn._xlws.FILTER($C52:$BJ52,$C$8:$BJ$8=BO$8))</f>
        <v>256541.88000000003</v>
      </c>
      <c r="BP52" s="184">
        <f>IFERROR(BO52/(BK52+BL52),0)</f>
        <v>29.205587431693992</v>
      </c>
    </row>
    <row r="53" spans="1:68" ht="19.5" customHeight="1" outlineLevel="1" x14ac:dyDescent="0.2">
      <c r="A53" s="154"/>
      <c r="B53" s="139" t="str">
        <v>COMMERCIAL</v>
      </c>
      <c r="C53" s="39">
        <v>272</v>
      </c>
      <c r="D53" s="10"/>
      <c r="E53" s="10">
        <v>2716241</v>
      </c>
      <c r="F53" s="10">
        <f t="shared" ref="F53:F56" si="137">IFERROR(E53/(C53+D53),0)</f>
        <v>9986.1801470588234</v>
      </c>
      <c r="G53" s="183">
        <v>34545.83</v>
      </c>
      <c r="H53" s="184">
        <f t="shared" ref="H53:H56" si="138">IFERROR(G53/(C53+D53),0)</f>
        <v>127.00672794117648</v>
      </c>
      <c r="I53" s="39">
        <v>76</v>
      </c>
      <c r="J53" s="10"/>
      <c r="K53" s="10">
        <v>897759</v>
      </c>
      <c r="L53" s="10">
        <f t="shared" ref="L53:L55" si="139">IFERROR(K53/(I53+J53),0)</f>
        <v>11812.618421052632</v>
      </c>
      <c r="M53" s="30">
        <v>11808.050000000001</v>
      </c>
      <c r="N53" s="83">
        <f t="shared" ref="N53:N56" si="140">IFERROR(M53/(I53+J53),0)</f>
        <v>155.36907894736842</v>
      </c>
      <c r="O53" s="39">
        <v>70</v>
      </c>
      <c r="P53" s="10"/>
      <c r="Q53" s="10">
        <v>2071119</v>
      </c>
      <c r="R53" s="10">
        <v>29587.414285714302</v>
      </c>
      <c r="S53" s="183">
        <v>35698.720000000001</v>
      </c>
      <c r="T53" s="184">
        <v>509.98171428571402</v>
      </c>
      <c r="U53" s="39">
        <v>3</v>
      </c>
      <c r="V53" s="10"/>
      <c r="W53" s="10">
        <v>191897</v>
      </c>
      <c r="X53" s="10">
        <f t="shared" ref="X53:X55" si="141">IFERROR(W53/(U53+V53),0)</f>
        <v>63965.666666666664</v>
      </c>
      <c r="Y53" s="183">
        <v>2106.21</v>
      </c>
      <c r="Z53" s="184">
        <f t="shared" ref="Z53:Z56" si="142">IFERROR(Y53/(U53+V53),0)</f>
        <v>702.07</v>
      </c>
      <c r="AA53" s="39">
        <v>2</v>
      </c>
      <c r="AB53" s="10"/>
      <c r="AC53" s="10">
        <v>624371</v>
      </c>
      <c r="AD53" s="10">
        <f t="shared" ref="AD53:AD55" si="143">IFERROR(AC53/(AA53+AB53),0)</f>
        <v>312185.5</v>
      </c>
      <c r="AE53" s="183">
        <v>5333.47</v>
      </c>
      <c r="AF53" s="184">
        <f t="shared" ref="AF53:AF56" si="144">IFERROR(AE53/(AA53+AB53),0)</f>
        <v>2666.7350000000001</v>
      </c>
      <c r="AG53" s="39">
        <v>2</v>
      </c>
      <c r="AH53" s="10"/>
      <c r="AI53" s="10">
        <v>2805563</v>
      </c>
      <c r="AJ53" s="10">
        <f t="shared" ref="AJ53:AJ55" si="145">IFERROR(AI53/(AG53+AH53),0)</f>
        <v>1402781.5</v>
      </c>
      <c r="AK53" s="183">
        <v>27375.34</v>
      </c>
      <c r="AL53" s="184">
        <f t="shared" ref="AL53:AL56" si="146">IFERROR(AK53/(AG53+AH53),0)</f>
        <v>13687.67</v>
      </c>
      <c r="AM53" s="39"/>
      <c r="AN53" s="10"/>
      <c r="AO53" s="10"/>
      <c r="AP53" s="10">
        <f t="shared" ref="AP53:AP55" si="147">IFERROR(AO53/(AM53+AN53),0)</f>
        <v>0</v>
      </c>
      <c r="AQ53" s="183"/>
      <c r="AR53" s="184">
        <f t="shared" si="1"/>
        <v>0</v>
      </c>
      <c r="AS53" s="39"/>
      <c r="AT53" s="10"/>
      <c r="AU53" s="10"/>
      <c r="AV53" s="10">
        <f t="shared" ref="AV53:AV55" si="148">IFERROR(AU53/(AS53+AT53),0)</f>
        <v>0</v>
      </c>
      <c r="AW53" s="183"/>
      <c r="AX53" s="184">
        <f t="shared" ref="AX53:AX56" si="149">IFERROR(AW53/(AS53+AT53),0)</f>
        <v>0</v>
      </c>
      <c r="AY53" s="39"/>
      <c r="AZ53" s="10"/>
      <c r="BA53" s="10"/>
      <c r="BB53" s="10">
        <f t="shared" ref="BB53:BB55" si="150">IFERROR(BA53/(AY53+AZ53),0)</f>
        <v>0</v>
      </c>
      <c r="BC53" s="183"/>
      <c r="BD53" s="184">
        <f t="shared" ref="BD53:BD56" si="151">IFERROR(BC53/(AY53+AZ53),0)</f>
        <v>0</v>
      </c>
      <c r="BE53" s="39"/>
      <c r="BF53" s="10"/>
      <c r="BG53" s="10"/>
      <c r="BH53" s="10">
        <f t="shared" ref="BH53:BH55" si="152">IFERROR(BG53/(BE53+BF53),0)</f>
        <v>0</v>
      </c>
      <c r="BI53" s="183"/>
      <c r="BJ53" s="184">
        <f t="shared" ref="BJ53:BJ56" si="153">IFERROR(BI53/(BE53+BF53),0)</f>
        <v>0</v>
      </c>
      <c r="BK53" s="39" cm="1">
        <f t="array" ref="BK53">SUM(_xlfn._xlws.FILTER($C53:$BJ53,$C$8:$BJ$8=BK$8))</f>
        <v>425</v>
      </c>
      <c r="BL53" s="39" cm="1">
        <f t="array" ref="BL53">SUM(_xlfn._xlws.FILTER($C53:$BJ53,$C$8:$BJ$8=BL$8))</f>
        <v>0</v>
      </c>
      <c r="BM53" s="39" cm="1">
        <f t="array" ref="BM53">SUM(_xlfn._xlws.FILTER($C53:$BJ53,$C$8:$BJ$8=BM$8))</f>
        <v>9306950</v>
      </c>
      <c r="BN53" s="10">
        <f t="shared" ref="BN53:BN55" si="154">IFERROR(BM53/(BK53+BL53),0)</f>
        <v>21898.705882352941</v>
      </c>
      <c r="BO53" s="196" cm="1">
        <f t="array" ref="BO53">SUM(_xlfn._xlws.FILTER($C53:$BJ53,$C$8:$BJ$8=BO$8))</f>
        <v>116867.62000000001</v>
      </c>
      <c r="BP53" s="184">
        <f t="shared" ref="BP53:BP56" si="155">IFERROR(BO53/(BK53+BL53),0)</f>
        <v>274.98263529411764</v>
      </c>
    </row>
    <row r="54" spans="1:68" ht="19.5" customHeight="1" outlineLevel="1" x14ac:dyDescent="0.2">
      <c r="A54" s="154"/>
      <c r="B54" s="139" t="str">
        <v>CNG</v>
      </c>
      <c r="C54" s="39">
        <v>1</v>
      </c>
      <c r="D54" s="10"/>
      <c r="E54" s="10">
        <v>281583</v>
      </c>
      <c r="F54" s="10">
        <f t="shared" si="137"/>
        <v>281583</v>
      </c>
      <c r="G54" s="183">
        <v>300.83999999999997</v>
      </c>
      <c r="H54" s="184">
        <f t="shared" si="138"/>
        <v>300.83999999999997</v>
      </c>
      <c r="I54" s="39">
        <v>1</v>
      </c>
      <c r="J54" s="10"/>
      <c r="K54" s="10">
        <v>230241</v>
      </c>
      <c r="L54" s="10">
        <f t="shared" si="139"/>
        <v>230241</v>
      </c>
      <c r="M54" s="30">
        <v>195.31</v>
      </c>
      <c r="N54" s="83">
        <f t="shared" si="140"/>
        <v>195.31</v>
      </c>
      <c r="O54" s="39"/>
      <c r="P54" s="10"/>
      <c r="Q54" s="10"/>
      <c r="R54" s="10"/>
      <c r="S54" s="183"/>
      <c r="T54" s="184"/>
      <c r="U54" s="39"/>
      <c r="V54" s="10"/>
      <c r="W54" s="10"/>
      <c r="X54" s="10">
        <f t="shared" si="141"/>
        <v>0</v>
      </c>
      <c r="Y54" s="183"/>
      <c r="Z54" s="184">
        <f t="shared" si="142"/>
        <v>0</v>
      </c>
      <c r="AA54" s="39"/>
      <c r="AB54" s="10"/>
      <c r="AC54" s="10"/>
      <c r="AD54" s="10">
        <f t="shared" si="143"/>
        <v>0</v>
      </c>
      <c r="AE54" s="183"/>
      <c r="AF54" s="184">
        <f t="shared" si="144"/>
        <v>0</v>
      </c>
      <c r="AG54" s="39"/>
      <c r="AH54" s="10"/>
      <c r="AI54" s="10"/>
      <c r="AJ54" s="10">
        <f t="shared" si="145"/>
        <v>0</v>
      </c>
      <c r="AK54" s="183"/>
      <c r="AL54" s="184">
        <f t="shared" si="146"/>
        <v>0</v>
      </c>
      <c r="AM54" s="39"/>
      <c r="AN54" s="10"/>
      <c r="AO54" s="10"/>
      <c r="AP54" s="10">
        <f t="shared" si="147"/>
        <v>0</v>
      </c>
      <c r="AQ54" s="183"/>
      <c r="AR54" s="184">
        <f t="shared" si="1"/>
        <v>0</v>
      </c>
      <c r="AS54" s="39"/>
      <c r="AT54" s="10"/>
      <c r="AU54" s="10"/>
      <c r="AV54" s="10">
        <f t="shared" si="148"/>
        <v>0</v>
      </c>
      <c r="AW54" s="183"/>
      <c r="AX54" s="184">
        <f t="shared" si="149"/>
        <v>0</v>
      </c>
      <c r="AY54" s="39"/>
      <c r="AZ54" s="10"/>
      <c r="BA54" s="10"/>
      <c r="BB54" s="10">
        <f t="shared" si="150"/>
        <v>0</v>
      </c>
      <c r="BC54" s="183"/>
      <c r="BD54" s="184">
        <f t="shared" si="151"/>
        <v>0</v>
      </c>
      <c r="BE54" s="39"/>
      <c r="BF54" s="10"/>
      <c r="BG54" s="10"/>
      <c r="BH54" s="10">
        <f t="shared" si="152"/>
        <v>0</v>
      </c>
      <c r="BI54" s="183"/>
      <c r="BJ54" s="184">
        <f t="shared" si="153"/>
        <v>0</v>
      </c>
      <c r="BK54" s="39" cm="1">
        <f t="array" ref="BK54">SUM(_xlfn._xlws.FILTER($C54:$BJ54,$C$8:$BJ$8=BK$8))</f>
        <v>2</v>
      </c>
      <c r="BL54" s="39" cm="1">
        <f t="array" ref="BL54">SUM(_xlfn._xlws.FILTER($C54:$BJ54,$C$8:$BJ$8=BL$8))</f>
        <v>0</v>
      </c>
      <c r="BM54" s="39" cm="1">
        <f t="array" ref="BM54">SUM(_xlfn._xlws.FILTER($C54:$BJ54,$C$8:$BJ$8=BM$8))</f>
        <v>511824</v>
      </c>
      <c r="BN54" s="10">
        <f t="shared" si="154"/>
        <v>255912</v>
      </c>
      <c r="BO54" s="196" cm="1">
        <f t="array" ref="BO54">SUM(_xlfn._xlws.FILTER($C54:$BJ54,$C$8:$BJ$8=BO$8))</f>
        <v>496.15</v>
      </c>
      <c r="BP54" s="184">
        <f t="shared" si="155"/>
        <v>248.07499999999999</v>
      </c>
    </row>
    <row r="55" spans="1:68" ht="19.5" customHeight="1" outlineLevel="1" x14ac:dyDescent="0.2">
      <c r="A55" s="154"/>
      <c r="B55" s="139" t="str">
        <v>INDUSTRIAL</v>
      </c>
      <c r="C55" s="39">
        <v>1</v>
      </c>
      <c r="D55" s="10"/>
      <c r="E55" s="10">
        <v>219311</v>
      </c>
      <c r="F55" s="10">
        <f t="shared" si="137"/>
        <v>219311</v>
      </c>
      <c r="G55" s="183">
        <v>387.74</v>
      </c>
      <c r="H55" s="184">
        <f t="shared" si="138"/>
        <v>387.74</v>
      </c>
      <c r="I55" s="39">
        <v>3</v>
      </c>
      <c r="J55" s="10"/>
      <c r="K55" s="10">
        <v>5590710</v>
      </c>
      <c r="L55" s="10">
        <f t="shared" si="139"/>
        <v>1863570</v>
      </c>
      <c r="M55" s="30">
        <v>3724.36</v>
      </c>
      <c r="N55" s="83">
        <f t="shared" si="140"/>
        <v>1241.4533333333334</v>
      </c>
      <c r="O55" s="39"/>
      <c r="P55" s="10"/>
      <c r="Q55" s="10"/>
      <c r="R55" s="10"/>
      <c r="S55" s="183"/>
      <c r="T55" s="184"/>
      <c r="U55" s="39">
        <v>1</v>
      </c>
      <c r="V55" s="10"/>
      <c r="W55" s="10">
        <v>2568750</v>
      </c>
      <c r="X55" s="10">
        <f t="shared" si="141"/>
        <v>2568750</v>
      </c>
      <c r="Y55" s="183">
        <v>6948.35</v>
      </c>
      <c r="Z55" s="184">
        <f t="shared" si="142"/>
        <v>6948.35</v>
      </c>
      <c r="AA55" s="39"/>
      <c r="AB55" s="10"/>
      <c r="AC55" s="10"/>
      <c r="AD55" s="10">
        <f t="shared" si="143"/>
        <v>0</v>
      </c>
      <c r="AE55" s="183"/>
      <c r="AF55" s="184">
        <f t="shared" si="144"/>
        <v>0</v>
      </c>
      <c r="AG55" s="39">
        <v>1</v>
      </c>
      <c r="AH55" s="10"/>
      <c r="AI55" s="10">
        <v>645547</v>
      </c>
      <c r="AJ55" s="10">
        <f t="shared" si="145"/>
        <v>645547</v>
      </c>
      <c r="AK55" s="183">
        <v>2391.4</v>
      </c>
      <c r="AL55" s="184">
        <f t="shared" si="146"/>
        <v>2391.4</v>
      </c>
      <c r="AM55" s="39"/>
      <c r="AN55" s="10"/>
      <c r="AO55" s="10"/>
      <c r="AP55" s="10">
        <f t="shared" si="147"/>
        <v>0</v>
      </c>
      <c r="AQ55" s="183"/>
      <c r="AR55" s="184">
        <f t="shared" si="1"/>
        <v>0</v>
      </c>
      <c r="AS55" s="39"/>
      <c r="AT55" s="10"/>
      <c r="AU55" s="10"/>
      <c r="AV55" s="10">
        <f t="shared" si="148"/>
        <v>0</v>
      </c>
      <c r="AW55" s="183"/>
      <c r="AX55" s="184">
        <f t="shared" si="149"/>
        <v>0</v>
      </c>
      <c r="AY55" s="39"/>
      <c r="AZ55" s="10"/>
      <c r="BA55" s="10"/>
      <c r="BB55" s="10">
        <f t="shared" si="150"/>
        <v>0</v>
      </c>
      <c r="BC55" s="183"/>
      <c r="BD55" s="184">
        <f t="shared" si="151"/>
        <v>0</v>
      </c>
      <c r="BE55" s="39"/>
      <c r="BF55" s="10"/>
      <c r="BG55" s="10"/>
      <c r="BH55" s="10">
        <f t="shared" si="152"/>
        <v>0</v>
      </c>
      <c r="BI55" s="183"/>
      <c r="BJ55" s="184">
        <f t="shared" si="153"/>
        <v>0</v>
      </c>
      <c r="BK55" s="39" cm="1">
        <f t="array" ref="BK55">SUM(_xlfn._xlws.FILTER($C55:$BJ55,$C$8:$BJ$8=BK$8))</f>
        <v>6</v>
      </c>
      <c r="BL55" s="39" cm="1">
        <f t="array" ref="BL55">SUM(_xlfn._xlws.FILTER($C55:$BJ55,$C$8:$BJ$8=BL$8))</f>
        <v>0</v>
      </c>
      <c r="BM55" s="39" cm="1">
        <f t="array" ref="BM55">SUM(_xlfn._xlws.FILTER($C55:$BJ55,$C$8:$BJ$8=BM$8))</f>
        <v>9024318</v>
      </c>
      <c r="BN55" s="10">
        <f t="shared" si="154"/>
        <v>1504053</v>
      </c>
      <c r="BO55" s="196" cm="1">
        <f t="array" ref="BO55">SUM(_xlfn._xlws.FILTER($C55:$BJ55,$C$8:$BJ$8=BO$8))</f>
        <v>13451.85</v>
      </c>
      <c r="BP55" s="184">
        <f t="shared" si="155"/>
        <v>2241.9749999999999</v>
      </c>
    </row>
    <row r="56" spans="1:68" ht="19.5" customHeight="1" outlineLevel="1" thickBot="1" x14ac:dyDescent="0.25">
      <c r="A56" s="155"/>
      <c r="B56" s="139" t="str">
        <v>AIRCONDITIONING/COGENERATION</v>
      </c>
      <c r="C56" s="147"/>
      <c r="D56" s="148"/>
      <c r="E56" s="157"/>
      <c r="F56" s="10">
        <f t="shared" si="137"/>
        <v>0</v>
      </c>
      <c r="G56" s="185"/>
      <c r="H56" s="184">
        <f t="shared" si="138"/>
        <v>0</v>
      </c>
      <c r="I56" s="147"/>
      <c r="J56" s="148"/>
      <c r="K56" s="157"/>
      <c r="L56" s="10">
        <f>IFERROR(K56/(I56+J56),0)</f>
        <v>0</v>
      </c>
      <c r="M56" s="30"/>
      <c r="N56" s="83">
        <f t="shared" si="140"/>
        <v>0</v>
      </c>
      <c r="O56" s="147">
        <v>1</v>
      </c>
      <c r="P56" s="148"/>
      <c r="Q56" s="157">
        <v>24441</v>
      </c>
      <c r="R56" s="10">
        <v>24441</v>
      </c>
      <c r="S56" s="183">
        <v>182.38</v>
      </c>
      <c r="T56" s="184">
        <v>182.38</v>
      </c>
      <c r="U56" s="147"/>
      <c r="V56" s="148"/>
      <c r="W56" s="157"/>
      <c r="X56" s="10">
        <f>IFERROR(W56/(U56+V56),0)</f>
        <v>0</v>
      </c>
      <c r="Y56" s="183"/>
      <c r="Z56" s="184">
        <f t="shared" si="142"/>
        <v>0</v>
      </c>
      <c r="AA56" s="147"/>
      <c r="AB56" s="148"/>
      <c r="AC56" s="157"/>
      <c r="AD56" s="10">
        <f>IFERROR(AC56/(AA56+AB56),0)</f>
        <v>0</v>
      </c>
      <c r="AE56" s="183"/>
      <c r="AF56" s="184">
        <f t="shared" si="144"/>
        <v>0</v>
      </c>
      <c r="AG56" s="147"/>
      <c r="AH56" s="148"/>
      <c r="AI56" s="157"/>
      <c r="AJ56" s="10">
        <f>IFERROR(AI56/(AG56+AH56),0)</f>
        <v>0</v>
      </c>
      <c r="AK56" s="183"/>
      <c r="AL56" s="184">
        <f t="shared" si="146"/>
        <v>0</v>
      </c>
      <c r="AM56" s="147"/>
      <c r="AN56" s="148"/>
      <c r="AO56" s="157"/>
      <c r="AP56" s="10">
        <f>IFERROR(AO56/(AM56+AN56),0)</f>
        <v>0</v>
      </c>
      <c r="AQ56" s="183"/>
      <c r="AR56" s="184">
        <f t="shared" si="1"/>
        <v>0</v>
      </c>
      <c r="AS56" s="147"/>
      <c r="AT56" s="148"/>
      <c r="AU56" s="157"/>
      <c r="AV56" s="10">
        <f>IFERROR(AU56/(AS56+AT56),0)</f>
        <v>0</v>
      </c>
      <c r="AW56" s="183"/>
      <c r="AX56" s="184">
        <f t="shared" si="149"/>
        <v>0</v>
      </c>
      <c r="AY56" s="147"/>
      <c r="AZ56" s="148"/>
      <c r="BA56" s="157"/>
      <c r="BB56" s="10">
        <f>IFERROR(BA56/(AY56+AZ56),0)</f>
        <v>0</v>
      </c>
      <c r="BC56" s="183"/>
      <c r="BD56" s="184">
        <f t="shared" si="151"/>
        <v>0</v>
      </c>
      <c r="BE56" s="147"/>
      <c r="BF56" s="148"/>
      <c r="BG56" s="157"/>
      <c r="BH56" s="10">
        <f>IFERROR(BG56/(BE56+BF56),0)</f>
        <v>0</v>
      </c>
      <c r="BI56" s="183"/>
      <c r="BJ56" s="184">
        <f t="shared" si="153"/>
        <v>0</v>
      </c>
      <c r="BK56" s="39" cm="1">
        <f t="array" ref="BK56">SUM(_xlfn._xlws.FILTER($C56:$BJ56,$C$8:$BJ$8=BK$8))</f>
        <v>1</v>
      </c>
      <c r="BL56" s="39" cm="1">
        <f t="array" ref="BL56">SUM(_xlfn._xlws.FILTER($C56:$BJ56,$C$8:$BJ$8=BL$8))</f>
        <v>0</v>
      </c>
      <c r="BM56" s="39" cm="1">
        <f t="array" ref="BM56">SUM(_xlfn._xlws.FILTER($C56:$BJ56,$C$8:$BJ$8=BM$8))</f>
        <v>24441</v>
      </c>
      <c r="BN56" s="10">
        <f>IFERROR(BM56/(BK56+BL56),0)</f>
        <v>24441</v>
      </c>
      <c r="BO56" s="196" cm="1">
        <f t="array" ref="BO56">SUM(_xlfn._xlws.FILTER($C56:$BJ56,$C$8:$BJ$8=BO$8))</f>
        <v>182.38</v>
      </c>
      <c r="BP56" s="184">
        <f t="shared" si="155"/>
        <v>182.38</v>
      </c>
    </row>
    <row r="57" spans="1:68" ht="36" customHeight="1" x14ac:dyDescent="0.2">
      <c r="A57" s="153">
        <v>9</v>
      </c>
      <c r="B57" s="168" t="s">
        <v>94</v>
      </c>
      <c r="C57" s="121">
        <f>SUM(C58:C62)</f>
        <v>12742</v>
      </c>
      <c r="D57" s="74">
        <f>SUM(D58:D62)</f>
        <v>0</v>
      </c>
      <c r="E57" s="74">
        <f>SUM(E58:E61)</f>
        <v>28095663</v>
      </c>
      <c r="F57" s="74">
        <f>IFERROR(E57/(C57+D57),0)</f>
        <v>2204.9649191649664</v>
      </c>
      <c r="G57" s="181">
        <f>SUM(G58:G62)</f>
        <v>345810.73</v>
      </c>
      <c r="H57" s="182">
        <f>IFERROR(G57/(C57+D57),0)</f>
        <v>27.139438863600688</v>
      </c>
      <c r="I57" s="121">
        <f>SUM(I58:I62)</f>
        <v>7819</v>
      </c>
      <c r="J57" s="74">
        <f>SUM(J58:J62)</f>
        <v>0</v>
      </c>
      <c r="K57" s="74">
        <f>SUM(K58:K61)</f>
        <v>20430748</v>
      </c>
      <c r="L57" s="74">
        <f>IFERROR(K57/(I57+J57),0)</f>
        <v>2612.9617598158334</v>
      </c>
      <c r="M57" s="82">
        <f>SUM(M58:M62)</f>
        <v>231491.3</v>
      </c>
      <c r="N57" s="37">
        <f>IFERROR(M57/(I57+J57),0)</f>
        <v>29.606253996674766</v>
      </c>
      <c r="O57" s="121">
        <f>SUM(O58:O62)</f>
        <v>9021</v>
      </c>
      <c r="P57" s="74">
        <f>SUM(P58:P62)</f>
        <v>0</v>
      </c>
      <c r="Q57" s="74">
        <f>SUM(Q58:Q62)</f>
        <v>30621734</v>
      </c>
      <c r="R57" s="74">
        <f>IFERROR(Q57/(O57+P57),0)</f>
        <v>3394.4944019510031</v>
      </c>
      <c r="S57" s="181">
        <f>SUM(S58:S62)</f>
        <v>398121.42000000004</v>
      </c>
      <c r="T57" s="182">
        <f>IFERROR(S57/(O57+P57),0)</f>
        <v>44.132736947123384</v>
      </c>
      <c r="U57" s="121">
        <f>SUM(U58:U62)</f>
        <v>152</v>
      </c>
      <c r="V57" s="74">
        <f>SUM(V58:V62)</f>
        <v>0</v>
      </c>
      <c r="W57" s="74">
        <f>SUM(W58:W61)</f>
        <v>25855377</v>
      </c>
      <c r="X57" s="74">
        <f>IFERROR(W57/(U57+V57),0)</f>
        <v>170101.16447368421</v>
      </c>
      <c r="Y57" s="181">
        <f>SUM(Y58:Y62)</f>
        <v>82401.570000000007</v>
      </c>
      <c r="Z57" s="182">
        <f>IFERROR(Y57/(U57+V57),0)</f>
        <v>542.1155921052632</v>
      </c>
      <c r="AA57" s="121">
        <f>SUM(AA58:AA62)</f>
        <v>381</v>
      </c>
      <c r="AB57" s="74">
        <f>SUM(AB58:AB62)</f>
        <v>0</v>
      </c>
      <c r="AC57" s="74">
        <f>SUM(AC58:AC61)</f>
        <v>26787960</v>
      </c>
      <c r="AD57" s="74">
        <f>IFERROR(AC57/(AA57+AB57),0)</f>
        <v>70309.606299212595</v>
      </c>
      <c r="AE57" s="181">
        <f>SUM(AE58:AE62)</f>
        <v>66173.510000000009</v>
      </c>
      <c r="AF57" s="182">
        <f>IFERROR(AE57/(AA57+AB57),0)</f>
        <v>173.68375328083991</v>
      </c>
      <c r="AG57" s="121">
        <f>SUM(AG58:AG62)</f>
        <v>141</v>
      </c>
      <c r="AH57" s="74">
        <f>SUM(AH58:AH62)</f>
        <v>0</v>
      </c>
      <c r="AI57" s="74">
        <f>SUM(AI58:AI61)</f>
        <v>5490385</v>
      </c>
      <c r="AJ57" s="74">
        <f>IFERROR(AI57/(AG57+AH57),0)</f>
        <v>38938.900709219859</v>
      </c>
      <c r="AK57" s="181">
        <f>SUM(AK58:AK62)</f>
        <v>28066.639999999999</v>
      </c>
      <c r="AL57" s="182">
        <f>IFERROR(AK57/(AG57+AH57),0)</f>
        <v>199.05418439716311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181">
        <f>SUM(AQ58:AQ62)</f>
        <v>0</v>
      </c>
      <c r="AR57" s="182">
        <f t="shared" si="1"/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181">
        <f>SUM(AW58:AW62)</f>
        <v>0</v>
      </c>
      <c r="AX57" s="182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181">
        <f>SUM(BC58:BC62)</f>
        <v>0</v>
      </c>
      <c r="BD57" s="182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181">
        <f>SUM(BI58:BI62)</f>
        <v>0</v>
      </c>
      <c r="BJ57" s="182">
        <f>IFERROR(BI57/(BE57+BF57),0)</f>
        <v>0</v>
      </c>
      <c r="BK57" s="121">
        <f>SUM(BK58:BK62)</f>
        <v>30256</v>
      </c>
      <c r="BL57" s="74">
        <f>SUM(BL58:BL62)</f>
        <v>0</v>
      </c>
      <c r="BM57" s="74">
        <f>SUM(BM58:BM61)</f>
        <v>137252963</v>
      </c>
      <c r="BN57" s="74">
        <f>IFERROR(BM57/(BK57+BL57),0)</f>
        <v>4536.3882535695402</v>
      </c>
      <c r="BO57" s="181">
        <f>SUM(BO58:BO62)</f>
        <v>1152065.1699999997</v>
      </c>
      <c r="BP57" s="182">
        <f>IFERROR(BO57/(BK57+BL57),0)</f>
        <v>38.077246496562658</v>
      </c>
    </row>
    <row r="58" spans="1:68" ht="19.5" customHeight="1" outlineLevel="1" x14ac:dyDescent="0.2">
      <c r="A58" s="154"/>
      <c r="B58" s="139" t="str" cm="1">
        <f t="array" ref="B58:B62">$B$10:$B$14</f>
        <v>RESIDENTIAL</v>
      </c>
      <c r="C58" s="39">
        <v>12376</v>
      </c>
      <c r="D58" s="10"/>
      <c r="E58" s="10">
        <v>23159912</v>
      </c>
      <c r="F58" s="10">
        <f>IFERROR(E58/(C58+D58),0)</f>
        <v>1871.3568196509373</v>
      </c>
      <c r="G58" s="183">
        <v>304125.98</v>
      </c>
      <c r="H58" s="184">
        <f>IFERROR(G58/(C58+D58),0)</f>
        <v>24.573851001939236</v>
      </c>
      <c r="I58" s="39">
        <v>7634</v>
      </c>
      <c r="J58" s="10"/>
      <c r="K58" s="10">
        <v>15469130</v>
      </c>
      <c r="L58" s="10">
        <f>IFERROR(K58/(I58+J58),0)</f>
        <v>2026.3466072832066</v>
      </c>
      <c r="M58" s="30">
        <v>208330.34</v>
      </c>
      <c r="N58" s="83">
        <f>IFERROR(M58/(I58+J58),0)</f>
        <v>27.289800890751899</v>
      </c>
      <c r="O58" s="39">
        <v>8663</v>
      </c>
      <c r="P58" s="10"/>
      <c r="Q58" s="10">
        <v>16272864</v>
      </c>
      <c r="R58" s="10">
        <v>1878.4328754472999</v>
      </c>
      <c r="S58" s="183">
        <v>295713.61</v>
      </c>
      <c r="T58" s="184">
        <v>34.135242987417698</v>
      </c>
      <c r="U58" s="39">
        <v>123</v>
      </c>
      <c r="V58" s="10"/>
      <c r="W58" s="10">
        <v>229615</v>
      </c>
      <c r="X58" s="10">
        <f>IFERROR(W58/(U58+V58),0)</f>
        <v>1866.7886178861788</v>
      </c>
      <c r="Y58" s="183">
        <v>5999.51</v>
      </c>
      <c r="Z58" s="184">
        <f>IFERROR(Y58/(U58+V58),0)</f>
        <v>48.776504065040655</v>
      </c>
      <c r="AA58" s="39">
        <v>360</v>
      </c>
      <c r="AB58" s="10"/>
      <c r="AC58" s="10">
        <v>679068</v>
      </c>
      <c r="AD58" s="10">
        <f>IFERROR(AC58/(AA58+AB58),0)</f>
        <v>1886.3</v>
      </c>
      <c r="AE58" s="183">
        <v>15193.95</v>
      </c>
      <c r="AF58" s="184">
        <f>IFERROR(AE58/(AA58+AB58),0)</f>
        <v>42.205416666666672</v>
      </c>
      <c r="AG58" s="39">
        <v>130</v>
      </c>
      <c r="AH58" s="10"/>
      <c r="AI58" s="10">
        <v>258152</v>
      </c>
      <c r="AJ58" s="10">
        <f>IFERROR(AI58/(AG58+AH58),0)</f>
        <v>1985.7846153846153</v>
      </c>
      <c r="AK58" s="183">
        <v>4954.07</v>
      </c>
      <c r="AL58" s="184">
        <f>IFERROR(AK58/(AG58+AH58),0)</f>
        <v>38.108230769230765</v>
      </c>
      <c r="AM58" s="39"/>
      <c r="AN58" s="10"/>
      <c r="AO58" s="10"/>
      <c r="AP58" s="10">
        <f>IFERROR(AO58/(AM58+AN58),0)</f>
        <v>0</v>
      </c>
      <c r="AQ58" s="183"/>
      <c r="AR58" s="184">
        <f t="shared" si="1"/>
        <v>0</v>
      </c>
      <c r="AS58" s="39"/>
      <c r="AT58" s="10"/>
      <c r="AU58" s="10"/>
      <c r="AV58" s="10">
        <f>IFERROR(AU58/(AS58+AT58),0)</f>
        <v>0</v>
      </c>
      <c r="AW58" s="183"/>
      <c r="AX58" s="184">
        <f>IFERROR(AW58/(AS58+AT58),0)</f>
        <v>0</v>
      </c>
      <c r="AY58" s="39"/>
      <c r="AZ58" s="10"/>
      <c r="BA58" s="10"/>
      <c r="BB58" s="10">
        <f>IFERROR(BA58/(AY58+AZ58),0)</f>
        <v>0</v>
      </c>
      <c r="BC58" s="183"/>
      <c r="BD58" s="184">
        <f>IFERROR(BC58/(AY58+AZ58),0)</f>
        <v>0</v>
      </c>
      <c r="BE58" s="39"/>
      <c r="BF58" s="10"/>
      <c r="BG58" s="10"/>
      <c r="BH58" s="10">
        <f>IFERROR(BG58/(BE58+BF58),0)</f>
        <v>0</v>
      </c>
      <c r="BI58" s="183"/>
      <c r="BJ58" s="184">
        <f>IFERROR(BI58/(BE58+BF58),0)</f>
        <v>0</v>
      </c>
      <c r="BK58" s="39" cm="1">
        <f t="array" ref="BK58">SUM(_xlfn._xlws.FILTER($C58:$BJ58,$C$8:$BJ$8=BK$8))</f>
        <v>29286</v>
      </c>
      <c r="BL58" s="39" cm="1">
        <f t="array" ref="BL58">SUM(_xlfn._xlws.FILTER($C58:$BJ58,$C$8:$BJ$8=BL$8))</f>
        <v>0</v>
      </c>
      <c r="BM58" s="39" cm="1">
        <f t="array" ref="BM58">SUM(_xlfn._xlws.FILTER($C58:$BJ58,$C$8:$BJ$8=BM$8))</f>
        <v>56068741</v>
      </c>
      <c r="BN58" s="10">
        <f>IFERROR(BM58/(BK58+BL58),0)</f>
        <v>1914.5236973297822</v>
      </c>
      <c r="BO58" s="196" cm="1">
        <f t="array" ref="BO58">SUM(_xlfn._xlws.FILTER($C58:$BJ58,$C$8:$BJ$8=BO$8))</f>
        <v>834317.45999999985</v>
      </c>
      <c r="BP58" s="184">
        <f>IFERROR(BO58/(BK58+BL58),0)</f>
        <v>28.488610940381065</v>
      </c>
    </row>
    <row r="59" spans="1:68" ht="20.25" customHeight="1" outlineLevel="1" x14ac:dyDescent="0.2">
      <c r="A59" s="154"/>
      <c r="B59" s="139" t="str">
        <v>COMMERCIAL</v>
      </c>
      <c r="C59" s="39">
        <v>363</v>
      </c>
      <c r="D59" s="10"/>
      <c r="E59" s="10">
        <v>3147750</v>
      </c>
      <c r="F59" s="10">
        <f t="shared" ref="F59:F62" si="156">IFERROR(E59/(C59+D59),0)</f>
        <v>8671.4876033057844</v>
      </c>
      <c r="G59" s="183">
        <v>39838.969999999994</v>
      </c>
      <c r="H59" s="184">
        <f t="shared" ref="H59:H62" si="157">IFERROR(G59/(C59+D59),0)</f>
        <v>109.74922865013772</v>
      </c>
      <c r="I59" s="39">
        <v>179</v>
      </c>
      <c r="J59" s="10"/>
      <c r="K59" s="10">
        <v>1252984</v>
      </c>
      <c r="L59" s="10">
        <f t="shared" ref="L59:L61" si="158">IFERROR(K59/(I59+J59),0)</f>
        <v>6999.9106145251399</v>
      </c>
      <c r="M59" s="30">
        <v>16232.54</v>
      </c>
      <c r="N59" s="83">
        <f t="shared" ref="N59:N62" si="159">IFERROR(M59/(I59+J59),0)</f>
        <v>90.684581005586594</v>
      </c>
      <c r="O59" s="39">
        <v>346</v>
      </c>
      <c r="P59" s="10"/>
      <c r="Q59" s="10">
        <v>4706984</v>
      </c>
      <c r="R59" s="10">
        <v>13604</v>
      </c>
      <c r="S59" s="183">
        <v>83525.279999999999</v>
      </c>
      <c r="T59" s="184">
        <v>241.40254335260099</v>
      </c>
      <c r="U59" s="39">
        <v>2</v>
      </c>
      <c r="V59" s="10"/>
      <c r="W59" s="10">
        <v>4543</v>
      </c>
      <c r="X59" s="10">
        <f t="shared" ref="X59:X61" si="160">IFERROR(W59/(U59+V59),0)</f>
        <v>2271.5</v>
      </c>
      <c r="Y59" s="183">
        <v>58.34</v>
      </c>
      <c r="Z59" s="184">
        <f t="shared" ref="Z59:Z62" si="161">IFERROR(Y59/(U59+V59),0)</f>
        <v>29.17</v>
      </c>
      <c r="AA59" s="39">
        <v>8</v>
      </c>
      <c r="AB59" s="10"/>
      <c r="AC59" s="10">
        <v>113689</v>
      </c>
      <c r="AD59" s="10">
        <f t="shared" ref="AD59:AD61" si="162">IFERROR(AC59/(AA59+AB59),0)</f>
        <v>14211.125</v>
      </c>
      <c r="AE59" s="183">
        <v>1054.8399999999999</v>
      </c>
      <c r="AF59" s="184">
        <f t="shared" ref="AF59:AF62" si="163">IFERROR(AE59/(AA59+AB59),0)</f>
        <v>131.85499999999999</v>
      </c>
      <c r="AG59" s="39">
        <v>3</v>
      </c>
      <c r="AH59" s="10"/>
      <c r="AI59" s="10">
        <v>377963</v>
      </c>
      <c r="AJ59" s="10">
        <f t="shared" ref="AJ59:AJ61" si="164">IFERROR(AI59/(AG59+AH59),0)</f>
        <v>125987.66666666667</v>
      </c>
      <c r="AK59" s="183">
        <v>3702.91</v>
      </c>
      <c r="AL59" s="184">
        <f t="shared" ref="AL59:AL62" si="165">IFERROR(AK59/(AG59+AH59),0)</f>
        <v>1234.3033333333333</v>
      </c>
      <c r="AM59" s="39"/>
      <c r="AN59" s="10"/>
      <c r="AO59" s="10"/>
      <c r="AP59" s="10">
        <f t="shared" ref="AP59:AP61" si="166">IFERROR(AO59/(AM59+AN59),0)</f>
        <v>0</v>
      </c>
      <c r="AQ59" s="183"/>
      <c r="AR59" s="184">
        <f t="shared" si="1"/>
        <v>0</v>
      </c>
      <c r="AS59" s="39"/>
      <c r="AT59" s="10"/>
      <c r="AU59" s="10"/>
      <c r="AV59" s="10">
        <f t="shared" ref="AV59:AV61" si="167">IFERROR(AU59/(AS59+AT59),0)</f>
        <v>0</v>
      </c>
      <c r="AW59" s="183"/>
      <c r="AX59" s="184">
        <f t="shared" ref="AX59:AX62" si="168">IFERROR(AW59/(AS59+AT59),0)</f>
        <v>0</v>
      </c>
      <c r="AY59" s="39"/>
      <c r="AZ59" s="10"/>
      <c r="BA59" s="10"/>
      <c r="BB59" s="10">
        <f t="shared" ref="BB59:BB61" si="169">IFERROR(BA59/(AY59+AZ59),0)</f>
        <v>0</v>
      </c>
      <c r="BC59" s="183"/>
      <c r="BD59" s="184">
        <f t="shared" ref="BD59:BD62" si="170">IFERROR(BC59/(AY59+AZ59),0)</f>
        <v>0</v>
      </c>
      <c r="BE59" s="39"/>
      <c r="BF59" s="10"/>
      <c r="BG59" s="10"/>
      <c r="BH59" s="10">
        <f t="shared" ref="BH59:BH61" si="171">IFERROR(BG59/(BE59+BF59),0)</f>
        <v>0</v>
      </c>
      <c r="BI59" s="183"/>
      <c r="BJ59" s="184">
        <f t="shared" ref="BJ59:BJ62" si="172">IFERROR(BI59/(BE59+BF59),0)</f>
        <v>0</v>
      </c>
      <c r="BK59" s="39" cm="1">
        <f t="array" ref="BK59">SUM(_xlfn._xlws.FILTER($C59:$BJ59,$C$8:$BJ$8=BK$8))</f>
        <v>901</v>
      </c>
      <c r="BL59" s="39" cm="1">
        <f t="array" ref="BL59">SUM(_xlfn._xlws.FILTER($C59:$BJ59,$C$8:$BJ$8=BL$8))</f>
        <v>0</v>
      </c>
      <c r="BM59" s="39" cm="1">
        <f t="array" ref="BM59">SUM(_xlfn._xlws.FILTER($C59:$BJ59,$C$8:$BJ$8=BM$8))</f>
        <v>9603913</v>
      </c>
      <c r="BN59" s="10">
        <f t="shared" ref="BN59:BN61" si="173">IFERROR(BM59/(BK59+BL59),0)</f>
        <v>10659.170921198669</v>
      </c>
      <c r="BO59" s="196" cm="1">
        <f t="array" ref="BO59">SUM(_xlfn._xlws.FILTER($C59:$BJ59,$C$8:$BJ$8=BO$8))</f>
        <v>144412.87999999998</v>
      </c>
      <c r="BP59" s="184">
        <f t="shared" ref="BP59:BP62" si="174">IFERROR(BO59/(BK59+BL59),0)</f>
        <v>160.28066592674804</v>
      </c>
    </row>
    <row r="60" spans="1:68" ht="20.25" customHeight="1" outlineLevel="1" x14ac:dyDescent="0.2">
      <c r="A60" s="154"/>
      <c r="B60" s="139" t="str">
        <v>CNG</v>
      </c>
      <c r="C60" s="39"/>
      <c r="D60" s="10"/>
      <c r="E60" s="10"/>
      <c r="F60" s="10">
        <f t="shared" si="156"/>
        <v>0</v>
      </c>
      <c r="G60" s="183"/>
      <c r="H60" s="184">
        <f t="shared" si="157"/>
        <v>0</v>
      </c>
      <c r="I60" s="39"/>
      <c r="J60" s="10"/>
      <c r="K60" s="10">
        <v>579</v>
      </c>
      <c r="L60" s="10">
        <f t="shared" si="158"/>
        <v>0</v>
      </c>
      <c r="M60" s="30">
        <v>0.49</v>
      </c>
      <c r="N60" s="83">
        <f t="shared" si="159"/>
        <v>0</v>
      </c>
      <c r="O60" s="39"/>
      <c r="P60" s="10"/>
      <c r="Q60" s="10"/>
      <c r="R60" s="10"/>
      <c r="S60" s="183"/>
      <c r="T60" s="184"/>
      <c r="U60" s="39"/>
      <c r="V60" s="10"/>
      <c r="W60" s="10"/>
      <c r="X60" s="10">
        <f t="shared" si="160"/>
        <v>0</v>
      </c>
      <c r="Y60" s="183"/>
      <c r="Z60" s="184">
        <f t="shared" si="161"/>
        <v>0</v>
      </c>
      <c r="AA60" s="39"/>
      <c r="AB60" s="10"/>
      <c r="AC60" s="10"/>
      <c r="AD60" s="10">
        <f t="shared" si="162"/>
        <v>0</v>
      </c>
      <c r="AE60" s="183"/>
      <c r="AF60" s="184">
        <f t="shared" si="163"/>
        <v>0</v>
      </c>
      <c r="AG60" s="39"/>
      <c r="AH60" s="10"/>
      <c r="AI60" s="10"/>
      <c r="AJ60" s="10">
        <f t="shared" si="164"/>
        <v>0</v>
      </c>
      <c r="AK60" s="183"/>
      <c r="AL60" s="184">
        <f t="shared" si="165"/>
        <v>0</v>
      </c>
      <c r="AM60" s="39"/>
      <c r="AN60" s="10"/>
      <c r="AO60" s="10"/>
      <c r="AP60" s="10">
        <f t="shared" si="166"/>
        <v>0</v>
      </c>
      <c r="AQ60" s="183"/>
      <c r="AR60" s="184">
        <f t="shared" si="1"/>
        <v>0</v>
      </c>
      <c r="AS60" s="39"/>
      <c r="AT60" s="10"/>
      <c r="AU60" s="10"/>
      <c r="AV60" s="10">
        <f t="shared" si="167"/>
        <v>0</v>
      </c>
      <c r="AW60" s="183"/>
      <c r="AX60" s="184">
        <f t="shared" si="168"/>
        <v>0</v>
      </c>
      <c r="AY60" s="39"/>
      <c r="AZ60" s="10"/>
      <c r="BA60" s="10"/>
      <c r="BB60" s="10">
        <f t="shared" si="169"/>
        <v>0</v>
      </c>
      <c r="BC60" s="183"/>
      <c r="BD60" s="184">
        <f t="shared" si="170"/>
        <v>0</v>
      </c>
      <c r="BE60" s="39"/>
      <c r="BF60" s="10"/>
      <c r="BG60" s="10"/>
      <c r="BH60" s="10">
        <f t="shared" si="171"/>
        <v>0</v>
      </c>
      <c r="BI60" s="183"/>
      <c r="BJ60" s="184">
        <f t="shared" si="172"/>
        <v>0</v>
      </c>
      <c r="BK60" s="39" cm="1">
        <f t="array" ref="BK60">SUM(_xlfn._xlws.FILTER($C60:$BJ60,$C$8:$BJ$8=BK$8))</f>
        <v>0</v>
      </c>
      <c r="BL60" s="39" cm="1">
        <f t="array" ref="BL60">SUM(_xlfn._xlws.FILTER($C60:$BJ60,$C$8:$BJ$8=BL$8))</f>
        <v>0</v>
      </c>
      <c r="BM60" s="39" cm="1">
        <f t="array" ref="BM60">SUM(_xlfn._xlws.FILTER($C60:$BJ60,$C$8:$BJ$8=BM$8))</f>
        <v>579</v>
      </c>
      <c r="BN60" s="10">
        <f t="shared" si="173"/>
        <v>0</v>
      </c>
      <c r="BO60" s="196" cm="1">
        <f t="array" ref="BO60">SUM(_xlfn._xlws.FILTER($C60:$BJ60,$C$8:$BJ$8=BO$8))</f>
        <v>0.49</v>
      </c>
      <c r="BP60" s="184">
        <f t="shared" si="174"/>
        <v>0</v>
      </c>
    </row>
    <row r="61" spans="1:68" ht="19.5" customHeight="1" outlineLevel="1" x14ac:dyDescent="0.2">
      <c r="A61" s="154"/>
      <c r="B61" s="139" t="str">
        <v>INDUSTRIAL</v>
      </c>
      <c r="C61" s="39">
        <v>3</v>
      </c>
      <c r="D61" s="10"/>
      <c r="E61" s="10">
        <v>1788001</v>
      </c>
      <c r="F61" s="10">
        <f t="shared" si="156"/>
        <v>596000.33333333337</v>
      </c>
      <c r="G61" s="183">
        <v>1845.78</v>
      </c>
      <c r="H61" s="184">
        <f t="shared" si="157"/>
        <v>615.26</v>
      </c>
      <c r="I61" s="39">
        <v>6</v>
      </c>
      <c r="J61" s="10"/>
      <c r="K61" s="10">
        <v>3708055</v>
      </c>
      <c r="L61" s="10">
        <f t="shared" si="158"/>
        <v>618009.16666666663</v>
      </c>
      <c r="M61" s="30">
        <v>6927.93</v>
      </c>
      <c r="N61" s="83">
        <f t="shared" si="159"/>
        <v>1154.655</v>
      </c>
      <c r="O61" s="39">
        <v>10</v>
      </c>
      <c r="P61" s="10"/>
      <c r="Q61" s="10">
        <v>9612982</v>
      </c>
      <c r="R61" s="10">
        <v>961298.2</v>
      </c>
      <c r="S61" s="183">
        <v>18753.59</v>
      </c>
      <c r="T61" s="184">
        <v>1875.3589999999999</v>
      </c>
      <c r="U61" s="39">
        <v>27</v>
      </c>
      <c r="V61" s="10"/>
      <c r="W61" s="10">
        <v>25621219</v>
      </c>
      <c r="X61" s="10">
        <f t="shared" si="160"/>
        <v>948934.03703703708</v>
      </c>
      <c r="Y61" s="183">
        <v>76343.72</v>
      </c>
      <c r="Z61" s="184">
        <f t="shared" si="161"/>
        <v>2827.5451851851853</v>
      </c>
      <c r="AA61" s="39">
        <v>13</v>
      </c>
      <c r="AB61" s="10"/>
      <c r="AC61" s="10">
        <v>25995203</v>
      </c>
      <c r="AD61" s="10">
        <f t="shared" si="162"/>
        <v>1999631</v>
      </c>
      <c r="AE61" s="183">
        <v>49924.72</v>
      </c>
      <c r="AF61" s="184">
        <f t="shared" si="163"/>
        <v>3840.3630769230772</v>
      </c>
      <c r="AG61" s="39">
        <v>8</v>
      </c>
      <c r="AH61" s="10"/>
      <c r="AI61" s="10">
        <v>4854270</v>
      </c>
      <c r="AJ61" s="10">
        <f t="shared" si="164"/>
        <v>606783.75</v>
      </c>
      <c r="AK61" s="183">
        <v>19409.66</v>
      </c>
      <c r="AL61" s="184">
        <f t="shared" si="165"/>
        <v>2426.2075</v>
      </c>
      <c r="AM61" s="39"/>
      <c r="AN61" s="10"/>
      <c r="AO61" s="10"/>
      <c r="AP61" s="10">
        <f t="shared" si="166"/>
        <v>0</v>
      </c>
      <c r="AQ61" s="183"/>
      <c r="AR61" s="184">
        <f t="shared" si="1"/>
        <v>0</v>
      </c>
      <c r="AS61" s="39"/>
      <c r="AT61" s="10"/>
      <c r="AU61" s="10"/>
      <c r="AV61" s="10">
        <f t="shared" si="167"/>
        <v>0</v>
      </c>
      <c r="AW61" s="183"/>
      <c r="AX61" s="184">
        <f t="shared" si="168"/>
        <v>0</v>
      </c>
      <c r="AY61" s="39"/>
      <c r="AZ61" s="10"/>
      <c r="BA61" s="10"/>
      <c r="BB61" s="10">
        <f t="shared" si="169"/>
        <v>0</v>
      </c>
      <c r="BC61" s="183"/>
      <c r="BD61" s="184">
        <f t="shared" si="170"/>
        <v>0</v>
      </c>
      <c r="BE61" s="39"/>
      <c r="BF61" s="10"/>
      <c r="BG61" s="10"/>
      <c r="BH61" s="10">
        <f t="shared" si="171"/>
        <v>0</v>
      </c>
      <c r="BI61" s="183"/>
      <c r="BJ61" s="184">
        <f t="shared" si="172"/>
        <v>0</v>
      </c>
      <c r="BK61" s="39" cm="1">
        <f t="array" ref="BK61">SUM(_xlfn._xlws.FILTER($C61:$BJ61,$C$8:$BJ$8=BK$8))</f>
        <v>67</v>
      </c>
      <c r="BL61" s="39" cm="1">
        <f t="array" ref="BL61">SUM(_xlfn._xlws.FILTER($C61:$BJ61,$C$8:$BJ$8=BL$8))</f>
        <v>0</v>
      </c>
      <c r="BM61" s="39" cm="1">
        <f t="array" ref="BM61">SUM(_xlfn._xlws.FILTER($C61:$BJ61,$C$8:$BJ$8=BM$8))</f>
        <v>71579730</v>
      </c>
      <c r="BN61" s="10">
        <f t="shared" si="173"/>
        <v>1068354.1791044776</v>
      </c>
      <c r="BO61" s="196" cm="1">
        <f t="array" ref="BO61">SUM(_xlfn._xlws.FILTER($C61:$BJ61,$C$8:$BJ$8=BO$8))</f>
        <v>173205.4</v>
      </c>
      <c r="BP61" s="184">
        <f t="shared" si="174"/>
        <v>2585.1552238805971</v>
      </c>
    </row>
    <row r="62" spans="1:68" ht="19.5" customHeight="1" outlineLevel="1" thickBot="1" x14ac:dyDescent="0.25">
      <c r="A62" s="155"/>
      <c r="B62" s="139" t="str">
        <v>AIRCONDITIONING/COGENERATION</v>
      </c>
      <c r="C62" s="147"/>
      <c r="D62" s="148"/>
      <c r="E62" s="157"/>
      <c r="F62" s="10">
        <f t="shared" si="156"/>
        <v>0</v>
      </c>
      <c r="G62" s="185"/>
      <c r="H62" s="184">
        <f t="shared" si="157"/>
        <v>0</v>
      </c>
      <c r="I62" s="147"/>
      <c r="J62" s="148"/>
      <c r="K62" s="157"/>
      <c r="L62" s="10">
        <f>IFERROR(K62/(I62+J62),0)</f>
        <v>0</v>
      </c>
      <c r="M62" s="30"/>
      <c r="N62" s="83">
        <f t="shared" si="159"/>
        <v>0</v>
      </c>
      <c r="O62" s="147">
        <v>2</v>
      </c>
      <c r="P62" s="148"/>
      <c r="Q62" s="157">
        <v>28904</v>
      </c>
      <c r="R62" s="10">
        <v>14452</v>
      </c>
      <c r="S62" s="183">
        <v>128.94</v>
      </c>
      <c r="T62" s="184">
        <v>64.47</v>
      </c>
      <c r="U62" s="147"/>
      <c r="V62" s="148"/>
      <c r="W62" s="157"/>
      <c r="X62" s="10">
        <f>IFERROR(W62/(U62+V62),0)</f>
        <v>0</v>
      </c>
      <c r="Y62" s="183"/>
      <c r="Z62" s="184">
        <f t="shared" si="161"/>
        <v>0</v>
      </c>
      <c r="AA62" s="147"/>
      <c r="AB62" s="148"/>
      <c r="AC62" s="157"/>
      <c r="AD62" s="10">
        <f>IFERROR(AC62/(AA62+AB62),0)</f>
        <v>0</v>
      </c>
      <c r="AE62" s="183"/>
      <c r="AF62" s="184">
        <f t="shared" si="163"/>
        <v>0</v>
      </c>
      <c r="AG62" s="147"/>
      <c r="AH62" s="148"/>
      <c r="AI62" s="157"/>
      <c r="AJ62" s="10">
        <f>IFERROR(AI62/(AG62+AH62),0)</f>
        <v>0</v>
      </c>
      <c r="AK62" s="183"/>
      <c r="AL62" s="184">
        <f t="shared" si="165"/>
        <v>0</v>
      </c>
      <c r="AM62" s="147"/>
      <c r="AN62" s="148"/>
      <c r="AO62" s="157"/>
      <c r="AP62" s="10">
        <f>IFERROR(AO62/(AM62+AN62),0)</f>
        <v>0</v>
      </c>
      <c r="AQ62" s="183"/>
      <c r="AR62" s="184">
        <f t="shared" si="1"/>
        <v>0</v>
      </c>
      <c r="AS62" s="147"/>
      <c r="AT62" s="148"/>
      <c r="AU62" s="157"/>
      <c r="AV62" s="10">
        <f>IFERROR(AU62/(AS62+AT62),0)</f>
        <v>0</v>
      </c>
      <c r="AW62" s="183"/>
      <c r="AX62" s="184">
        <f t="shared" si="168"/>
        <v>0</v>
      </c>
      <c r="AY62" s="147"/>
      <c r="AZ62" s="148"/>
      <c r="BA62" s="157"/>
      <c r="BB62" s="10">
        <f>IFERROR(BA62/(AY62+AZ62),0)</f>
        <v>0</v>
      </c>
      <c r="BC62" s="183"/>
      <c r="BD62" s="184">
        <f t="shared" si="170"/>
        <v>0</v>
      </c>
      <c r="BE62" s="147"/>
      <c r="BF62" s="148"/>
      <c r="BG62" s="157"/>
      <c r="BH62" s="10">
        <f>IFERROR(BG62/(BE62+BF62),0)</f>
        <v>0</v>
      </c>
      <c r="BI62" s="183"/>
      <c r="BJ62" s="184">
        <f t="shared" si="172"/>
        <v>0</v>
      </c>
      <c r="BK62" s="39" cm="1">
        <f t="array" ref="BK62">SUM(_xlfn._xlws.FILTER($C62:$BJ62,$C$8:$BJ$8=BK$8))</f>
        <v>2</v>
      </c>
      <c r="BL62" s="39" cm="1">
        <f t="array" ref="BL62">SUM(_xlfn._xlws.FILTER($C62:$BJ62,$C$8:$BJ$8=BL$8))</f>
        <v>0</v>
      </c>
      <c r="BM62" s="39" cm="1">
        <f t="array" ref="BM62">SUM(_xlfn._xlws.FILTER($C62:$BJ62,$C$8:$BJ$8=BM$8))</f>
        <v>28904</v>
      </c>
      <c r="BN62" s="10">
        <f>IFERROR(BM62/(BK62+BL62),0)</f>
        <v>14452</v>
      </c>
      <c r="BO62" s="196" cm="1">
        <f t="array" ref="BO62">SUM(_xlfn._xlws.FILTER($C62:$BJ62,$C$8:$BJ$8=BO$8))</f>
        <v>128.94</v>
      </c>
      <c r="BP62" s="184">
        <f t="shared" si="174"/>
        <v>64.47</v>
      </c>
    </row>
    <row r="63" spans="1:68" ht="20" x14ac:dyDescent="0.2">
      <c r="A63" s="153">
        <v>10</v>
      </c>
      <c r="B63" s="168" t="s">
        <v>95</v>
      </c>
      <c r="C63" s="121">
        <f>SUM(C64:C68)</f>
        <v>1</v>
      </c>
      <c r="D63" s="74">
        <f>SUM(D64:D68)</f>
        <v>0</v>
      </c>
      <c r="E63" s="74">
        <f>SUM(E64:E67)</f>
        <v>116758</v>
      </c>
      <c r="F63" s="74">
        <f>IFERROR(E63/(C63+D63),0)</f>
        <v>116758</v>
      </c>
      <c r="G63" s="181">
        <f>SUM(G64:G68)</f>
        <v>124.74</v>
      </c>
      <c r="H63" s="182">
        <f>IFERROR(G63/(C63+D63),0)</f>
        <v>124.74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82">
        <f>SUM(M64:M68)</f>
        <v>0</v>
      </c>
      <c r="N63" s="37">
        <f>IFERROR(M63/(I63+J63),0)</f>
        <v>0</v>
      </c>
      <c r="O63" s="121">
        <f>SUM(O64:O68)</f>
        <v>4</v>
      </c>
      <c r="P63" s="74">
        <f>SUM(P64:P68)</f>
        <v>0</v>
      </c>
      <c r="Q63" s="74">
        <f>SUM(Q64:Q68)</f>
        <v>7899984</v>
      </c>
      <c r="R63" s="74">
        <f>IFERROR(Q63/(O63+P63),0)</f>
        <v>1974996</v>
      </c>
      <c r="S63" s="181">
        <f>SUM(S64:S68)</f>
        <v>11407.02</v>
      </c>
      <c r="T63" s="182">
        <f>IFERROR(S63/(O63+P63),0)</f>
        <v>2851.7550000000001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181">
        <f>SUM(Y64:Y68)</f>
        <v>0</v>
      </c>
      <c r="Z63" s="182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181">
        <f>SUM(AE64:AE68)</f>
        <v>0</v>
      </c>
      <c r="AF63" s="182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181">
        <f>SUM(AK64:AK68)</f>
        <v>0</v>
      </c>
      <c r="AL63" s="182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181">
        <f>SUM(AQ64:AQ68)</f>
        <v>0</v>
      </c>
      <c r="AR63" s="182">
        <f t="shared" si="1"/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181">
        <f>SUM(AW64:AW68)</f>
        <v>0</v>
      </c>
      <c r="AX63" s="182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181">
        <f>SUM(BC64:BC68)</f>
        <v>0</v>
      </c>
      <c r="BD63" s="182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181">
        <f>SUM(BI64:BI68)</f>
        <v>0</v>
      </c>
      <c r="BJ63" s="182">
        <f>IFERROR(BI63/(BE63+BF63),0)</f>
        <v>0</v>
      </c>
      <c r="BK63" s="121">
        <f>SUM(BK64:BK68)</f>
        <v>5</v>
      </c>
      <c r="BL63" s="74">
        <f>SUM(BL64:BL68)</f>
        <v>0</v>
      </c>
      <c r="BM63" s="74">
        <f>SUM(BM64:BM67)</f>
        <v>8016742</v>
      </c>
      <c r="BN63" s="74">
        <f>IFERROR(BM63/(BK63+BL63),0)</f>
        <v>1603348.4</v>
      </c>
      <c r="BO63" s="181">
        <f>SUM(BO64:BO68)</f>
        <v>11531.76</v>
      </c>
      <c r="BP63" s="182">
        <f>IFERROR(BO63/(BK63+BL63),0)</f>
        <v>2306.3519999999999</v>
      </c>
    </row>
    <row r="64" spans="1:68" ht="19.5" customHeight="1" outlineLevel="1" x14ac:dyDescent="0.2">
      <c r="A64" s="154"/>
      <c r="B64" s="139" t="str" cm="1">
        <f t="array" ref="B64:B68">$B$10:$B$14</f>
        <v>RESIDENTIAL</v>
      </c>
      <c r="C64" s="39"/>
      <c r="D64" s="10"/>
      <c r="E64" s="10"/>
      <c r="F64" s="10">
        <f>IFERROR(E64/(C64+D64),0)</f>
        <v>0</v>
      </c>
      <c r="G64" s="183"/>
      <c r="H64" s="184">
        <f>IFERROR(G64/(C64+D64),0)</f>
        <v>0</v>
      </c>
      <c r="I64" s="39"/>
      <c r="J64" s="10"/>
      <c r="K64" s="10"/>
      <c r="L64" s="10">
        <f>IFERROR(K64/(I64+J64),0)</f>
        <v>0</v>
      </c>
      <c r="M64" s="30"/>
      <c r="N64" s="83">
        <f>IFERROR(M64/(I64+J64),0)</f>
        <v>0</v>
      </c>
      <c r="O64" s="39"/>
      <c r="P64" s="10"/>
      <c r="Q64" s="10"/>
      <c r="R64" s="10"/>
      <c r="S64" s="183"/>
      <c r="T64" s="184"/>
      <c r="U64" s="39"/>
      <c r="V64" s="10"/>
      <c r="W64" s="10"/>
      <c r="X64" s="10">
        <f>IFERROR(W64/(U64+V64),0)</f>
        <v>0</v>
      </c>
      <c r="Y64" s="183"/>
      <c r="Z64" s="184">
        <f>IFERROR(Y64/(U64+V64),0)</f>
        <v>0</v>
      </c>
      <c r="AA64" s="39"/>
      <c r="AB64" s="10"/>
      <c r="AC64" s="10"/>
      <c r="AD64" s="10">
        <f>IFERROR(AC64/(AA64+AB64),0)</f>
        <v>0</v>
      </c>
      <c r="AE64" s="183"/>
      <c r="AF64" s="184">
        <f>IFERROR(AE64/(AA64+AB64),0)</f>
        <v>0</v>
      </c>
      <c r="AG64" s="39"/>
      <c r="AH64" s="10"/>
      <c r="AI64" s="10"/>
      <c r="AJ64" s="10">
        <f>IFERROR(AI64/(AG64+AH64),0)</f>
        <v>0</v>
      </c>
      <c r="AK64" s="183"/>
      <c r="AL64" s="184">
        <f>IFERROR(AK64/(AG64+AH64),0)</f>
        <v>0</v>
      </c>
      <c r="AM64" s="39"/>
      <c r="AN64" s="10"/>
      <c r="AO64" s="10"/>
      <c r="AP64" s="10">
        <f>IFERROR(AO64/(AM64+AN64),0)</f>
        <v>0</v>
      </c>
      <c r="AQ64" s="183"/>
      <c r="AR64" s="184">
        <f t="shared" si="1"/>
        <v>0</v>
      </c>
      <c r="AS64" s="39"/>
      <c r="AT64" s="10"/>
      <c r="AU64" s="10"/>
      <c r="AV64" s="10">
        <f>IFERROR(AU64/(AS64+AT64),0)</f>
        <v>0</v>
      </c>
      <c r="AW64" s="183"/>
      <c r="AX64" s="184">
        <f>IFERROR(AW64/(AS64+AT64),0)</f>
        <v>0</v>
      </c>
      <c r="AY64" s="39"/>
      <c r="AZ64" s="10"/>
      <c r="BA64" s="10"/>
      <c r="BB64" s="10">
        <f>IFERROR(BA64/(AY64+AZ64),0)</f>
        <v>0</v>
      </c>
      <c r="BC64" s="183"/>
      <c r="BD64" s="184">
        <f>IFERROR(BC64/(AY64+AZ64),0)</f>
        <v>0</v>
      </c>
      <c r="BE64" s="39"/>
      <c r="BF64" s="10"/>
      <c r="BG64" s="10"/>
      <c r="BH64" s="10">
        <f>IFERROR(BG64/(BE64+BF64),0)</f>
        <v>0</v>
      </c>
      <c r="BI64" s="183"/>
      <c r="BJ64" s="184">
        <f>IFERROR(BI64/(BE64+BF64),0)</f>
        <v>0</v>
      </c>
      <c r="BK64" s="39" cm="1">
        <f t="array" ref="BK64">SUM(_xlfn._xlws.FILTER($C64:$BJ64,$C$8:$BJ$8=BK$8))</f>
        <v>0</v>
      </c>
      <c r="BL64" s="39" cm="1">
        <f t="array" ref="BL64">SUM(_xlfn._xlws.FILTER($C64:$BJ64,$C$8:$BJ$8=BL$8))</f>
        <v>0</v>
      </c>
      <c r="BM64" s="39" cm="1">
        <f t="array" ref="BM64">SUM(_xlfn._xlws.FILTER($C64:$BJ64,$C$8:$BJ$8=BM$8))</f>
        <v>0</v>
      </c>
      <c r="BN64" s="10">
        <f>IFERROR(BM64/(BK64+BL64),0)</f>
        <v>0</v>
      </c>
      <c r="BO64" s="196" cm="1">
        <f t="array" ref="BO64">SUM(_xlfn._xlws.FILTER($C64:$BJ64,$C$8:$BJ$8=BO$8))</f>
        <v>0</v>
      </c>
      <c r="BP64" s="184">
        <f>IFERROR(BO64/(BK64+BL64),0)</f>
        <v>0</v>
      </c>
    </row>
    <row r="65" spans="1:68" ht="19.5" customHeight="1" outlineLevel="1" x14ac:dyDescent="0.2">
      <c r="A65" s="154"/>
      <c r="B65" s="139" t="str">
        <v>COMMERCIAL</v>
      </c>
      <c r="C65" s="39"/>
      <c r="D65" s="10"/>
      <c r="E65" s="10"/>
      <c r="F65" s="10">
        <f t="shared" ref="F65:F68" si="175">IFERROR(E65/(C65+D65),0)</f>
        <v>0</v>
      </c>
      <c r="G65" s="183"/>
      <c r="H65" s="184">
        <f>IFERROR(#REF!/(C65+D65),0)</f>
        <v>0</v>
      </c>
      <c r="I65" s="39"/>
      <c r="J65" s="10"/>
      <c r="K65" s="10"/>
      <c r="L65" s="10">
        <f t="shared" ref="L65:L67" si="176">IFERROR(K65/(I65+J65),0)</f>
        <v>0</v>
      </c>
      <c r="M65" s="30"/>
      <c r="N65" s="83">
        <f t="shared" ref="N65:N68" si="177">IFERROR(M65/(I65+J65),0)</f>
        <v>0</v>
      </c>
      <c r="O65" s="39"/>
      <c r="P65" s="10"/>
      <c r="Q65" s="10"/>
      <c r="R65" s="10"/>
      <c r="S65" s="183"/>
      <c r="T65" s="184"/>
      <c r="U65" s="39"/>
      <c r="V65" s="10"/>
      <c r="W65" s="10"/>
      <c r="X65" s="10">
        <f t="shared" ref="X65:X67" si="178">IFERROR(W65/(U65+V65),0)</f>
        <v>0</v>
      </c>
      <c r="Y65" s="183"/>
      <c r="Z65" s="184">
        <f t="shared" ref="Z65:Z68" si="179">IFERROR(Y65/(U65+V65),0)</f>
        <v>0</v>
      </c>
      <c r="AA65" s="39"/>
      <c r="AB65" s="10"/>
      <c r="AC65" s="10"/>
      <c r="AD65" s="10">
        <f t="shared" ref="AD65:AD67" si="180">IFERROR(AC65/(AA65+AB65),0)</f>
        <v>0</v>
      </c>
      <c r="AE65" s="183"/>
      <c r="AF65" s="184">
        <f t="shared" ref="AF65:AF68" si="181">IFERROR(AE65/(AA65+AB65),0)</f>
        <v>0</v>
      </c>
      <c r="AG65" s="39"/>
      <c r="AH65" s="10"/>
      <c r="AI65" s="10"/>
      <c r="AJ65" s="10">
        <f t="shared" ref="AJ65:AJ67" si="182">IFERROR(AI65/(AG65+AH65),0)</f>
        <v>0</v>
      </c>
      <c r="AK65" s="183"/>
      <c r="AL65" s="184">
        <f t="shared" ref="AL65:AL68" si="183">IFERROR(AK65/(AG65+AH65),0)</f>
        <v>0</v>
      </c>
      <c r="AM65" s="39"/>
      <c r="AN65" s="10"/>
      <c r="AO65" s="10"/>
      <c r="AP65" s="10">
        <f t="shared" ref="AP65:AP67" si="184">IFERROR(AO65/(AM65+AN65),0)</f>
        <v>0</v>
      </c>
      <c r="AQ65" s="183"/>
      <c r="AR65" s="184">
        <f t="shared" si="1"/>
        <v>0</v>
      </c>
      <c r="AS65" s="39"/>
      <c r="AT65" s="10"/>
      <c r="AU65" s="10"/>
      <c r="AV65" s="10">
        <f t="shared" ref="AV65:AV67" si="185">IFERROR(AU65/(AS65+AT65),0)</f>
        <v>0</v>
      </c>
      <c r="AW65" s="183"/>
      <c r="AX65" s="184">
        <f t="shared" ref="AX65:AX68" si="186">IFERROR(AW65/(AS65+AT65),0)</f>
        <v>0</v>
      </c>
      <c r="AY65" s="39"/>
      <c r="AZ65" s="10"/>
      <c r="BA65" s="10"/>
      <c r="BB65" s="10">
        <f t="shared" ref="BB65:BB67" si="187">IFERROR(BA65/(AY65+AZ65),0)</f>
        <v>0</v>
      </c>
      <c r="BC65" s="183"/>
      <c r="BD65" s="184">
        <f t="shared" ref="BD65:BD68" si="188">IFERROR(BC65/(AY65+AZ65),0)</f>
        <v>0</v>
      </c>
      <c r="BE65" s="39"/>
      <c r="BF65" s="10"/>
      <c r="BG65" s="10"/>
      <c r="BH65" s="10">
        <f t="shared" ref="BH65:BH67" si="189">IFERROR(BG65/(BE65+BF65),0)</f>
        <v>0</v>
      </c>
      <c r="BI65" s="183"/>
      <c r="BJ65" s="184">
        <f t="shared" ref="BJ65:BJ68" si="190">IFERROR(BI65/(BE65+BF65),0)</f>
        <v>0</v>
      </c>
      <c r="BK65" s="39" cm="1">
        <f t="array" ref="BK65">SUM(_xlfn._xlws.FILTER($C65:$BJ65,$C$8:$BJ$8=BK$8))</f>
        <v>0</v>
      </c>
      <c r="BL65" s="39" cm="1">
        <f t="array" ref="BL65">SUM(_xlfn._xlws.FILTER($C65:$BJ65,$C$8:$BJ$8=BL$8))</f>
        <v>0</v>
      </c>
      <c r="BM65" s="39" cm="1">
        <f t="array" ref="BM65">SUM(_xlfn._xlws.FILTER($C65:$BJ65,$C$8:$BJ$8=BM$8))</f>
        <v>0</v>
      </c>
      <c r="BN65" s="10">
        <f t="shared" ref="BN65:BN67" si="191">IFERROR(BM65/(BK65+BL65),0)</f>
        <v>0</v>
      </c>
      <c r="BO65" s="196" cm="1">
        <f t="array" ref="BO65">SUM(_xlfn._xlws.FILTER($C65:$BJ65,$C$8:$BJ$8=BO$8))</f>
        <v>0</v>
      </c>
      <c r="BP65" s="184">
        <f t="shared" ref="BP65:BP68" si="192">IFERROR(BO65/(BK65+BL65),0)</f>
        <v>0</v>
      </c>
    </row>
    <row r="66" spans="1:68" ht="19.5" customHeight="1" outlineLevel="1" x14ac:dyDescent="0.2">
      <c r="A66" s="154"/>
      <c r="B66" s="139" t="str">
        <v>CNG</v>
      </c>
      <c r="C66" s="39">
        <v>1</v>
      </c>
      <c r="D66" s="10"/>
      <c r="E66" s="10">
        <v>116758</v>
      </c>
      <c r="F66" s="10">
        <f t="shared" si="175"/>
        <v>116758</v>
      </c>
      <c r="G66" s="186">
        <v>124.74</v>
      </c>
      <c r="H66" s="184">
        <f>IFERROR(G65/(C66+D66),0)</f>
        <v>0</v>
      </c>
      <c r="I66" s="39"/>
      <c r="J66" s="10"/>
      <c r="K66" s="10"/>
      <c r="L66" s="10">
        <f t="shared" si="176"/>
        <v>0</v>
      </c>
      <c r="M66" s="30"/>
      <c r="N66" s="83">
        <f t="shared" si="177"/>
        <v>0</v>
      </c>
      <c r="O66" s="39"/>
      <c r="P66" s="10"/>
      <c r="Q66" s="10"/>
      <c r="R66" s="10"/>
      <c r="S66" s="183"/>
      <c r="T66" s="184"/>
      <c r="U66" s="39"/>
      <c r="V66" s="10"/>
      <c r="W66" s="10"/>
      <c r="X66" s="10">
        <f t="shared" si="178"/>
        <v>0</v>
      </c>
      <c r="Y66" s="183"/>
      <c r="Z66" s="184">
        <f t="shared" si="179"/>
        <v>0</v>
      </c>
      <c r="AA66" s="39"/>
      <c r="AB66" s="10"/>
      <c r="AC66" s="10"/>
      <c r="AD66" s="10">
        <f t="shared" si="180"/>
        <v>0</v>
      </c>
      <c r="AE66" s="183"/>
      <c r="AF66" s="184">
        <f t="shared" si="181"/>
        <v>0</v>
      </c>
      <c r="AG66" s="39"/>
      <c r="AH66" s="10"/>
      <c r="AI66" s="10"/>
      <c r="AJ66" s="10">
        <f t="shared" si="182"/>
        <v>0</v>
      </c>
      <c r="AK66" s="183"/>
      <c r="AL66" s="184">
        <f t="shared" si="183"/>
        <v>0</v>
      </c>
      <c r="AM66" s="39"/>
      <c r="AN66" s="10"/>
      <c r="AO66" s="10"/>
      <c r="AP66" s="10">
        <f t="shared" si="184"/>
        <v>0</v>
      </c>
      <c r="AQ66" s="183"/>
      <c r="AR66" s="184">
        <f t="shared" si="1"/>
        <v>0</v>
      </c>
      <c r="AS66" s="39"/>
      <c r="AT66" s="10"/>
      <c r="AU66" s="10"/>
      <c r="AV66" s="10">
        <f t="shared" si="185"/>
        <v>0</v>
      </c>
      <c r="AW66" s="183"/>
      <c r="AX66" s="184">
        <f t="shared" si="186"/>
        <v>0</v>
      </c>
      <c r="AY66" s="39"/>
      <c r="AZ66" s="10"/>
      <c r="BA66" s="10"/>
      <c r="BB66" s="10">
        <f t="shared" si="187"/>
        <v>0</v>
      </c>
      <c r="BC66" s="183"/>
      <c r="BD66" s="184">
        <f t="shared" si="188"/>
        <v>0</v>
      </c>
      <c r="BE66" s="39"/>
      <c r="BF66" s="10"/>
      <c r="BG66" s="10"/>
      <c r="BH66" s="10">
        <f t="shared" si="189"/>
        <v>0</v>
      </c>
      <c r="BI66" s="183"/>
      <c r="BJ66" s="184">
        <f t="shared" si="190"/>
        <v>0</v>
      </c>
      <c r="BK66" s="39" cm="1">
        <f t="array" ref="BK66">SUM(_xlfn._xlws.FILTER($C66:$BJ66,$C$8:$BJ$8=BK$8))</f>
        <v>1</v>
      </c>
      <c r="BL66" s="39" cm="1">
        <f t="array" ref="BL66">SUM(_xlfn._xlws.FILTER($C66:$BJ66,$C$8:$BJ$8=BL$8))</f>
        <v>0</v>
      </c>
      <c r="BM66" s="39" cm="1">
        <f t="array" ref="BM66">SUM(_xlfn._xlws.FILTER($C66:$BJ66,$C$8:$BJ$8=BM$8))</f>
        <v>116758</v>
      </c>
      <c r="BN66" s="10">
        <f t="shared" si="191"/>
        <v>116758</v>
      </c>
      <c r="BO66" s="196" cm="1">
        <f t="array" ref="BO66">SUM(_xlfn._xlws.FILTER($C66:$BJ66,$C$8:$BJ$8=BO$8))</f>
        <v>124.74</v>
      </c>
      <c r="BP66" s="184">
        <f t="shared" si="192"/>
        <v>124.74</v>
      </c>
    </row>
    <row r="67" spans="1:68" ht="19.5" customHeight="1" outlineLevel="1" x14ac:dyDescent="0.2">
      <c r="A67" s="154"/>
      <c r="B67" s="139" t="str">
        <v>INDUSTRIAL</v>
      </c>
      <c r="C67" s="39"/>
      <c r="D67" s="10"/>
      <c r="E67" s="10"/>
      <c r="F67" s="10">
        <f t="shared" si="175"/>
        <v>0</v>
      </c>
      <c r="G67" s="187"/>
      <c r="H67" s="184">
        <f>IFERROR(#REF!/(C67+D67),0)</f>
        <v>0</v>
      </c>
      <c r="I67" s="39"/>
      <c r="J67" s="10"/>
      <c r="K67" s="10"/>
      <c r="L67" s="10">
        <f t="shared" si="176"/>
        <v>0</v>
      </c>
      <c r="M67" s="30"/>
      <c r="N67" s="83">
        <f t="shared" si="177"/>
        <v>0</v>
      </c>
      <c r="O67" s="39">
        <v>4</v>
      </c>
      <c r="P67" s="10"/>
      <c r="Q67" s="10">
        <v>7899984</v>
      </c>
      <c r="R67" s="10">
        <v>1974996</v>
      </c>
      <c r="S67" s="183">
        <v>11407.02</v>
      </c>
      <c r="T67" s="184">
        <v>2851.7550000000001</v>
      </c>
      <c r="U67" s="39"/>
      <c r="V67" s="10"/>
      <c r="W67" s="10"/>
      <c r="X67" s="10">
        <f t="shared" si="178"/>
        <v>0</v>
      </c>
      <c r="Y67" s="183"/>
      <c r="Z67" s="184">
        <f t="shared" si="179"/>
        <v>0</v>
      </c>
      <c r="AA67" s="39"/>
      <c r="AB67" s="10"/>
      <c r="AC67" s="10"/>
      <c r="AD67" s="10">
        <f t="shared" si="180"/>
        <v>0</v>
      </c>
      <c r="AE67" s="183"/>
      <c r="AF67" s="184">
        <f t="shared" si="181"/>
        <v>0</v>
      </c>
      <c r="AG67" s="39"/>
      <c r="AH67" s="10"/>
      <c r="AI67" s="10"/>
      <c r="AJ67" s="10">
        <f t="shared" si="182"/>
        <v>0</v>
      </c>
      <c r="AK67" s="183"/>
      <c r="AL67" s="184">
        <f t="shared" si="183"/>
        <v>0</v>
      </c>
      <c r="AM67" s="39"/>
      <c r="AN67" s="10"/>
      <c r="AO67" s="10"/>
      <c r="AP67" s="10">
        <f t="shared" si="184"/>
        <v>0</v>
      </c>
      <c r="AQ67" s="183"/>
      <c r="AR67" s="184">
        <f t="shared" si="1"/>
        <v>0</v>
      </c>
      <c r="AS67" s="39"/>
      <c r="AT67" s="10"/>
      <c r="AU67" s="10"/>
      <c r="AV67" s="10">
        <f t="shared" si="185"/>
        <v>0</v>
      </c>
      <c r="AW67" s="183"/>
      <c r="AX67" s="184">
        <f t="shared" si="186"/>
        <v>0</v>
      </c>
      <c r="AY67" s="39"/>
      <c r="AZ67" s="10"/>
      <c r="BA67" s="10"/>
      <c r="BB67" s="10">
        <f t="shared" si="187"/>
        <v>0</v>
      </c>
      <c r="BC67" s="183"/>
      <c r="BD67" s="184">
        <f t="shared" si="188"/>
        <v>0</v>
      </c>
      <c r="BE67" s="39"/>
      <c r="BF67" s="10"/>
      <c r="BG67" s="10"/>
      <c r="BH67" s="10">
        <f t="shared" si="189"/>
        <v>0</v>
      </c>
      <c r="BI67" s="183"/>
      <c r="BJ67" s="184">
        <f t="shared" si="190"/>
        <v>0</v>
      </c>
      <c r="BK67" s="39" cm="1">
        <f t="array" ref="BK67">SUM(_xlfn._xlws.FILTER($C67:$BJ67,$C$8:$BJ$8=BK$8))</f>
        <v>4</v>
      </c>
      <c r="BL67" s="39" cm="1">
        <f t="array" ref="BL67">SUM(_xlfn._xlws.FILTER($C67:$BJ67,$C$8:$BJ$8=BL$8))</f>
        <v>0</v>
      </c>
      <c r="BM67" s="39" cm="1">
        <f t="array" ref="BM67">SUM(_xlfn._xlws.FILTER($C67:$BJ67,$C$8:$BJ$8=BM$8))</f>
        <v>7899984</v>
      </c>
      <c r="BN67" s="10">
        <f t="shared" si="191"/>
        <v>1974996</v>
      </c>
      <c r="BO67" s="196" cm="1">
        <f t="array" ref="BO67">SUM(_xlfn._xlws.FILTER($C67:$BJ67,$C$8:$BJ$8=BO$8))</f>
        <v>11407.02</v>
      </c>
      <c r="BP67" s="184">
        <f t="shared" si="192"/>
        <v>2851.7550000000001</v>
      </c>
    </row>
    <row r="68" spans="1:68" ht="19.5" customHeight="1" outlineLevel="1" thickBot="1" x14ac:dyDescent="0.25">
      <c r="A68" s="155"/>
      <c r="B68" s="139" t="str">
        <v>AIRCONDITIONING/COGENERATION</v>
      </c>
      <c r="C68" s="147"/>
      <c r="D68" s="148"/>
      <c r="E68" s="157"/>
      <c r="F68" s="10">
        <f t="shared" si="175"/>
        <v>0</v>
      </c>
      <c r="G68" s="185"/>
      <c r="H68" s="184">
        <f t="shared" ref="H68" si="193">IFERROR(G68/(C68+D68),0)</f>
        <v>0</v>
      </c>
      <c r="I68" s="147"/>
      <c r="J68" s="148"/>
      <c r="K68" s="157"/>
      <c r="L68" s="10">
        <f>IFERROR(K68/(I68+J68),0)</f>
        <v>0</v>
      </c>
      <c r="M68" s="30"/>
      <c r="N68" s="83">
        <f t="shared" si="177"/>
        <v>0</v>
      </c>
      <c r="O68" s="147"/>
      <c r="P68" s="148"/>
      <c r="Q68" s="157"/>
      <c r="R68" s="10"/>
      <c r="S68" s="183"/>
      <c r="T68" s="184"/>
      <c r="U68" s="147"/>
      <c r="V68" s="148"/>
      <c r="W68" s="157"/>
      <c r="X68" s="10">
        <f>IFERROR(W68/(U68+V68),0)</f>
        <v>0</v>
      </c>
      <c r="Y68" s="183"/>
      <c r="Z68" s="184">
        <f t="shared" si="179"/>
        <v>0</v>
      </c>
      <c r="AA68" s="147"/>
      <c r="AB68" s="148"/>
      <c r="AC68" s="157"/>
      <c r="AD68" s="10">
        <f>IFERROR(AC68/(AA68+AB68),0)</f>
        <v>0</v>
      </c>
      <c r="AE68" s="183"/>
      <c r="AF68" s="184">
        <f t="shared" si="181"/>
        <v>0</v>
      </c>
      <c r="AG68" s="147"/>
      <c r="AH68" s="148"/>
      <c r="AI68" s="157"/>
      <c r="AJ68" s="10">
        <f>IFERROR(AI68/(AG68+AH68),0)</f>
        <v>0</v>
      </c>
      <c r="AK68" s="183"/>
      <c r="AL68" s="184">
        <f t="shared" si="183"/>
        <v>0</v>
      </c>
      <c r="AM68" s="147"/>
      <c r="AN68" s="148"/>
      <c r="AO68" s="157"/>
      <c r="AP68" s="10">
        <f>IFERROR(AO68/(AM68+AN68),0)</f>
        <v>0</v>
      </c>
      <c r="AQ68" s="183"/>
      <c r="AR68" s="184">
        <f t="shared" si="1"/>
        <v>0</v>
      </c>
      <c r="AS68" s="147"/>
      <c r="AT68" s="148"/>
      <c r="AU68" s="157"/>
      <c r="AV68" s="10">
        <f>IFERROR(AU68/(AS68+AT68),0)</f>
        <v>0</v>
      </c>
      <c r="AW68" s="183"/>
      <c r="AX68" s="184">
        <f t="shared" si="186"/>
        <v>0</v>
      </c>
      <c r="AY68" s="147"/>
      <c r="AZ68" s="148"/>
      <c r="BA68" s="157"/>
      <c r="BB68" s="10">
        <f>IFERROR(BA68/(AY68+AZ68),0)</f>
        <v>0</v>
      </c>
      <c r="BC68" s="183"/>
      <c r="BD68" s="184">
        <f t="shared" si="188"/>
        <v>0</v>
      </c>
      <c r="BE68" s="147"/>
      <c r="BF68" s="148"/>
      <c r="BG68" s="157"/>
      <c r="BH68" s="10">
        <f>IFERROR(BG68/(BE68+BF68),0)</f>
        <v>0</v>
      </c>
      <c r="BI68" s="183"/>
      <c r="BJ68" s="184">
        <f t="shared" si="190"/>
        <v>0</v>
      </c>
      <c r="BK68" s="39" cm="1">
        <f t="array" ref="BK68">SUM(_xlfn._xlws.FILTER($C68:$BJ68,$C$8:$BJ$8=BK$8))</f>
        <v>0</v>
      </c>
      <c r="BL68" s="39" cm="1">
        <f t="array" ref="BL68">SUM(_xlfn._xlws.FILTER($C68:$BJ68,$C$8:$BJ$8=BL$8))</f>
        <v>0</v>
      </c>
      <c r="BM68" s="39" cm="1">
        <f t="array" ref="BM68">SUM(_xlfn._xlws.FILTER($C68:$BJ68,$C$8:$BJ$8=BM$8))</f>
        <v>0</v>
      </c>
      <c r="BN68" s="10">
        <f>IFERROR(BM68/(BK68+BL68),0)</f>
        <v>0</v>
      </c>
      <c r="BO68" s="196" cm="1">
        <f t="array" ref="BO68">SUM(_xlfn._xlws.FILTER($C68:$BJ68,$C$8:$BJ$8=BO$8))</f>
        <v>0</v>
      </c>
      <c r="BP68" s="184">
        <f t="shared" si="192"/>
        <v>0</v>
      </c>
    </row>
    <row r="69" spans="1:68" ht="20" outlineLevel="1" x14ac:dyDescent="0.2">
      <c r="A69" s="153">
        <v>11</v>
      </c>
      <c r="B69" s="168" t="s">
        <v>96</v>
      </c>
      <c r="C69" s="121">
        <f>SUM(C70:C74)</f>
        <v>13844</v>
      </c>
      <c r="D69" s="74">
        <f>SUM(D70:D74)</f>
        <v>0</v>
      </c>
      <c r="E69" s="74">
        <f>SUM(E70:E73)</f>
        <v>43128349</v>
      </c>
      <c r="F69" s="74">
        <f>IFERROR(E69/(C69+D69),0)</f>
        <v>3115.3098093036697</v>
      </c>
      <c r="G69" s="181">
        <f>SUM(G70:G74)</f>
        <v>395965.47</v>
      </c>
      <c r="H69" s="182">
        <f>IFERROR(G69/(C69+D69),0)</f>
        <v>28.60195535972262</v>
      </c>
      <c r="I69" s="121">
        <f>SUM(I70:I74)</f>
        <v>8219</v>
      </c>
      <c r="J69" s="74">
        <f>SUM(J70:J74)</f>
        <v>0</v>
      </c>
      <c r="K69" s="74">
        <f>SUM(K70:K73)</f>
        <v>25383716</v>
      </c>
      <c r="L69" s="74">
        <f>IFERROR(K69/(I69+J69),0)</f>
        <v>3088.4190290789634</v>
      </c>
      <c r="M69" s="82">
        <f>SUM(M70:M74)</f>
        <v>252312.46</v>
      </c>
      <c r="N69" s="37">
        <f>IFERROR(M69/(I69+J69),0)</f>
        <v>30.69868110475727</v>
      </c>
      <c r="O69" s="121">
        <f>SUM(O70:O74)</f>
        <v>12871</v>
      </c>
      <c r="P69" s="74">
        <f>SUM(P70:P74)</f>
        <v>0</v>
      </c>
      <c r="Q69" s="74">
        <f>SUM(Q70:Q74)</f>
        <v>50230188</v>
      </c>
      <c r="R69" s="74">
        <f>IFERROR(Q69/(O69+P69),0)</f>
        <v>3902.5862792323828</v>
      </c>
      <c r="S69" s="181">
        <f>SUM(S70:S74)</f>
        <v>619901.75</v>
      </c>
      <c r="T69" s="182">
        <f>IFERROR(S69/(O69+P69),0)</f>
        <v>48.162671898065419</v>
      </c>
      <c r="U69" s="121">
        <f>SUM(U70:U74)</f>
        <v>127</v>
      </c>
      <c r="V69" s="74">
        <f>SUM(V70:V74)</f>
        <v>0</v>
      </c>
      <c r="W69" s="74">
        <f>SUM(W70:W73)</f>
        <v>10223552</v>
      </c>
      <c r="X69" s="74">
        <f>IFERROR(W69/(U69+V69),0)</f>
        <v>80500.4094488189</v>
      </c>
      <c r="Y69" s="181">
        <f>SUM(Y70:Y74)</f>
        <v>33964.230000000003</v>
      </c>
      <c r="Z69" s="182">
        <f>IFERROR(Y69/(U69+V69),0)</f>
        <v>267.4348818897638</v>
      </c>
      <c r="AA69" s="121">
        <f>SUM(AA70:AA74)</f>
        <v>397</v>
      </c>
      <c r="AB69" s="74">
        <f>SUM(AB70:AB74)</f>
        <v>0</v>
      </c>
      <c r="AC69" s="74">
        <f>SUM(AC70:AC73)</f>
        <v>47922428</v>
      </c>
      <c r="AD69" s="74">
        <f>IFERROR(AC69/(AA69+AB69),0)</f>
        <v>120711.40554156172</v>
      </c>
      <c r="AE69" s="181">
        <f>SUM(AE70:AE74)</f>
        <v>95641.51</v>
      </c>
      <c r="AF69" s="182">
        <f>IFERROR(AE69/(AA69+AB69),0)</f>
        <v>240.91060453400502</v>
      </c>
      <c r="AG69" s="121">
        <f>SUM(AG70:AG74)</f>
        <v>95</v>
      </c>
      <c r="AH69" s="74">
        <f>SUM(AH70:AH74)</f>
        <v>0</v>
      </c>
      <c r="AI69" s="74">
        <f>SUM(AI70:AI73)</f>
        <v>45848621</v>
      </c>
      <c r="AJ69" s="74">
        <f>IFERROR(AI69/(AG69+AH69),0)</f>
        <v>482617.06315789477</v>
      </c>
      <c r="AK69" s="181">
        <f>SUM(AK70:AK74)</f>
        <v>84692.73</v>
      </c>
      <c r="AL69" s="182">
        <f>IFERROR(AK69/(AG69+AH69),0)</f>
        <v>891.50242105263158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181">
        <f>SUM(AQ70:AQ74)</f>
        <v>0</v>
      </c>
      <c r="AR69" s="182">
        <f t="shared" si="1"/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181">
        <f>SUM(AW70:AW74)</f>
        <v>0</v>
      </c>
      <c r="AX69" s="182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181">
        <f>SUM(BC70:BC74)</f>
        <v>0</v>
      </c>
      <c r="BD69" s="182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181">
        <f>SUM(BI70:BI74)</f>
        <v>0</v>
      </c>
      <c r="BJ69" s="182">
        <f>IFERROR(BI69/(BE69+BF69),0)</f>
        <v>0</v>
      </c>
      <c r="BK69" s="121">
        <f>SUM(BK70:BK74)</f>
        <v>35553</v>
      </c>
      <c r="BL69" s="74">
        <f>SUM(BL70:BL74)</f>
        <v>0</v>
      </c>
      <c r="BM69" s="74">
        <f>SUM(BM70:BM73)</f>
        <v>222648139</v>
      </c>
      <c r="BN69" s="74">
        <f>IFERROR(BM69/(BK69+BL69),0)</f>
        <v>6262.4290214609173</v>
      </c>
      <c r="BO69" s="181">
        <f>SUM(BO70:BO74)</f>
        <v>1482478.15</v>
      </c>
      <c r="BP69" s="182">
        <f>IFERROR(BO69/(BK69+BL69),0)</f>
        <v>41.697694990577446</v>
      </c>
    </row>
    <row r="70" spans="1:68" ht="19.5" customHeight="1" outlineLevel="1" x14ac:dyDescent="0.2">
      <c r="A70" s="154"/>
      <c r="B70" s="139" t="str" cm="1">
        <f t="array" ref="B70:B74">$B$10:$B$14</f>
        <v>RESIDENTIAL</v>
      </c>
      <c r="C70" s="39">
        <v>13473</v>
      </c>
      <c r="D70" s="10"/>
      <c r="E70" s="10">
        <v>25053563</v>
      </c>
      <c r="F70" s="10">
        <f>IFERROR(E70/(C70+D70),0)</f>
        <v>1859.5385585986789</v>
      </c>
      <c r="G70" s="183">
        <v>329590.37</v>
      </c>
      <c r="H70" s="184">
        <f>IFERROR(G70/(C70+D70),0)</f>
        <v>24.463027536554591</v>
      </c>
      <c r="I70" s="39">
        <v>7950</v>
      </c>
      <c r="J70" s="10"/>
      <c r="K70" s="10">
        <v>15618356</v>
      </c>
      <c r="L70" s="10">
        <f>IFERROR(K70/(I70+J70),0)</f>
        <v>1964.5730817610063</v>
      </c>
      <c r="M70" s="30">
        <v>211206.8</v>
      </c>
      <c r="N70" s="83">
        <f>IFERROR(M70/(I70+J70),0)</f>
        <v>26.566893081761005</v>
      </c>
      <c r="O70" s="39">
        <v>12373</v>
      </c>
      <c r="P70" s="10"/>
      <c r="Q70" s="10">
        <v>25046931</v>
      </c>
      <c r="R70" s="10">
        <v>2024.32158732724</v>
      </c>
      <c r="S70" s="183">
        <v>454853.93</v>
      </c>
      <c r="T70" s="184">
        <v>36.761814434656102</v>
      </c>
      <c r="U70" s="39">
        <v>116</v>
      </c>
      <c r="V70" s="10"/>
      <c r="W70" s="10">
        <v>195534</v>
      </c>
      <c r="X70" s="10">
        <f>IFERROR(W70/(U70+V70),0)</f>
        <v>1685.6379310344828</v>
      </c>
      <c r="Y70" s="183">
        <v>5167.0200000000004</v>
      </c>
      <c r="Z70" s="184">
        <f>IFERROR(Y70/(U70+V70),0)</f>
        <v>44.543275862068967</v>
      </c>
      <c r="AA70" s="39">
        <v>372</v>
      </c>
      <c r="AB70" s="10"/>
      <c r="AC70" s="10">
        <v>734083</v>
      </c>
      <c r="AD70" s="10">
        <f>IFERROR(AC70/(AA70+AB70),0)</f>
        <v>1973.3413978494623</v>
      </c>
      <c r="AE70" s="183">
        <v>16412.36</v>
      </c>
      <c r="AF70" s="184">
        <f>IFERROR(AE70/(AA70+AB70),0)</f>
        <v>44.119247311827955</v>
      </c>
      <c r="AG70" s="39">
        <v>86</v>
      </c>
      <c r="AH70" s="10"/>
      <c r="AI70" s="10">
        <v>157702</v>
      </c>
      <c r="AJ70" s="10">
        <f>IFERROR(AI70/(AG70+AH70),0)</f>
        <v>1833.7441860465117</v>
      </c>
      <c r="AK70" s="183">
        <v>3045.04</v>
      </c>
      <c r="AL70" s="184">
        <f>IFERROR(AK70/(AG70+AH70),0)</f>
        <v>35.407441860465113</v>
      </c>
      <c r="AM70" s="39"/>
      <c r="AN70" s="10"/>
      <c r="AO70" s="10"/>
      <c r="AP70" s="10">
        <f>IFERROR(AO70/(AM70+AN70),0)</f>
        <v>0</v>
      </c>
      <c r="AQ70" s="183"/>
      <c r="AR70" s="184">
        <f t="shared" si="1"/>
        <v>0</v>
      </c>
      <c r="AS70" s="39"/>
      <c r="AT70" s="10"/>
      <c r="AU70" s="10"/>
      <c r="AV70" s="10">
        <f>IFERROR(AU70/(AS70+AT70),0)</f>
        <v>0</v>
      </c>
      <c r="AW70" s="183"/>
      <c r="AX70" s="184">
        <f>IFERROR(AW70/(AS70+AT70),0)</f>
        <v>0</v>
      </c>
      <c r="AY70" s="39"/>
      <c r="AZ70" s="10"/>
      <c r="BA70" s="10"/>
      <c r="BB70" s="10">
        <f>IFERROR(BA70/(AY70+AZ70),0)</f>
        <v>0</v>
      </c>
      <c r="BC70" s="183"/>
      <c r="BD70" s="184">
        <f>IFERROR(BC70/(AY70+AZ70),0)</f>
        <v>0</v>
      </c>
      <c r="BE70" s="39"/>
      <c r="BF70" s="10"/>
      <c r="BG70" s="10"/>
      <c r="BH70" s="10">
        <f>IFERROR(BG70/(BE70+BF70),0)</f>
        <v>0</v>
      </c>
      <c r="BI70" s="183"/>
      <c r="BJ70" s="184">
        <f>IFERROR(BI70/(BE70+BF70),0)</f>
        <v>0</v>
      </c>
      <c r="BK70" s="39" cm="1">
        <f t="array" ref="BK70">SUM(_xlfn._xlws.FILTER($C70:$BJ70,$C$8:$BJ$8=BK$8))</f>
        <v>34370</v>
      </c>
      <c r="BL70" s="39" cm="1">
        <f t="array" ref="BL70">SUM(_xlfn._xlws.FILTER($C70:$BJ70,$C$8:$BJ$8=BL$8))</f>
        <v>0</v>
      </c>
      <c r="BM70" s="39" cm="1">
        <f t="array" ref="BM70">SUM(_xlfn._xlws.FILTER($C70:$BJ70,$C$8:$BJ$8=BM$8))</f>
        <v>66806169</v>
      </c>
      <c r="BN70" s="10">
        <f>IFERROR(BM70/(BK70+BL70),0)</f>
        <v>1943.7349141693337</v>
      </c>
      <c r="BO70" s="196" cm="1">
        <f t="array" ref="BO70">SUM(_xlfn._xlws.FILTER($C70:$BJ70,$C$8:$BJ$8=BO$8))</f>
        <v>1020275.5199999999</v>
      </c>
      <c r="BP70" s="184">
        <f>IFERROR(BO70/(BK70+BL70),0)</f>
        <v>29.685060226942099</v>
      </c>
    </row>
    <row r="71" spans="1:68" ht="19.5" customHeight="1" outlineLevel="1" x14ac:dyDescent="0.2">
      <c r="A71" s="154"/>
      <c r="B71" s="139" t="str">
        <v>COMMERCIAL</v>
      </c>
      <c r="C71" s="39">
        <v>365</v>
      </c>
      <c r="D71" s="10"/>
      <c r="E71" s="10">
        <v>4648671</v>
      </c>
      <c r="F71" s="10">
        <f t="shared" ref="F71:F74" si="194">IFERROR(E71/(C71+D71),0)</f>
        <v>12736.08493150685</v>
      </c>
      <c r="G71" s="183">
        <v>58139.82</v>
      </c>
      <c r="H71" s="184">
        <f t="shared" ref="H71:H74" si="195">IFERROR(G71/(C71+D71),0)</f>
        <v>159.28717808219179</v>
      </c>
      <c r="I71" s="39">
        <v>262</v>
      </c>
      <c r="J71" s="10"/>
      <c r="K71" s="10">
        <v>2795619</v>
      </c>
      <c r="L71" s="10">
        <f t="shared" ref="L71:L73" si="196">IFERROR(K71/(I71+J71),0)</f>
        <v>10670.301526717558</v>
      </c>
      <c r="M71" s="30">
        <v>35734.28</v>
      </c>
      <c r="N71" s="83">
        <f t="shared" ref="N71:N74" si="197">IFERROR(M71/(I71+J71),0)</f>
        <v>136.39038167938932</v>
      </c>
      <c r="O71" s="39">
        <v>489</v>
      </c>
      <c r="P71" s="10"/>
      <c r="Q71" s="10">
        <v>8205978</v>
      </c>
      <c r="R71" s="10">
        <v>16781.1411042945</v>
      </c>
      <c r="S71" s="183">
        <v>142939.19</v>
      </c>
      <c r="T71" s="184">
        <v>292.30918200409002</v>
      </c>
      <c r="U71" s="39">
        <v>2</v>
      </c>
      <c r="V71" s="10"/>
      <c r="W71" s="10">
        <v>18569</v>
      </c>
      <c r="X71" s="10">
        <f t="shared" ref="X71:X72" si="198">IFERROR(W71/(U71+V71),0)</f>
        <v>9284.5</v>
      </c>
      <c r="Y71" s="183">
        <v>220.94</v>
      </c>
      <c r="Z71" s="184">
        <f t="shared" ref="Z71:Z72" si="199">IFERROR(Y71/(U71+V71),0)</f>
        <v>110.47</v>
      </c>
      <c r="AA71" s="39">
        <v>9</v>
      </c>
      <c r="AB71" s="10"/>
      <c r="AC71" s="10">
        <v>47856</v>
      </c>
      <c r="AD71" s="10">
        <f t="shared" ref="AD71:AD73" si="200">IFERROR(AC71/(AA71+AB71),0)</f>
        <v>5317.333333333333</v>
      </c>
      <c r="AE71" s="183">
        <v>472.01</v>
      </c>
      <c r="AF71" s="184">
        <f t="shared" ref="AF71:AF74" si="201">IFERROR(AE71/(AA71+AB71),0)</f>
        <v>52.445555555555558</v>
      </c>
      <c r="AG71" s="39">
        <v>2</v>
      </c>
      <c r="AH71" s="10"/>
      <c r="AI71" s="10">
        <v>3529</v>
      </c>
      <c r="AJ71" s="10">
        <f t="shared" ref="AJ71:AJ73" si="202">IFERROR(AI71/(AG71+AH71),0)</f>
        <v>1764.5</v>
      </c>
      <c r="AK71" s="183">
        <v>38.69</v>
      </c>
      <c r="AL71" s="184">
        <f t="shared" ref="AL71:AL74" si="203">IFERROR(AK71/(AG71+AH71),0)</f>
        <v>19.344999999999999</v>
      </c>
      <c r="AM71" s="39"/>
      <c r="AN71" s="10"/>
      <c r="AO71" s="10"/>
      <c r="AP71" s="10">
        <f t="shared" ref="AP71:AP73" si="204">IFERROR(AO71/(AM71+AN71),0)</f>
        <v>0</v>
      </c>
      <c r="AQ71" s="183"/>
      <c r="AR71" s="184">
        <f t="shared" si="1"/>
        <v>0</v>
      </c>
      <c r="AS71" s="39"/>
      <c r="AT71" s="10"/>
      <c r="AU71" s="10"/>
      <c r="AV71" s="10">
        <f t="shared" ref="AV71:AV73" si="205">IFERROR(AU71/(AS71+AT71),0)</f>
        <v>0</v>
      </c>
      <c r="AW71" s="183"/>
      <c r="AX71" s="184">
        <f t="shared" ref="AX71:AX74" si="206">IFERROR(AW71/(AS71+AT71),0)</f>
        <v>0</v>
      </c>
      <c r="AY71" s="39"/>
      <c r="AZ71" s="10"/>
      <c r="BA71" s="10"/>
      <c r="BB71" s="10">
        <f t="shared" ref="BB71:BB73" si="207">IFERROR(BA71/(AY71+AZ71),0)</f>
        <v>0</v>
      </c>
      <c r="BC71" s="183"/>
      <c r="BD71" s="184">
        <f t="shared" ref="BD71:BD74" si="208">IFERROR(BC71/(AY71+AZ71),0)</f>
        <v>0</v>
      </c>
      <c r="BE71" s="39"/>
      <c r="BF71" s="10"/>
      <c r="BG71" s="10"/>
      <c r="BH71" s="10">
        <f t="shared" ref="BH71:BH73" si="209">IFERROR(BG71/(BE71+BF71),0)</f>
        <v>0</v>
      </c>
      <c r="BI71" s="183"/>
      <c r="BJ71" s="184">
        <f t="shared" ref="BJ71:BJ74" si="210">IFERROR(BI71/(BE71+BF71),0)</f>
        <v>0</v>
      </c>
      <c r="BK71" s="39" cm="1">
        <f t="array" ref="BK71">SUM(_xlfn._xlws.FILTER($C71:$BJ71,$C$8:$BJ$8=BK$8))</f>
        <v>1129</v>
      </c>
      <c r="BL71" s="39" cm="1">
        <f t="array" ref="BL71">SUM(_xlfn._xlws.FILTER($C71:$BJ71,$C$8:$BJ$8=BL$8))</f>
        <v>0</v>
      </c>
      <c r="BM71" s="39" cm="1">
        <f t="array" ref="BM71">SUM(_xlfn._xlws.FILTER($C71:$BJ71,$C$8:$BJ$8=BM$8))</f>
        <v>15720222</v>
      </c>
      <c r="BN71" s="10">
        <f t="shared" ref="BN71:BN73" si="211">IFERROR(BM71/(BK71+BL71),0)</f>
        <v>13924.023029229407</v>
      </c>
      <c r="BO71" s="196" cm="1">
        <f t="array" ref="BO71">SUM(_xlfn._xlws.FILTER($C71:$BJ71,$C$8:$BJ$8=BO$8))</f>
        <v>237544.93000000002</v>
      </c>
      <c r="BP71" s="184">
        <f t="shared" ref="BP71:BP74" si="212">IFERROR(BO71/(BK71+BL71),0)</f>
        <v>210.40294951284324</v>
      </c>
    </row>
    <row r="72" spans="1:68" ht="19.5" customHeight="1" outlineLevel="1" x14ac:dyDescent="0.2">
      <c r="A72" s="154"/>
      <c r="B72" s="139" t="str">
        <v>CNG</v>
      </c>
      <c r="C72" s="39"/>
      <c r="D72" s="10"/>
      <c r="E72" s="10"/>
      <c r="F72" s="10">
        <f t="shared" si="194"/>
        <v>0</v>
      </c>
      <c r="G72" s="183"/>
      <c r="H72" s="184">
        <f t="shared" si="195"/>
        <v>0</v>
      </c>
      <c r="I72" s="39"/>
      <c r="J72" s="10"/>
      <c r="K72" s="10"/>
      <c r="L72" s="10">
        <f t="shared" si="196"/>
        <v>0</v>
      </c>
      <c r="M72" s="30"/>
      <c r="N72" s="83">
        <f t="shared" si="197"/>
        <v>0</v>
      </c>
      <c r="O72" s="39"/>
      <c r="P72" s="10"/>
      <c r="Q72" s="10"/>
      <c r="R72" s="10"/>
      <c r="S72" s="183"/>
      <c r="T72" s="184"/>
      <c r="U72" s="39"/>
      <c r="V72" s="10"/>
      <c r="W72" s="10"/>
      <c r="X72" s="10">
        <f t="shared" si="198"/>
        <v>0</v>
      </c>
      <c r="Y72" s="183"/>
      <c r="Z72" s="184">
        <f t="shared" si="199"/>
        <v>0</v>
      </c>
      <c r="AA72" s="39">
        <v>16</v>
      </c>
      <c r="AB72" s="10"/>
      <c r="AC72" s="10">
        <v>47140489</v>
      </c>
      <c r="AD72" s="10">
        <f t="shared" si="200"/>
        <v>2946280.5625</v>
      </c>
      <c r="AE72" s="183">
        <v>78757.14</v>
      </c>
      <c r="AF72" s="184">
        <f t="shared" si="201"/>
        <v>4922.32125</v>
      </c>
      <c r="AG72" s="39"/>
      <c r="AH72" s="10"/>
      <c r="AI72" s="10"/>
      <c r="AJ72" s="10">
        <f t="shared" si="202"/>
        <v>0</v>
      </c>
      <c r="AK72" s="183"/>
      <c r="AL72" s="184">
        <f t="shared" si="203"/>
        <v>0</v>
      </c>
      <c r="AM72" s="39"/>
      <c r="AN72" s="10"/>
      <c r="AO72" s="10"/>
      <c r="AP72" s="10">
        <f t="shared" si="204"/>
        <v>0</v>
      </c>
      <c r="AQ72" s="183"/>
      <c r="AR72" s="184">
        <f t="shared" si="1"/>
        <v>0</v>
      </c>
      <c r="AS72" s="39"/>
      <c r="AT72" s="10"/>
      <c r="AU72" s="10"/>
      <c r="AV72" s="10">
        <f t="shared" si="205"/>
        <v>0</v>
      </c>
      <c r="AW72" s="183"/>
      <c r="AX72" s="184">
        <f t="shared" si="206"/>
        <v>0</v>
      </c>
      <c r="AY72" s="39"/>
      <c r="AZ72" s="10"/>
      <c r="BA72" s="10"/>
      <c r="BB72" s="10">
        <f t="shared" si="207"/>
        <v>0</v>
      </c>
      <c r="BC72" s="183"/>
      <c r="BD72" s="184">
        <f t="shared" si="208"/>
        <v>0</v>
      </c>
      <c r="BE72" s="39"/>
      <c r="BF72" s="10"/>
      <c r="BG72" s="10"/>
      <c r="BH72" s="10">
        <f t="shared" si="209"/>
        <v>0</v>
      </c>
      <c r="BI72" s="183"/>
      <c r="BJ72" s="184">
        <f t="shared" si="210"/>
        <v>0</v>
      </c>
      <c r="BK72" s="39" cm="1">
        <f t="array" ref="BK72">SUM(_xlfn._xlws.FILTER($C72:$BJ72,$C$8:$BJ$8=BK$8))</f>
        <v>16</v>
      </c>
      <c r="BL72" s="39" cm="1">
        <f t="array" ref="BL72">SUM(_xlfn._xlws.FILTER($C72:$BJ72,$C$8:$BJ$8=BL$8))</f>
        <v>0</v>
      </c>
      <c r="BM72" s="39" cm="1">
        <f t="array" ref="BM72">SUM(_xlfn._xlws.FILTER($C72:$BJ72,$C$8:$BJ$8=BM$8))</f>
        <v>47140489</v>
      </c>
      <c r="BN72" s="10">
        <f t="shared" si="211"/>
        <v>2946280.5625</v>
      </c>
      <c r="BO72" s="196" cm="1">
        <f t="array" ref="BO72">SUM(_xlfn._xlws.FILTER($C72:$BJ72,$C$8:$BJ$8=BO$8))</f>
        <v>78757.14</v>
      </c>
      <c r="BP72" s="184">
        <f t="shared" si="212"/>
        <v>4922.32125</v>
      </c>
    </row>
    <row r="73" spans="1:68" ht="19.5" customHeight="1" outlineLevel="1" x14ac:dyDescent="0.2">
      <c r="A73" s="154"/>
      <c r="B73" s="139" t="str">
        <v>INDUSTRIAL</v>
      </c>
      <c r="C73" s="39">
        <v>6</v>
      </c>
      <c r="D73" s="10"/>
      <c r="E73" s="10">
        <v>13426115</v>
      </c>
      <c r="F73" s="10">
        <f t="shared" si="194"/>
        <v>2237685.8333333335</v>
      </c>
      <c r="G73" s="183">
        <v>8235.2799999999988</v>
      </c>
      <c r="H73" s="184">
        <f t="shared" si="195"/>
        <v>1372.5466666666664</v>
      </c>
      <c r="I73" s="39">
        <v>7</v>
      </c>
      <c r="J73" s="10"/>
      <c r="K73" s="10">
        <v>6969741</v>
      </c>
      <c r="L73" s="10">
        <f t="shared" si="196"/>
        <v>995677.28571428568</v>
      </c>
      <c r="M73" s="30">
        <v>5371.3799999999992</v>
      </c>
      <c r="N73" s="83">
        <f t="shared" si="197"/>
        <v>767.33999999999992</v>
      </c>
      <c r="O73" s="39">
        <v>6</v>
      </c>
      <c r="P73" s="10"/>
      <c r="Q73" s="10">
        <v>16888564</v>
      </c>
      <c r="R73" s="10">
        <v>2814760.6666666698</v>
      </c>
      <c r="S73" s="183">
        <v>21759.54</v>
      </c>
      <c r="T73" s="184">
        <v>3626.59</v>
      </c>
      <c r="U73" s="39">
        <v>9</v>
      </c>
      <c r="V73" s="10"/>
      <c r="W73" s="39">
        <v>10009449</v>
      </c>
      <c r="X73" s="10">
        <f>IFERROR(#REF!/(W73+V73),0)</f>
        <v>0</v>
      </c>
      <c r="Y73" s="183">
        <v>28576.27</v>
      </c>
      <c r="Z73" s="184">
        <f>IFERROR(Y73/(W73+V73),0)</f>
        <v>2.8549293772314539E-3</v>
      </c>
      <c r="AA73" s="39"/>
      <c r="AB73" s="10"/>
      <c r="AC73" s="10"/>
      <c r="AD73" s="10">
        <f t="shared" si="200"/>
        <v>0</v>
      </c>
      <c r="AE73" s="183"/>
      <c r="AF73" s="184">
        <f t="shared" si="201"/>
        <v>0</v>
      </c>
      <c r="AG73" s="39">
        <v>7</v>
      </c>
      <c r="AH73" s="10"/>
      <c r="AI73" s="10">
        <v>45687390</v>
      </c>
      <c r="AJ73" s="10">
        <f t="shared" si="202"/>
        <v>6526770</v>
      </c>
      <c r="AK73" s="183">
        <v>81609</v>
      </c>
      <c r="AL73" s="184">
        <f t="shared" si="203"/>
        <v>11658.428571428571</v>
      </c>
      <c r="AM73" s="39"/>
      <c r="AN73" s="10"/>
      <c r="AO73" s="10"/>
      <c r="AP73" s="10">
        <f t="shared" si="204"/>
        <v>0</v>
      </c>
      <c r="AQ73" s="183"/>
      <c r="AR73" s="184">
        <f t="shared" ref="AR73:AR122" si="213">IFERROR(AQ73/(AM73+AN73),0)</f>
        <v>0</v>
      </c>
      <c r="AS73" s="39"/>
      <c r="AT73" s="10"/>
      <c r="AU73" s="10"/>
      <c r="AV73" s="10">
        <f t="shared" si="205"/>
        <v>0</v>
      </c>
      <c r="AW73" s="183"/>
      <c r="AX73" s="184">
        <f t="shared" si="206"/>
        <v>0</v>
      </c>
      <c r="AY73" s="39"/>
      <c r="AZ73" s="10"/>
      <c r="BA73" s="10"/>
      <c r="BB73" s="10">
        <f t="shared" si="207"/>
        <v>0</v>
      </c>
      <c r="BC73" s="183"/>
      <c r="BD73" s="184">
        <f t="shared" si="208"/>
        <v>0</v>
      </c>
      <c r="BE73" s="39"/>
      <c r="BF73" s="10"/>
      <c r="BG73" s="10"/>
      <c r="BH73" s="10">
        <f t="shared" si="209"/>
        <v>0</v>
      </c>
      <c r="BI73" s="183"/>
      <c r="BJ73" s="184">
        <f t="shared" si="210"/>
        <v>0</v>
      </c>
      <c r="BK73" s="39" cm="1">
        <f t="array" ref="BK73">SUM(_xlfn._xlws.FILTER($C73:$BJ73,$C$8:$BJ$8=BK$8))</f>
        <v>35</v>
      </c>
      <c r="BL73" s="39" cm="1">
        <f t="array" ref="BL73">SUM(_xlfn._xlws.FILTER($C73:$BJ73,$C$8:$BJ$8=BL$8))</f>
        <v>0</v>
      </c>
      <c r="BM73" s="39" cm="1">
        <f t="array" ref="BM73">SUM(_xlfn._xlws.FILTER($C73:$BJ73,$C$8:$BJ$8=BM$8))</f>
        <v>92981259</v>
      </c>
      <c r="BN73" s="10">
        <f t="shared" si="211"/>
        <v>2656607.4</v>
      </c>
      <c r="BO73" s="196" cm="1">
        <f t="array" ref="BO73">SUM(_xlfn._xlws.FILTER($C73:$BJ73,$C$8:$BJ$8=BO$8))</f>
        <v>145551.47</v>
      </c>
      <c r="BP73" s="184">
        <f t="shared" si="212"/>
        <v>4158.6134285714288</v>
      </c>
    </row>
    <row r="74" spans="1:68" ht="19.5" customHeight="1" outlineLevel="1" thickBot="1" x14ac:dyDescent="0.25">
      <c r="A74" s="155"/>
      <c r="B74" s="139" t="str">
        <v>AIRCONDITIONING/COGENERATION</v>
      </c>
      <c r="C74" s="147"/>
      <c r="D74" s="148"/>
      <c r="E74" s="157"/>
      <c r="F74" s="10">
        <f t="shared" si="194"/>
        <v>0</v>
      </c>
      <c r="G74" s="185"/>
      <c r="H74" s="184">
        <f t="shared" si="195"/>
        <v>0</v>
      </c>
      <c r="I74" s="147"/>
      <c r="J74" s="148"/>
      <c r="K74" s="157"/>
      <c r="L74" s="10">
        <f>IFERROR(K74/(I74+J74),0)</f>
        <v>0</v>
      </c>
      <c r="M74" s="30"/>
      <c r="N74" s="83">
        <f t="shared" si="197"/>
        <v>0</v>
      </c>
      <c r="O74" s="147">
        <v>3</v>
      </c>
      <c r="P74" s="148"/>
      <c r="Q74" s="157">
        <v>88715</v>
      </c>
      <c r="R74" s="10">
        <v>29571.666666666701</v>
      </c>
      <c r="S74" s="183">
        <v>349.09</v>
      </c>
      <c r="T74" s="184">
        <v>116.363333333333</v>
      </c>
      <c r="U74" s="147"/>
      <c r="V74" s="148"/>
      <c r="W74" s="157"/>
      <c r="X74" s="10">
        <f>IFERROR(W74/(U74+V74),0)</f>
        <v>0</v>
      </c>
      <c r="Y74" s="183"/>
      <c r="Z74" s="184">
        <f t="shared" ref="Z74" si="214">IFERROR(Y74/(U74+V74),0)</f>
        <v>0</v>
      </c>
      <c r="AA74" s="147"/>
      <c r="AB74" s="148"/>
      <c r="AC74" s="157"/>
      <c r="AD74" s="10">
        <f>IFERROR(AC74/(AA74+AB74),0)</f>
        <v>0</v>
      </c>
      <c r="AE74" s="183"/>
      <c r="AF74" s="184">
        <f t="shared" si="201"/>
        <v>0</v>
      </c>
      <c r="AG74" s="147"/>
      <c r="AH74" s="148"/>
      <c r="AI74" s="157"/>
      <c r="AJ74" s="10">
        <f>IFERROR(AI74/(AG74+AH74),0)</f>
        <v>0</v>
      </c>
      <c r="AK74" s="183"/>
      <c r="AL74" s="184">
        <f t="shared" si="203"/>
        <v>0</v>
      </c>
      <c r="AM74" s="147"/>
      <c r="AN74" s="148"/>
      <c r="AO74" s="157"/>
      <c r="AP74" s="10">
        <f>IFERROR(AO74/(AM74+AN74),0)</f>
        <v>0</v>
      </c>
      <c r="AQ74" s="183"/>
      <c r="AR74" s="184">
        <f t="shared" si="213"/>
        <v>0</v>
      </c>
      <c r="AS74" s="147"/>
      <c r="AT74" s="148"/>
      <c r="AU74" s="157"/>
      <c r="AV74" s="10">
        <f>IFERROR(AU74/(AS74+AT74),0)</f>
        <v>0</v>
      </c>
      <c r="AW74" s="183"/>
      <c r="AX74" s="184">
        <f t="shared" si="206"/>
        <v>0</v>
      </c>
      <c r="AY74" s="147"/>
      <c r="AZ74" s="148"/>
      <c r="BA74" s="157"/>
      <c r="BB74" s="10">
        <f>IFERROR(BA74/(AY74+AZ74),0)</f>
        <v>0</v>
      </c>
      <c r="BC74" s="183"/>
      <c r="BD74" s="184">
        <f t="shared" si="208"/>
        <v>0</v>
      </c>
      <c r="BE74" s="147"/>
      <c r="BF74" s="148"/>
      <c r="BG74" s="157"/>
      <c r="BH74" s="10">
        <f>IFERROR(BG74/(BE74+BF74),0)</f>
        <v>0</v>
      </c>
      <c r="BI74" s="183"/>
      <c r="BJ74" s="184">
        <f t="shared" si="210"/>
        <v>0</v>
      </c>
      <c r="BK74" s="39" cm="1">
        <f t="array" ref="BK74">SUM(_xlfn._xlws.FILTER($C74:$BJ74,$C$8:$BJ$8=BK$8))</f>
        <v>3</v>
      </c>
      <c r="BL74" s="39" cm="1">
        <f t="array" ref="BL74">SUM(_xlfn._xlws.FILTER($C74:$BJ74,$C$8:$BJ$8=BL$8))</f>
        <v>0</v>
      </c>
      <c r="BM74" s="39" cm="1">
        <f t="array" ref="BM74">SUM(_xlfn._xlws.FILTER($C74:$BJ74,$C$8:$BJ$8=BM$8))</f>
        <v>88715</v>
      </c>
      <c r="BN74" s="10">
        <f>IFERROR(BM74/(BK74+BL74),0)</f>
        <v>29571.666666666668</v>
      </c>
      <c r="BO74" s="196" cm="1">
        <f t="array" ref="BO74">SUM(_xlfn._xlws.FILTER($C74:$BJ74,$C$8:$BJ$8=BO$8))</f>
        <v>349.09</v>
      </c>
      <c r="BP74" s="184">
        <f t="shared" si="212"/>
        <v>116.36333333333333</v>
      </c>
    </row>
    <row r="75" spans="1:68" ht="20" outlineLevel="1" x14ac:dyDescent="0.2">
      <c r="A75" s="153">
        <v>12</v>
      </c>
      <c r="B75" s="141" t="s">
        <v>97</v>
      </c>
      <c r="C75" s="121">
        <f>SUM(C76:C80)</f>
        <v>1</v>
      </c>
      <c r="D75" s="74">
        <f>SUM(D76:D80)</f>
        <v>0</v>
      </c>
      <c r="E75" s="74">
        <f>SUM(E76:E79)</f>
        <v>6218054</v>
      </c>
      <c r="F75" s="74">
        <f>IFERROR(E75/(C75+D75),0)</f>
        <v>6218054</v>
      </c>
      <c r="G75" s="181">
        <f>SUM(G76:G80)</f>
        <v>6400.2099999999991</v>
      </c>
      <c r="H75" s="182">
        <f>IFERROR(G75/(C75+D75),0)</f>
        <v>6400.2099999999991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82">
        <f>SUM(M76:M80)</f>
        <v>0</v>
      </c>
      <c r="N75" s="37">
        <f>IFERROR(M75/(I75+J75),0)</f>
        <v>0</v>
      </c>
      <c r="O75" s="121">
        <f>SUM(O76:O80)</f>
        <v>0</v>
      </c>
      <c r="P75" s="74">
        <f>SUM(P76:P80)</f>
        <v>0</v>
      </c>
      <c r="Q75" s="74">
        <f>SUM(Q76:Q80)</f>
        <v>0</v>
      </c>
      <c r="R75" s="74">
        <f>IFERROR(Q75/(O75+P75),0)</f>
        <v>0</v>
      </c>
      <c r="S75" s="181">
        <f>SUM(S76:S80)</f>
        <v>0</v>
      </c>
      <c r="T75" s="182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181">
        <f>SUM(Y76:Y80)</f>
        <v>0</v>
      </c>
      <c r="Z75" s="182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181">
        <f>SUM(AE76:AE80)</f>
        <v>0</v>
      </c>
      <c r="AF75" s="182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181">
        <f>SUM(AK76:AK80)</f>
        <v>0</v>
      </c>
      <c r="AL75" s="182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181">
        <f>SUM(AQ76:AQ80)</f>
        <v>0</v>
      </c>
      <c r="AR75" s="182">
        <f t="shared" si="213"/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181">
        <f>SUM(AW76:AW80)</f>
        <v>0</v>
      </c>
      <c r="AX75" s="182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181">
        <f>SUM(BC76:BC80)</f>
        <v>0</v>
      </c>
      <c r="BD75" s="182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181">
        <f>SUM(BI76:BI80)</f>
        <v>0</v>
      </c>
      <c r="BJ75" s="182">
        <f>IFERROR(BI75/(BE75+BF75),0)</f>
        <v>0</v>
      </c>
      <c r="BK75" s="121">
        <f>SUM(BK76:BK80)</f>
        <v>1</v>
      </c>
      <c r="BL75" s="74">
        <f>SUM(BL76:BL80)</f>
        <v>0</v>
      </c>
      <c r="BM75" s="74">
        <f>SUM(BM76:BM79)</f>
        <v>6218054</v>
      </c>
      <c r="BN75" s="74">
        <f>IFERROR(BM75/(BK75+BL75),0)</f>
        <v>6218054</v>
      </c>
      <c r="BO75" s="181">
        <f>SUM(BO76:BO80)</f>
        <v>6400.2099999999991</v>
      </c>
      <c r="BP75" s="182">
        <f>IFERROR(BO75/(BK75+BL75),0)</f>
        <v>6400.2099999999991</v>
      </c>
    </row>
    <row r="76" spans="1:68" ht="19.5" customHeight="1" outlineLevel="1" x14ac:dyDescent="0.2">
      <c r="A76" s="154"/>
      <c r="B76" s="139" t="str" cm="1">
        <f t="array" ref="B76:B80">$B$10:$B$14</f>
        <v>RESIDENTIAL</v>
      </c>
      <c r="C76" s="39"/>
      <c r="D76" s="10"/>
      <c r="E76" s="10"/>
      <c r="F76" s="10">
        <f>IFERROR(E76/(C76+D76),0)</f>
        <v>0</v>
      </c>
      <c r="G76" s="183"/>
      <c r="H76" s="184">
        <f>IFERROR(G76/(C76+D76),0)</f>
        <v>0</v>
      </c>
      <c r="I76" s="39"/>
      <c r="J76" s="10"/>
      <c r="K76" s="10"/>
      <c r="L76" s="10">
        <f>IFERROR(K76/(I76+J76),0)</f>
        <v>0</v>
      </c>
      <c r="M76" s="30"/>
      <c r="N76" s="83">
        <f>IFERROR(M76/(I76+J76),0)</f>
        <v>0</v>
      </c>
      <c r="O76" s="39"/>
      <c r="P76" s="10"/>
      <c r="Q76" s="10"/>
      <c r="R76" s="10">
        <f>IFERROR(Q76/(O76+P76),0)</f>
        <v>0</v>
      </c>
      <c r="S76" s="183"/>
      <c r="T76" s="184">
        <f>IFERROR(S76/(O76+P76),0)</f>
        <v>0</v>
      </c>
      <c r="U76" s="39"/>
      <c r="V76" s="10"/>
      <c r="W76" s="10"/>
      <c r="X76" s="10">
        <f>IFERROR(W76/(U76+V76),0)</f>
        <v>0</v>
      </c>
      <c r="Y76" s="183"/>
      <c r="Z76" s="184">
        <f>IFERROR(Y76/(U76+V76),0)</f>
        <v>0</v>
      </c>
      <c r="AA76" s="39"/>
      <c r="AB76" s="10"/>
      <c r="AC76" s="10"/>
      <c r="AD76" s="10">
        <f>IFERROR(AC76/(AA76+AB76),0)</f>
        <v>0</v>
      </c>
      <c r="AE76" s="183"/>
      <c r="AF76" s="184">
        <f>IFERROR(AE76/(AA76+AB76),0)</f>
        <v>0</v>
      </c>
      <c r="AG76" s="39"/>
      <c r="AH76" s="10"/>
      <c r="AI76" s="10"/>
      <c r="AJ76" s="10">
        <f>IFERROR(AI76/(AG76+AH76),0)</f>
        <v>0</v>
      </c>
      <c r="AK76" s="183"/>
      <c r="AL76" s="184">
        <f>IFERROR(AK76/(AG76+AH76),0)</f>
        <v>0</v>
      </c>
      <c r="AM76" s="39"/>
      <c r="AN76" s="10"/>
      <c r="AO76" s="10"/>
      <c r="AP76" s="10">
        <f>IFERROR(AO76/(AM76+AN76),0)</f>
        <v>0</v>
      </c>
      <c r="AQ76" s="183"/>
      <c r="AR76" s="184">
        <f t="shared" si="213"/>
        <v>0</v>
      </c>
      <c r="AS76" s="39"/>
      <c r="AT76" s="10"/>
      <c r="AU76" s="10"/>
      <c r="AV76" s="10">
        <f>IFERROR(AU76/(AS76+AT76),0)</f>
        <v>0</v>
      </c>
      <c r="AW76" s="183"/>
      <c r="AX76" s="184">
        <f>IFERROR(AW76/(AS76+AT76),0)</f>
        <v>0</v>
      </c>
      <c r="AY76" s="39"/>
      <c r="AZ76" s="10"/>
      <c r="BA76" s="10"/>
      <c r="BB76" s="10">
        <f>IFERROR(BA76/(AY76+AZ76),0)</f>
        <v>0</v>
      </c>
      <c r="BC76" s="183"/>
      <c r="BD76" s="184">
        <f>IFERROR(BC76/(AY76+AZ76),0)</f>
        <v>0</v>
      </c>
      <c r="BE76" s="39"/>
      <c r="BF76" s="10"/>
      <c r="BG76" s="10"/>
      <c r="BH76" s="10">
        <f>IFERROR(BG76/(BE76+BF76),0)</f>
        <v>0</v>
      </c>
      <c r="BI76" s="183"/>
      <c r="BJ76" s="184">
        <f>IFERROR(BI76/(BE76+BF76),0)</f>
        <v>0</v>
      </c>
      <c r="BK76" s="39" cm="1">
        <f t="array" ref="BK76">SUM(_xlfn._xlws.FILTER($C76:$BJ76,$C$8:$BJ$8=BK$8))</f>
        <v>0</v>
      </c>
      <c r="BL76" s="39" cm="1">
        <f t="array" ref="BL76">SUM(_xlfn._xlws.FILTER($C76:$BJ76,$C$8:$BJ$8=BL$8))</f>
        <v>0</v>
      </c>
      <c r="BM76" s="39" cm="1">
        <f t="array" ref="BM76">SUM(_xlfn._xlws.FILTER($C76:$BJ76,$C$8:$BJ$8=BM$8))</f>
        <v>0</v>
      </c>
      <c r="BN76" s="10">
        <f>IFERROR(BM76/(BK76+BL76),0)</f>
        <v>0</v>
      </c>
      <c r="BO76" s="196" cm="1">
        <f t="array" ref="BO76">SUM(_xlfn._xlws.FILTER($C76:$BJ76,$C$8:$BJ$8=BO$8))</f>
        <v>0</v>
      </c>
      <c r="BP76" s="184">
        <f>IFERROR(BO76/(BK76+BL76),0)</f>
        <v>0</v>
      </c>
    </row>
    <row r="77" spans="1:68" ht="19.5" customHeight="1" outlineLevel="1" x14ac:dyDescent="0.2">
      <c r="A77" s="154"/>
      <c r="B77" s="139" t="str">
        <v>COMMERCIAL</v>
      </c>
      <c r="C77" s="39"/>
      <c r="D77" s="10"/>
      <c r="E77" s="10"/>
      <c r="F77" s="10">
        <f t="shared" ref="F77:F80" si="215">IFERROR(E77/(C77+D77),0)</f>
        <v>0</v>
      </c>
      <c r="G77" s="183"/>
      <c r="H77" s="184">
        <f t="shared" ref="H77:H80" si="216">IFERROR(G77/(C77+D77),0)</f>
        <v>0</v>
      </c>
      <c r="I77" s="39"/>
      <c r="J77" s="10"/>
      <c r="K77" s="10"/>
      <c r="L77" s="10">
        <f t="shared" ref="L77:L79" si="217">IFERROR(K77/(I77+J77),0)</f>
        <v>0</v>
      </c>
      <c r="M77" s="30"/>
      <c r="N77" s="83">
        <f t="shared" ref="N77:N80" si="218">IFERROR(M77/(I77+J77),0)</f>
        <v>0</v>
      </c>
      <c r="O77" s="39"/>
      <c r="P77" s="10"/>
      <c r="Q77" s="10"/>
      <c r="R77" s="10">
        <f t="shared" ref="R77:R79" si="219">IFERROR(Q77/(O77+P77),0)</f>
        <v>0</v>
      </c>
      <c r="S77" s="183"/>
      <c r="T77" s="184">
        <f t="shared" ref="T77:T80" si="220">IFERROR(S77/(O77+P77),0)</f>
        <v>0</v>
      </c>
      <c r="U77" s="39"/>
      <c r="V77" s="10"/>
      <c r="W77" s="10"/>
      <c r="X77" s="10">
        <f t="shared" ref="X77:X79" si="221">IFERROR(W77/(U77+V77),0)</f>
        <v>0</v>
      </c>
      <c r="Y77" s="183"/>
      <c r="Z77" s="184">
        <f t="shared" ref="Z77:Z80" si="222">IFERROR(Y77/(U77+V77),0)</f>
        <v>0</v>
      </c>
      <c r="AA77" s="39"/>
      <c r="AB77" s="10"/>
      <c r="AC77" s="10"/>
      <c r="AD77" s="10">
        <f t="shared" ref="AD77:AD79" si="223">IFERROR(AC77/(AA77+AB77),0)</f>
        <v>0</v>
      </c>
      <c r="AE77" s="183"/>
      <c r="AF77" s="184">
        <f t="shared" ref="AF77:AF80" si="224">IFERROR(AE77/(AA77+AB77),0)</f>
        <v>0</v>
      </c>
      <c r="AG77" s="39"/>
      <c r="AH77" s="10"/>
      <c r="AI77" s="10"/>
      <c r="AJ77" s="10">
        <f t="shared" ref="AJ77:AJ79" si="225">IFERROR(AI77/(AG77+AH77),0)</f>
        <v>0</v>
      </c>
      <c r="AK77" s="183"/>
      <c r="AL77" s="184">
        <f t="shared" ref="AL77:AL80" si="226">IFERROR(AK77/(AG77+AH77),0)</f>
        <v>0</v>
      </c>
      <c r="AM77" s="39"/>
      <c r="AN77" s="10"/>
      <c r="AO77" s="10"/>
      <c r="AP77" s="10">
        <f t="shared" ref="AP77:AP79" si="227">IFERROR(AO77/(AM77+AN77),0)</f>
        <v>0</v>
      </c>
      <c r="AQ77" s="183"/>
      <c r="AR77" s="184">
        <f t="shared" si="213"/>
        <v>0</v>
      </c>
      <c r="AS77" s="39"/>
      <c r="AT77" s="10"/>
      <c r="AU77" s="10"/>
      <c r="AV77" s="10">
        <f t="shared" ref="AV77:AV79" si="228">IFERROR(AU77/(AS77+AT77),0)</f>
        <v>0</v>
      </c>
      <c r="AW77" s="183"/>
      <c r="AX77" s="184">
        <f t="shared" ref="AX77:AX80" si="229">IFERROR(AW77/(AS77+AT77),0)</f>
        <v>0</v>
      </c>
      <c r="AY77" s="39"/>
      <c r="AZ77" s="10"/>
      <c r="BA77" s="10"/>
      <c r="BB77" s="10">
        <f t="shared" ref="BB77:BB79" si="230">IFERROR(BA77/(AY77+AZ77),0)</f>
        <v>0</v>
      </c>
      <c r="BC77" s="183"/>
      <c r="BD77" s="184">
        <f t="shared" ref="BD77:BD80" si="231">IFERROR(BC77/(AY77+AZ77),0)</f>
        <v>0</v>
      </c>
      <c r="BE77" s="39"/>
      <c r="BF77" s="10"/>
      <c r="BG77" s="10"/>
      <c r="BH77" s="10">
        <f t="shared" ref="BH77:BH79" si="232">IFERROR(BG77/(BE77+BF77),0)</f>
        <v>0</v>
      </c>
      <c r="BI77" s="183"/>
      <c r="BJ77" s="184">
        <f t="shared" ref="BJ77:BJ80" si="233">IFERROR(BI77/(BE77+BF77),0)</f>
        <v>0</v>
      </c>
      <c r="BK77" s="39" cm="1">
        <f t="array" ref="BK77">SUM(_xlfn._xlws.FILTER($C77:$BJ77,$C$8:$BJ$8=BK$8))</f>
        <v>0</v>
      </c>
      <c r="BL77" s="39" cm="1">
        <f t="array" ref="BL77">SUM(_xlfn._xlws.FILTER($C77:$BJ77,$C$8:$BJ$8=BL$8))</f>
        <v>0</v>
      </c>
      <c r="BM77" s="39" cm="1">
        <f t="array" ref="BM77">SUM(_xlfn._xlws.FILTER($C77:$BJ77,$C$8:$BJ$8=BM$8))</f>
        <v>0</v>
      </c>
      <c r="BN77" s="10">
        <f t="shared" ref="BN77:BN79" si="234">IFERROR(BM77/(BK77+BL77),0)</f>
        <v>0</v>
      </c>
      <c r="BO77" s="196" cm="1">
        <f t="array" ref="BO77">SUM(_xlfn._xlws.FILTER($C77:$BJ77,$C$8:$BJ$8=BO$8))</f>
        <v>0</v>
      </c>
      <c r="BP77" s="184">
        <f t="shared" ref="BP77:BP80" si="235">IFERROR(BO77/(BK77+BL77),0)</f>
        <v>0</v>
      </c>
    </row>
    <row r="78" spans="1:68" ht="19.5" customHeight="1" outlineLevel="1" x14ac:dyDescent="0.2">
      <c r="A78" s="154"/>
      <c r="B78" s="139" t="str">
        <v>CNG</v>
      </c>
      <c r="C78" s="39"/>
      <c r="D78" s="10"/>
      <c r="E78" s="10"/>
      <c r="F78" s="10">
        <f t="shared" si="215"/>
        <v>0</v>
      </c>
      <c r="G78" s="183"/>
      <c r="H78" s="184">
        <f t="shared" si="216"/>
        <v>0</v>
      </c>
      <c r="I78" s="39"/>
      <c r="J78" s="10"/>
      <c r="K78" s="10"/>
      <c r="L78" s="10">
        <f t="shared" si="217"/>
        <v>0</v>
      </c>
      <c r="M78" s="30"/>
      <c r="N78" s="83">
        <f t="shared" si="218"/>
        <v>0</v>
      </c>
      <c r="O78" s="39"/>
      <c r="P78" s="10"/>
      <c r="Q78" s="10"/>
      <c r="R78" s="10">
        <f t="shared" si="219"/>
        <v>0</v>
      </c>
      <c r="S78" s="183"/>
      <c r="T78" s="184">
        <f t="shared" si="220"/>
        <v>0</v>
      </c>
      <c r="U78" s="39"/>
      <c r="V78" s="10"/>
      <c r="W78" s="10"/>
      <c r="X78" s="10">
        <f t="shared" si="221"/>
        <v>0</v>
      </c>
      <c r="Y78" s="183"/>
      <c r="Z78" s="184">
        <f t="shared" si="222"/>
        <v>0</v>
      </c>
      <c r="AA78" s="39"/>
      <c r="AB78" s="10"/>
      <c r="AC78" s="10"/>
      <c r="AD78" s="10">
        <f t="shared" si="223"/>
        <v>0</v>
      </c>
      <c r="AE78" s="183"/>
      <c r="AF78" s="184">
        <f t="shared" si="224"/>
        <v>0</v>
      </c>
      <c r="AG78" s="39"/>
      <c r="AH78" s="10"/>
      <c r="AI78" s="10"/>
      <c r="AJ78" s="10">
        <f t="shared" si="225"/>
        <v>0</v>
      </c>
      <c r="AK78" s="183"/>
      <c r="AL78" s="184">
        <f t="shared" si="226"/>
        <v>0</v>
      </c>
      <c r="AM78" s="39"/>
      <c r="AN78" s="10"/>
      <c r="AO78" s="10"/>
      <c r="AP78" s="10">
        <f t="shared" si="227"/>
        <v>0</v>
      </c>
      <c r="AQ78" s="183"/>
      <c r="AR78" s="184">
        <f t="shared" si="213"/>
        <v>0</v>
      </c>
      <c r="AS78" s="39"/>
      <c r="AT78" s="10"/>
      <c r="AU78" s="10"/>
      <c r="AV78" s="10">
        <f t="shared" si="228"/>
        <v>0</v>
      </c>
      <c r="AW78" s="183"/>
      <c r="AX78" s="184">
        <f t="shared" si="229"/>
        <v>0</v>
      </c>
      <c r="AY78" s="39"/>
      <c r="AZ78" s="10"/>
      <c r="BA78" s="10"/>
      <c r="BB78" s="10">
        <f t="shared" si="230"/>
        <v>0</v>
      </c>
      <c r="BC78" s="183"/>
      <c r="BD78" s="184">
        <f t="shared" si="231"/>
        <v>0</v>
      </c>
      <c r="BE78" s="39"/>
      <c r="BF78" s="10"/>
      <c r="BG78" s="10"/>
      <c r="BH78" s="10">
        <f t="shared" si="232"/>
        <v>0</v>
      </c>
      <c r="BI78" s="183"/>
      <c r="BJ78" s="184">
        <f t="shared" si="233"/>
        <v>0</v>
      </c>
      <c r="BK78" s="39" cm="1">
        <f t="array" ref="BK78">SUM(_xlfn._xlws.FILTER($C78:$BJ78,$C$8:$BJ$8=BK$8))</f>
        <v>0</v>
      </c>
      <c r="BL78" s="39" cm="1">
        <f t="array" ref="BL78">SUM(_xlfn._xlws.FILTER($C78:$BJ78,$C$8:$BJ$8=BL$8))</f>
        <v>0</v>
      </c>
      <c r="BM78" s="39" cm="1">
        <f t="array" ref="BM78">SUM(_xlfn._xlws.FILTER($C78:$BJ78,$C$8:$BJ$8=BM$8))</f>
        <v>0</v>
      </c>
      <c r="BN78" s="10">
        <f t="shared" si="234"/>
        <v>0</v>
      </c>
      <c r="BO78" s="196" cm="1">
        <f t="array" ref="BO78">SUM(_xlfn._xlws.FILTER($C78:$BJ78,$C$8:$BJ$8=BO$8))</f>
        <v>0</v>
      </c>
      <c r="BP78" s="184">
        <f t="shared" si="235"/>
        <v>0</v>
      </c>
    </row>
    <row r="79" spans="1:68" ht="19.5" customHeight="1" outlineLevel="1" x14ac:dyDescent="0.2">
      <c r="A79" s="154"/>
      <c r="B79" s="139" t="str">
        <v>INDUSTRIAL</v>
      </c>
      <c r="C79" s="39">
        <v>1</v>
      </c>
      <c r="D79" s="10"/>
      <c r="E79" s="10">
        <v>6218054</v>
      </c>
      <c r="F79" s="10">
        <f t="shared" si="215"/>
        <v>6218054</v>
      </c>
      <c r="G79" s="183">
        <v>6400.2099999999991</v>
      </c>
      <c r="H79" s="184">
        <f t="shared" si="216"/>
        <v>6400.2099999999991</v>
      </c>
      <c r="I79" s="39"/>
      <c r="J79" s="10"/>
      <c r="K79" s="10"/>
      <c r="L79" s="10">
        <f t="shared" si="217"/>
        <v>0</v>
      </c>
      <c r="M79" s="30"/>
      <c r="N79" s="83">
        <f t="shared" si="218"/>
        <v>0</v>
      </c>
      <c r="O79" s="39"/>
      <c r="P79" s="10"/>
      <c r="Q79" s="10"/>
      <c r="R79" s="10">
        <f t="shared" si="219"/>
        <v>0</v>
      </c>
      <c r="S79" s="183"/>
      <c r="T79" s="184">
        <f t="shared" si="220"/>
        <v>0</v>
      </c>
      <c r="U79" s="39"/>
      <c r="V79" s="10"/>
      <c r="W79" s="10"/>
      <c r="X79" s="10">
        <f t="shared" si="221"/>
        <v>0</v>
      </c>
      <c r="Y79" s="183"/>
      <c r="Z79" s="184">
        <f t="shared" si="222"/>
        <v>0</v>
      </c>
      <c r="AA79" s="39"/>
      <c r="AB79" s="10"/>
      <c r="AC79" s="10"/>
      <c r="AD79" s="10">
        <f t="shared" si="223"/>
        <v>0</v>
      </c>
      <c r="AE79" s="183"/>
      <c r="AF79" s="184">
        <f t="shared" si="224"/>
        <v>0</v>
      </c>
      <c r="AG79" s="39"/>
      <c r="AH79" s="10"/>
      <c r="AI79" s="10"/>
      <c r="AJ79" s="10">
        <f t="shared" si="225"/>
        <v>0</v>
      </c>
      <c r="AK79" s="183"/>
      <c r="AL79" s="184">
        <f t="shared" si="226"/>
        <v>0</v>
      </c>
      <c r="AM79" s="39"/>
      <c r="AN79" s="10"/>
      <c r="AO79" s="10"/>
      <c r="AP79" s="10">
        <f t="shared" si="227"/>
        <v>0</v>
      </c>
      <c r="AQ79" s="183"/>
      <c r="AR79" s="184">
        <f t="shared" si="213"/>
        <v>0</v>
      </c>
      <c r="AS79" s="39"/>
      <c r="AT79" s="10"/>
      <c r="AU79" s="10"/>
      <c r="AV79" s="10">
        <f t="shared" si="228"/>
        <v>0</v>
      </c>
      <c r="AW79" s="183"/>
      <c r="AX79" s="184">
        <f t="shared" si="229"/>
        <v>0</v>
      </c>
      <c r="AY79" s="39"/>
      <c r="AZ79" s="10"/>
      <c r="BA79" s="10"/>
      <c r="BB79" s="10">
        <f t="shared" si="230"/>
        <v>0</v>
      </c>
      <c r="BC79" s="183"/>
      <c r="BD79" s="184">
        <f t="shared" si="231"/>
        <v>0</v>
      </c>
      <c r="BE79" s="39"/>
      <c r="BF79" s="10"/>
      <c r="BG79" s="10"/>
      <c r="BH79" s="10">
        <f t="shared" si="232"/>
        <v>0</v>
      </c>
      <c r="BI79" s="183"/>
      <c r="BJ79" s="184">
        <f t="shared" si="233"/>
        <v>0</v>
      </c>
      <c r="BK79" s="39" cm="1">
        <f t="array" ref="BK79">SUM(_xlfn._xlws.FILTER($C79:$BJ79,$C$8:$BJ$8=BK$8))</f>
        <v>1</v>
      </c>
      <c r="BL79" s="39" cm="1">
        <f t="array" ref="BL79">SUM(_xlfn._xlws.FILTER($C79:$BJ79,$C$8:$BJ$8=BL$8))</f>
        <v>0</v>
      </c>
      <c r="BM79" s="39" cm="1">
        <f t="array" ref="BM79">SUM(_xlfn._xlws.FILTER($C79:$BJ79,$C$8:$BJ$8=BM$8))</f>
        <v>6218054</v>
      </c>
      <c r="BN79" s="10">
        <f t="shared" si="234"/>
        <v>6218054</v>
      </c>
      <c r="BO79" s="196" cm="1">
        <f t="array" ref="BO79">SUM(_xlfn._xlws.FILTER($C79:$BJ79,$C$8:$BJ$8=BO$8))</f>
        <v>6400.2099999999991</v>
      </c>
      <c r="BP79" s="184">
        <f t="shared" si="235"/>
        <v>6400.2099999999991</v>
      </c>
    </row>
    <row r="80" spans="1:68" ht="19.5" customHeight="1" outlineLevel="1" thickBot="1" x14ac:dyDescent="0.25">
      <c r="A80" s="155"/>
      <c r="B80" s="139" t="str">
        <v>AIRCONDITIONING/COGENERATION</v>
      </c>
      <c r="C80" s="147"/>
      <c r="D80" s="148"/>
      <c r="E80" s="157"/>
      <c r="F80" s="10">
        <f t="shared" si="215"/>
        <v>0</v>
      </c>
      <c r="G80" s="185"/>
      <c r="H80" s="184">
        <f t="shared" si="216"/>
        <v>0</v>
      </c>
      <c r="I80" s="147"/>
      <c r="J80" s="148"/>
      <c r="K80" s="157"/>
      <c r="L80" s="10">
        <f>IFERROR(K80/(I80+J80),0)</f>
        <v>0</v>
      </c>
      <c r="M80" s="30"/>
      <c r="N80" s="83">
        <f t="shared" si="218"/>
        <v>0</v>
      </c>
      <c r="O80" s="147"/>
      <c r="P80" s="148"/>
      <c r="Q80" s="157"/>
      <c r="R80" s="10">
        <f>IFERROR(Q80/(O80+P80),0)</f>
        <v>0</v>
      </c>
      <c r="S80" s="183"/>
      <c r="T80" s="184">
        <f t="shared" si="220"/>
        <v>0</v>
      </c>
      <c r="U80" s="147"/>
      <c r="V80" s="148"/>
      <c r="W80" s="157"/>
      <c r="X80" s="10">
        <f>IFERROR(W80/(U80+V80),0)</f>
        <v>0</v>
      </c>
      <c r="Y80" s="183"/>
      <c r="Z80" s="184">
        <f t="shared" si="222"/>
        <v>0</v>
      </c>
      <c r="AA80" s="147"/>
      <c r="AB80" s="148"/>
      <c r="AC80" s="157"/>
      <c r="AD80" s="10">
        <f>IFERROR(AC80/(AA80+AB80),0)</f>
        <v>0</v>
      </c>
      <c r="AE80" s="183"/>
      <c r="AF80" s="184">
        <f t="shared" si="224"/>
        <v>0</v>
      </c>
      <c r="AG80" s="147"/>
      <c r="AH80" s="148"/>
      <c r="AI80" s="157"/>
      <c r="AJ80" s="10">
        <f>IFERROR(AI80/(AG80+AH80),0)</f>
        <v>0</v>
      </c>
      <c r="AK80" s="183"/>
      <c r="AL80" s="184">
        <f t="shared" si="226"/>
        <v>0</v>
      </c>
      <c r="AM80" s="147"/>
      <c r="AN80" s="148"/>
      <c r="AO80" s="157"/>
      <c r="AP80" s="10">
        <f>IFERROR(AO80/(AM80+AN80),0)</f>
        <v>0</v>
      </c>
      <c r="AQ80" s="183"/>
      <c r="AR80" s="184">
        <f t="shared" si="213"/>
        <v>0</v>
      </c>
      <c r="AS80" s="147"/>
      <c r="AT80" s="148"/>
      <c r="AU80" s="157"/>
      <c r="AV80" s="10">
        <f>IFERROR(AU80/(AS80+AT80),0)</f>
        <v>0</v>
      </c>
      <c r="AW80" s="183"/>
      <c r="AX80" s="184">
        <f t="shared" si="229"/>
        <v>0</v>
      </c>
      <c r="AY80" s="147"/>
      <c r="AZ80" s="148"/>
      <c r="BA80" s="157"/>
      <c r="BB80" s="10">
        <f>IFERROR(BA80/(AY80+AZ80),0)</f>
        <v>0</v>
      </c>
      <c r="BC80" s="183"/>
      <c r="BD80" s="184">
        <f t="shared" si="231"/>
        <v>0</v>
      </c>
      <c r="BE80" s="147"/>
      <c r="BF80" s="148"/>
      <c r="BG80" s="157"/>
      <c r="BH80" s="10">
        <f>IFERROR(BG80/(BE80+BF80),0)</f>
        <v>0</v>
      </c>
      <c r="BI80" s="183"/>
      <c r="BJ80" s="184">
        <f t="shared" si="233"/>
        <v>0</v>
      </c>
      <c r="BK80" s="39" cm="1">
        <f t="array" ref="BK80">SUM(_xlfn._xlws.FILTER($C80:$BJ80,$C$8:$BJ$8=BK$8))</f>
        <v>0</v>
      </c>
      <c r="BL80" s="39" cm="1">
        <f t="array" ref="BL80">SUM(_xlfn._xlws.FILTER($C80:$BJ80,$C$8:$BJ$8=BL$8))</f>
        <v>0</v>
      </c>
      <c r="BM80" s="39" cm="1">
        <f t="array" ref="BM80">SUM(_xlfn._xlws.FILTER($C80:$BJ80,$C$8:$BJ$8=BM$8))</f>
        <v>0</v>
      </c>
      <c r="BN80" s="10">
        <f>IFERROR(BM80/(BK80+BL80),0)</f>
        <v>0</v>
      </c>
      <c r="BO80" s="196" cm="1">
        <f t="array" ref="BO80">SUM(_xlfn._xlws.FILTER($C80:$BJ80,$C$8:$BJ$8=BO$8))</f>
        <v>0</v>
      </c>
      <c r="BP80" s="184">
        <f t="shared" si="235"/>
        <v>0</v>
      </c>
    </row>
    <row r="81" spans="1:68" ht="20" outlineLevel="1" x14ac:dyDescent="0.2">
      <c r="A81" s="153">
        <v>13</v>
      </c>
      <c r="B81" s="141" t="s">
        <v>98</v>
      </c>
      <c r="C81" s="121">
        <f>SUM(C82:C86)</f>
        <v>12176</v>
      </c>
      <c r="D81" s="74">
        <f>SUM(D82:D86)</f>
        <v>0</v>
      </c>
      <c r="E81" s="74">
        <f>SUM(E82:E85)</f>
        <v>25521003</v>
      </c>
      <c r="F81" s="74">
        <f>IFERROR(E81/(C81+D81),0)</f>
        <v>2096.008787779238</v>
      </c>
      <c r="G81" s="181">
        <f>SUM(G82:G86)</f>
        <v>319351.33</v>
      </c>
      <c r="H81" s="182">
        <f>IFERROR(G81/(C81+D81),0)</f>
        <v>26.227934461235218</v>
      </c>
      <c r="I81" s="121">
        <f>SUM(I82:I86)</f>
        <v>5785</v>
      </c>
      <c r="J81" s="74">
        <f>SUM(J82:J86)</f>
        <v>0</v>
      </c>
      <c r="K81" s="74">
        <f>SUM(K82:K85)</f>
        <v>12210572</v>
      </c>
      <c r="L81" s="74">
        <f>IFERROR(K81/(I81+J81),0)</f>
        <v>2110.7298184961105</v>
      </c>
      <c r="M81" s="82">
        <f>SUM(M82:M86)</f>
        <v>164236.01999999999</v>
      </c>
      <c r="N81" s="37">
        <f>IFERROR(M81/(I81+J81),0)</f>
        <v>28.389977528089887</v>
      </c>
      <c r="O81" s="121">
        <f>SUM(O82:O86)</f>
        <v>9675</v>
      </c>
      <c r="P81" s="74">
        <f>SUM(P82:P86)</f>
        <v>0</v>
      </c>
      <c r="Q81" s="74">
        <f>SUM(Q82:Q86)</f>
        <v>21083521</v>
      </c>
      <c r="R81" s="74">
        <f>IFERROR(Q81/(O81+P81),0)</f>
        <v>2179.1752971576229</v>
      </c>
      <c r="S81" s="181">
        <f>SUM(S82:S86)</f>
        <v>382894.17</v>
      </c>
      <c r="T81" s="182">
        <f>IFERROR(S81/(O81+P81),0)</f>
        <v>39.575624806201546</v>
      </c>
      <c r="U81" s="121">
        <f>SUM(U82:U86)</f>
        <v>34</v>
      </c>
      <c r="V81" s="74">
        <f>SUM(V82:V86)</f>
        <v>0</v>
      </c>
      <c r="W81" s="74">
        <f>SUM(W82:W85)</f>
        <v>239760</v>
      </c>
      <c r="X81" s="74">
        <f>IFERROR(W81/(U81+V81),0)</f>
        <v>7051.7647058823532</v>
      </c>
      <c r="Y81" s="181">
        <f>SUM(Y82:Y86)</f>
        <v>2114.15</v>
      </c>
      <c r="Z81" s="182">
        <f>IFERROR(Y81/(U81+V81),0)</f>
        <v>62.180882352941182</v>
      </c>
      <c r="AA81" s="121">
        <f>SUM(AA82:AA86)</f>
        <v>132</v>
      </c>
      <c r="AB81" s="74">
        <f>SUM(AB82:AB86)</f>
        <v>0</v>
      </c>
      <c r="AC81" s="74">
        <f>SUM(AC82:AC85)</f>
        <v>837667</v>
      </c>
      <c r="AD81" s="74">
        <f>IFERROR(AC81/(AA81+AB81),0)</f>
        <v>6345.962121212121</v>
      </c>
      <c r="AE81" s="181">
        <f>SUM(AE82:AE86)</f>
        <v>7058.1500000000005</v>
      </c>
      <c r="AF81" s="182">
        <f>IFERROR(AE81/(AA81+AB81),0)</f>
        <v>53.470833333333339</v>
      </c>
      <c r="AG81" s="121">
        <f>SUM(AG82:AG86)</f>
        <v>82</v>
      </c>
      <c r="AH81" s="74">
        <f>SUM(AH82:AH86)</f>
        <v>0</v>
      </c>
      <c r="AI81" s="74">
        <f>SUM(AI82:AI85)</f>
        <v>3289107</v>
      </c>
      <c r="AJ81" s="74">
        <f>IFERROR(AI81/(AG81+AH81),0)</f>
        <v>40111.060975609755</v>
      </c>
      <c r="AK81" s="181">
        <f>SUM(AK82:AK86)</f>
        <v>10021.280000000001</v>
      </c>
      <c r="AL81" s="182">
        <f>IFERROR(AK81/(AG81+AH81),0)</f>
        <v>122.21073170731708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181">
        <f>SUM(AQ82:AQ86)</f>
        <v>0</v>
      </c>
      <c r="AR81" s="182">
        <f t="shared" si="213"/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181">
        <f>SUM(AW82:AW86)</f>
        <v>0</v>
      </c>
      <c r="AX81" s="182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181">
        <f>SUM(BC82:BC86)</f>
        <v>0</v>
      </c>
      <c r="BD81" s="182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181">
        <f>SUM(BI82:BI86)</f>
        <v>0</v>
      </c>
      <c r="BJ81" s="182">
        <f>IFERROR(BI81/(BE81+BF81),0)</f>
        <v>0</v>
      </c>
      <c r="BK81" s="121">
        <f>SUM(BK82:BK86)</f>
        <v>27884</v>
      </c>
      <c r="BL81" s="74">
        <f>SUM(BL82:BL86)</f>
        <v>0</v>
      </c>
      <c r="BM81" s="74">
        <f>SUM(BM82:BM85)</f>
        <v>63181630</v>
      </c>
      <c r="BN81" s="74">
        <f>IFERROR(BM81/(BK81+BL81),0)</f>
        <v>2265.8739779084781</v>
      </c>
      <c r="BO81" s="181">
        <f>SUM(BO82:BO86)</f>
        <v>885675.09999999986</v>
      </c>
      <c r="BP81" s="182">
        <f>IFERROR(BO81/(BK81+BL81),0)</f>
        <v>31.762842490317023</v>
      </c>
    </row>
    <row r="82" spans="1:68" ht="19.5" customHeight="1" outlineLevel="1" x14ac:dyDescent="0.2">
      <c r="A82" s="154"/>
      <c r="B82" s="139" t="str" cm="1">
        <f t="array" ref="B82:B86">$B$10:$B$14</f>
        <v>RESIDENTIAL</v>
      </c>
      <c r="C82" s="39">
        <v>11958</v>
      </c>
      <c r="D82" s="10"/>
      <c r="E82" s="10">
        <v>23157716</v>
      </c>
      <c r="F82" s="10">
        <f>IFERROR(E82/(C82+D82),0)</f>
        <v>1936.5877236996153</v>
      </c>
      <c r="G82" s="183">
        <v>303372.96000000002</v>
      </c>
      <c r="H82" s="184">
        <f>IFERROR(G82/(C82+D82),0)</f>
        <v>25.369874560963375</v>
      </c>
      <c r="I82" s="39">
        <v>5657</v>
      </c>
      <c r="J82" s="10"/>
      <c r="K82" s="10">
        <v>11611633</v>
      </c>
      <c r="L82" s="10">
        <f>IFERROR(K82/(I82+J82),0)</f>
        <v>2052.613222556125</v>
      </c>
      <c r="M82" s="30">
        <v>156193.44</v>
      </c>
      <c r="N82" s="83">
        <f>IFERROR(M82/(I82+J82),0)</f>
        <v>27.610648753756408</v>
      </c>
      <c r="O82" s="39">
        <v>9398</v>
      </c>
      <c r="P82" s="10"/>
      <c r="Q82" s="10">
        <v>18729090</v>
      </c>
      <c r="R82" s="10">
        <v>1992.8804000851201</v>
      </c>
      <c r="S82" s="183">
        <v>340220.86</v>
      </c>
      <c r="T82" s="184">
        <v>36.201410938497602</v>
      </c>
      <c r="U82" s="39">
        <v>33</v>
      </c>
      <c r="V82" s="10"/>
      <c r="W82" s="10">
        <v>53468</v>
      </c>
      <c r="X82" s="10">
        <f>IFERROR(W82/(U82+V82),0)</f>
        <v>1620.2424242424242</v>
      </c>
      <c r="Y82" s="183">
        <v>1428.07</v>
      </c>
      <c r="Z82" s="184">
        <f>IFERROR(Y82/(U82+V82),0)</f>
        <v>43.274848484848484</v>
      </c>
      <c r="AA82" s="39">
        <v>128</v>
      </c>
      <c r="AB82" s="10"/>
      <c r="AC82" s="10">
        <v>251774</v>
      </c>
      <c r="AD82" s="10">
        <f>IFERROR(AC82/(AA82+AB82),0)</f>
        <v>1966.984375</v>
      </c>
      <c r="AE82" s="183">
        <v>5616.64</v>
      </c>
      <c r="AF82" s="184">
        <f>IFERROR(AE82/(AA82+AB82),0)</f>
        <v>43.88</v>
      </c>
      <c r="AG82" s="39">
        <v>79</v>
      </c>
      <c r="AH82" s="10"/>
      <c r="AI82" s="10">
        <v>148150</v>
      </c>
      <c r="AJ82" s="10">
        <f>IFERROR(AI82/(AG82+AH82),0)</f>
        <v>1875.3164556962026</v>
      </c>
      <c r="AK82" s="183">
        <v>2858.57</v>
      </c>
      <c r="AL82" s="184">
        <f>IFERROR(AK82/(AG82+AH82),0)</f>
        <v>36.184430379746836</v>
      </c>
      <c r="AM82" s="39"/>
      <c r="AN82" s="10"/>
      <c r="AO82" s="10"/>
      <c r="AP82" s="10">
        <f>IFERROR(AO82/(AM82+AN82),0)</f>
        <v>0</v>
      </c>
      <c r="AQ82" s="183"/>
      <c r="AR82" s="184">
        <f t="shared" si="213"/>
        <v>0</v>
      </c>
      <c r="AS82" s="39"/>
      <c r="AT82" s="10"/>
      <c r="AU82" s="10"/>
      <c r="AV82" s="10">
        <f>IFERROR(AU82/(AS82+AT82),0)</f>
        <v>0</v>
      </c>
      <c r="AW82" s="183"/>
      <c r="AX82" s="184">
        <f>IFERROR(AW82/(AS82+AT82),0)</f>
        <v>0</v>
      </c>
      <c r="AY82" s="39"/>
      <c r="AZ82" s="10"/>
      <c r="BA82" s="10"/>
      <c r="BB82" s="10">
        <f>IFERROR(BA82/(AY82+AZ82),0)</f>
        <v>0</v>
      </c>
      <c r="BC82" s="183"/>
      <c r="BD82" s="184">
        <f>IFERROR(BC82/(AY82+AZ82),0)</f>
        <v>0</v>
      </c>
      <c r="BE82" s="39"/>
      <c r="BF82" s="10"/>
      <c r="BG82" s="10"/>
      <c r="BH82" s="10">
        <f>IFERROR(BG82/(BE82+BF82),0)</f>
        <v>0</v>
      </c>
      <c r="BI82" s="183"/>
      <c r="BJ82" s="184">
        <f>IFERROR(BI82/(BE82+BF82),0)</f>
        <v>0</v>
      </c>
      <c r="BK82" s="39" cm="1">
        <f t="array" ref="BK82">SUM(_xlfn._xlws.FILTER($C82:$BJ82,$C$8:$BJ$8=BK$8))</f>
        <v>27253</v>
      </c>
      <c r="BL82" s="39" cm="1">
        <f t="array" ref="BL82">SUM(_xlfn._xlws.FILTER($C82:$BJ82,$C$8:$BJ$8=BL$8))</f>
        <v>0</v>
      </c>
      <c r="BM82" s="39" cm="1">
        <f t="array" ref="BM82">SUM(_xlfn._xlws.FILTER($C82:$BJ82,$C$8:$BJ$8=BM$8))</f>
        <v>53951831</v>
      </c>
      <c r="BN82" s="10">
        <f>IFERROR(BM82/(BK82+BL82),0)</f>
        <v>1979.6657615675338</v>
      </c>
      <c r="BO82" s="196" cm="1">
        <f t="array" ref="BO82">SUM(_xlfn._xlws.FILTER($C82:$BJ82,$C$8:$BJ$8=BO$8))</f>
        <v>809690.53999999992</v>
      </c>
      <c r="BP82" s="184">
        <f>IFERROR(BO82/(BK82+BL82),0)</f>
        <v>29.710143470443619</v>
      </c>
    </row>
    <row r="83" spans="1:68" ht="19.5" customHeight="1" outlineLevel="1" x14ac:dyDescent="0.2">
      <c r="A83" s="154"/>
      <c r="B83" s="139" t="str">
        <v>COMMERCIAL</v>
      </c>
      <c r="C83" s="39">
        <v>217</v>
      </c>
      <c r="D83" s="10"/>
      <c r="E83" s="10">
        <v>1145942</v>
      </c>
      <c r="F83" s="10">
        <f t="shared" ref="F83:F86" si="236">IFERROR(E83/(C83+D83),0)</f>
        <v>5280.8387096774195</v>
      </c>
      <c r="G83" s="183">
        <v>14584.490000000002</v>
      </c>
      <c r="H83" s="184">
        <f t="shared" ref="H83:H86" si="237">IFERROR(G83/(C83+D83),0)</f>
        <v>67.209631336405536</v>
      </c>
      <c r="I83" s="39">
        <v>128</v>
      </c>
      <c r="J83" s="10"/>
      <c r="K83" s="10">
        <v>598939</v>
      </c>
      <c r="L83" s="10">
        <f t="shared" ref="L83:L85" si="238">IFERROR(K83/(I83+J83),0)</f>
        <v>4679.2109375</v>
      </c>
      <c r="M83" s="30">
        <v>8042.58</v>
      </c>
      <c r="N83" s="83">
        <f t="shared" ref="N83:N86" si="239">IFERROR(M83/(I83+J83),0)</f>
        <v>62.832656249999999</v>
      </c>
      <c r="O83" s="39">
        <v>277</v>
      </c>
      <c r="P83" s="10"/>
      <c r="Q83" s="10">
        <v>2354431</v>
      </c>
      <c r="R83" s="10">
        <v>8499.7509025270792</v>
      </c>
      <c r="S83" s="183">
        <v>42673.31</v>
      </c>
      <c r="T83" s="184">
        <v>154.05527075812299</v>
      </c>
      <c r="U83" s="39"/>
      <c r="V83" s="10"/>
      <c r="W83" s="10"/>
      <c r="X83" s="10">
        <f t="shared" ref="X83:X85" si="240">IFERROR(W83/(U83+V83),0)</f>
        <v>0</v>
      </c>
      <c r="Y83" s="183"/>
      <c r="Z83" s="184">
        <f t="shared" ref="Z83:Z86" si="241">IFERROR(Y83/(U83+V83),0)</f>
        <v>0</v>
      </c>
      <c r="AA83" s="39">
        <v>3</v>
      </c>
      <c r="AB83" s="10"/>
      <c r="AC83" s="10">
        <v>24189</v>
      </c>
      <c r="AD83" s="10">
        <f t="shared" ref="AD83:AD85" si="242">IFERROR(AC83/(AA83+AB83),0)</f>
        <v>8063</v>
      </c>
      <c r="AE83" s="183">
        <v>229.1</v>
      </c>
      <c r="AF83" s="184">
        <f t="shared" ref="AF83:AF86" si="243">IFERROR(AE83/(AA83+AB83),0)</f>
        <v>76.36666666666666</v>
      </c>
      <c r="AG83" s="39"/>
      <c r="AH83" s="10"/>
      <c r="AI83" s="10"/>
      <c r="AJ83" s="10">
        <f t="shared" ref="AJ83:AJ85" si="244">IFERROR(AI83/(AG83+AH83),0)</f>
        <v>0</v>
      </c>
      <c r="AK83" s="183"/>
      <c r="AL83" s="184">
        <f t="shared" ref="AL83:AL86" si="245">IFERROR(AK83/(AG83+AH83),0)</f>
        <v>0</v>
      </c>
      <c r="AM83" s="39"/>
      <c r="AN83" s="10"/>
      <c r="AO83" s="10"/>
      <c r="AP83" s="10">
        <f t="shared" ref="AP83:AP85" si="246">IFERROR(AO83/(AM83+AN83),0)</f>
        <v>0</v>
      </c>
      <c r="AQ83" s="183"/>
      <c r="AR83" s="184">
        <f t="shared" si="213"/>
        <v>0</v>
      </c>
      <c r="AS83" s="39"/>
      <c r="AT83" s="10"/>
      <c r="AU83" s="10"/>
      <c r="AV83" s="10">
        <f t="shared" ref="AV83:AV85" si="247">IFERROR(AU83/(AS83+AT83),0)</f>
        <v>0</v>
      </c>
      <c r="AW83" s="183"/>
      <c r="AX83" s="184">
        <f t="shared" ref="AX83:AX86" si="248">IFERROR(AW83/(AS83+AT83),0)</f>
        <v>0</v>
      </c>
      <c r="AY83" s="39"/>
      <c r="AZ83" s="10"/>
      <c r="BA83" s="10"/>
      <c r="BB83" s="10">
        <f t="shared" ref="BB83:BB85" si="249">IFERROR(BA83/(AY83+AZ83),0)</f>
        <v>0</v>
      </c>
      <c r="BC83" s="183"/>
      <c r="BD83" s="184">
        <f t="shared" ref="BD83:BD86" si="250">IFERROR(BC83/(AY83+AZ83),0)</f>
        <v>0</v>
      </c>
      <c r="BE83" s="39"/>
      <c r="BF83" s="10"/>
      <c r="BG83" s="10"/>
      <c r="BH83" s="10">
        <f t="shared" ref="BH83:BH85" si="251">IFERROR(BG83/(BE83+BF83),0)</f>
        <v>0</v>
      </c>
      <c r="BI83" s="183"/>
      <c r="BJ83" s="184">
        <f t="shared" ref="BJ83:BJ86" si="252">IFERROR(BI83/(BE83+BF83),0)</f>
        <v>0</v>
      </c>
      <c r="BK83" s="39" cm="1">
        <f t="array" ref="BK83">SUM(_xlfn._xlws.FILTER($C83:$BJ83,$C$8:$BJ$8=BK$8))</f>
        <v>625</v>
      </c>
      <c r="BL83" s="39" cm="1">
        <f t="array" ref="BL83">SUM(_xlfn._xlws.FILTER($C83:$BJ83,$C$8:$BJ$8=BL$8))</f>
        <v>0</v>
      </c>
      <c r="BM83" s="39" cm="1">
        <f t="array" ref="BM83">SUM(_xlfn._xlws.FILTER($C83:$BJ83,$C$8:$BJ$8=BM$8))</f>
        <v>4123501</v>
      </c>
      <c r="BN83" s="10">
        <f t="shared" ref="BN83:BN85" si="253">IFERROR(BM83/(BK83+BL83),0)</f>
        <v>6597.6016</v>
      </c>
      <c r="BO83" s="196" cm="1">
        <f t="array" ref="BO83">SUM(_xlfn._xlws.FILTER($C83:$BJ83,$C$8:$BJ$8=BO$8))</f>
        <v>65529.479999999996</v>
      </c>
      <c r="BP83" s="184">
        <f t="shared" ref="BP83:BP86" si="254">IFERROR(BO83/(BK83+BL83),0)</f>
        <v>104.847168</v>
      </c>
    </row>
    <row r="84" spans="1:68" ht="19.5" customHeight="1" outlineLevel="1" x14ac:dyDescent="0.2">
      <c r="A84" s="154"/>
      <c r="B84" s="139" t="str">
        <v>CNG</v>
      </c>
      <c r="C84" s="39"/>
      <c r="D84" s="10"/>
      <c r="E84" s="10"/>
      <c r="F84" s="10">
        <f t="shared" si="236"/>
        <v>0</v>
      </c>
      <c r="G84" s="183"/>
      <c r="H84" s="184">
        <f t="shared" si="237"/>
        <v>0</v>
      </c>
      <c r="I84" s="39"/>
      <c r="J84" s="10"/>
      <c r="K84" s="10"/>
      <c r="L84" s="10">
        <f t="shared" si="238"/>
        <v>0</v>
      </c>
      <c r="M84" s="30"/>
      <c r="N84" s="83">
        <f t="shared" si="239"/>
        <v>0</v>
      </c>
      <c r="O84" s="39"/>
      <c r="P84" s="10"/>
      <c r="Q84" s="10"/>
      <c r="R84" s="10"/>
      <c r="S84" s="183"/>
      <c r="T84" s="184"/>
      <c r="U84" s="39"/>
      <c r="V84" s="10"/>
      <c r="W84" s="10"/>
      <c r="X84" s="10">
        <f t="shared" si="240"/>
        <v>0</v>
      </c>
      <c r="Y84" s="183"/>
      <c r="Z84" s="184">
        <f t="shared" si="241"/>
        <v>0</v>
      </c>
      <c r="AA84" s="39"/>
      <c r="AB84" s="10"/>
      <c r="AC84" s="10"/>
      <c r="AD84" s="10">
        <f t="shared" si="242"/>
        <v>0</v>
      </c>
      <c r="AE84" s="183"/>
      <c r="AF84" s="184">
        <f t="shared" si="243"/>
        <v>0</v>
      </c>
      <c r="AG84" s="39"/>
      <c r="AH84" s="10"/>
      <c r="AI84" s="10"/>
      <c r="AJ84" s="10">
        <f t="shared" si="244"/>
        <v>0</v>
      </c>
      <c r="AK84" s="183"/>
      <c r="AL84" s="184">
        <f t="shared" si="245"/>
        <v>0</v>
      </c>
      <c r="AM84" s="39"/>
      <c r="AN84" s="10"/>
      <c r="AO84" s="10"/>
      <c r="AP84" s="10">
        <f t="shared" si="246"/>
        <v>0</v>
      </c>
      <c r="AQ84" s="183"/>
      <c r="AR84" s="184">
        <f t="shared" si="213"/>
        <v>0</v>
      </c>
      <c r="AS84" s="39"/>
      <c r="AT84" s="10"/>
      <c r="AU84" s="10"/>
      <c r="AV84" s="10">
        <f t="shared" si="247"/>
        <v>0</v>
      </c>
      <c r="AW84" s="183"/>
      <c r="AX84" s="184">
        <f t="shared" si="248"/>
        <v>0</v>
      </c>
      <c r="AY84" s="39"/>
      <c r="AZ84" s="10"/>
      <c r="BA84" s="10"/>
      <c r="BB84" s="10">
        <f t="shared" si="249"/>
        <v>0</v>
      </c>
      <c r="BC84" s="183"/>
      <c r="BD84" s="184">
        <f t="shared" si="250"/>
        <v>0</v>
      </c>
      <c r="BE84" s="39"/>
      <c r="BF84" s="10"/>
      <c r="BG84" s="10"/>
      <c r="BH84" s="10">
        <f t="shared" si="251"/>
        <v>0</v>
      </c>
      <c r="BI84" s="183"/>
      <c r="BJ84" s="184">
        <f t="shared" si="252"/>
        <v>0</v>
      </c>
      <c r="BK84" s="39" cm="1">
        <f t="array" ref="BK84">SUM(_xlfn._xlws.FILTER($C84:$BJ84,$C$8:$BJ$8=BK$8))</f>
        <v>0</v>
      </c>
      <c r="BL84" s="39" cm="1">
        <f t="array" ref="BL84">SUM(_xlfn._xlws.FILTER($C84:$BJ84,$C$8:$BJ$8=BL$8))</f>
        <v>0</v>
      </c>
      <c r="BM84" s="39" cm="1">
        <f t="array" ref="BM84">SUM(_xlfn._xlws.FILTER($C84:$BJ84,$C$8:$BJ$8=BM$8))</f>
        <v>0</v>
      </c>
      <c r="BN84" s="10">
        <f t="shared" si="253"/>
        <v>0</v>
      </c>
      <c r="BO84" s="196" cm="1">
        <f t="array" ref="BO84">SUM(_xlfn._xlws.FILTER($C84:$BJ84,$C$8:$BJ$8=BO$8))</f>
        <v>0</v>
      </c>
      <c r="BP84" s="184">
        <f t="shared" si="254"/>
        <v>0</v>
      </c>
    </row>
    <row r="85" spans="1:68" ht="19.5" customHeight="1" outlineLevel="1" x14ac:dyDescent="0.2">
      <c r="A85" s="154"/>
      <c r="B85" s="139" t="str">
        <v>INDUSTRIAL</v>
      </c>
      <c r="C85" s="39">
        <v>1</v>
      </c>
      <c r="D85" s="10"/>
      <c r="E85" s="10">
        <v>1217345</v>
      </c>
      <c r="F85" s="10">
        <f t="shared" si="236"/>
        <v>1217345</v>
      </c>
      <c r="G85" s="183">
        <v>1393.88</v>
      </c>
      <c r="H85" s="184">
        <f t="shared" si="237"/>
        <v>1393.88</v>
      </c>
      <c r="I85" s="39"/>
      <c r="J85" s="10"/>
      <c r="K85" s="10"/>
      <c r="L85" s="10">
        <f t="shared" si="238"/>
        <v>0</v>
      </c>
      <c r="M85" s="30"/>
      <c r="N85" s="83">
        <f t="shared" si="239"/>
        <v>0</v>
      </c>
      <c r="O85" s="39"/>
      <c r="P85" s="10"/>
      <c r="Q85" s="10"/>
      <c r="R85" s="10"/>
      <c r="S85" s="183"/>
      <c r="T85" s="184"/>
      <c r="U85" s="39">
        <v>1</v>
      </c>
      <c r="V85" s="10"/>
      <c r="W85" s="10">
        <v>186292</v>
      </c>
      <c r="X85" s="10">
        <f t="shared" si="240"/>
        <v>186292</v>
      </c>
      <c r="Y85" s="183">
        <v>686.08</v>
      </c>
      <c r="Z85" s="184">
        <f t="shared" si="241"/>
        <v>686.08</v>
      </c>
      <c r="AA85" s="39">
        <v>1</v>
      </c>
      <c r="AB85" s="10"/>
      <c r="AC85" s="10">
        <v>561704</v>
      </c>
      <c r="AD85" s="10">
        <f t="shared" si="242"/>
        <v>561704</v>
      </c>
      <c r="AE85" s="183">
        <v>1212.4100000000001</v>
      </c>
      <c r="AF85" s="184">
        <f t="shared" si="243"/>
        <v>1212.4100000000001</v>
      </c>
      <c r="AG85" s="39">
        <v>3</v>
      </c>
      <c r="AH85" s="10"/>
      <c r="AI85" s="10">
        <v>3140957</v>
      </c>
      <c r="AJ85" s="10">
        <f t="shared" si="244"/>
        <v>1046985.6666666666</v>
      </c>
      <c r="AK85" s="183">
        <v>7162.71</v>
      </c>
      <c r="AL85" s="184">
        <f t="shared" si="245"/>
        <v>2387.5700000000002</v>
      </c>
      <c r="AM85" s="39"/>
      <c r="AN85" s="10"/>
      <c r="AO85" s="10"/>
      <c r="AP85" s="10">
        <f t="shared" si="246"/>
        <v>0</v>
      </c>
      <c r="AQ85" s="183"/>
      <c r="AR85" s="184">
        <f t="shared" si="213"/>
        <v>0</v>
      </c>
      <c r="AS85" s="39"/>
      <c r="AT85" s="10"/>
      <c r="AU85" s="10"/>
      <c r="AV85" s="10">
        <f t="shared" si="247"/>
        <v>0</v>
      </c>
      <c r="AW85" s="183"/>
      <c r="AX85" s="184">
        <f t="shared" si="248"/>
        <v>0</v>
      </c>
      <c r="AY85" s="39"/>
      <c r="AZ85" s="10"/>
      <c r="BA85" s="10"/>
      <c r="BB85" s="10">
        <f t="shared" si="249"/>
        <v>0</v>
      </c>
      <c r="BC85" s="183"/>
      <c r="BD85" s="184">
        <f t="shared" si="250"/>
        <v>0</v>
      </c>
      <c r="BE85" s="39"/>
      <c r="BF85" s="10"/>
      <c r="BG85" s="10"/>
      <c r="BH85" s="10">
        <f t="shared" si="251"/>
        <v>0</v>
      </c>
      <c r="BI85" s="183"/>
      <c r="BJ85" s="184">
        <f t="shared" si="252"/>
        <v>0</v>
      </c>
      <c r="BK85" s="39" cm="1">
        <f t="array" ref="BK85">SUM(_xlfn._xlws.FILTER($C85:$BJ85,$C$8:$BJ$8=BK$8))</f>
        <v>6</v>
      </c>
      <c r="BL85" s="39" cm="1">
        <f t="array" ref="BL85">SUM(_xlfn._xlws.FILTER($C85:$BJ85,$C$8:$BJ$8=BL$8))</f>
        <v>0</v>
      </c>
      <c r="BM85" s="39" cm="1">
        <f t="array" ref="BM85">SUM(_xlfn._xlws.FILTER($C85:$BJ85,$C$8:$BJ$8=BM$8))</f>
        <v>5106298</v>
      </c>
      <c r="BN85" s="10">
        <f t="shared" si="253"/>
        <v>851049.66666666663</v>
      </c>
      <c r="BO85" s="196" cm="1">
        <f t="array" ref="BO85">SUM(_xlfn._xlws.FILTER($C85:$BJ85,$C$8:$BJ$8=BO$8))</f>
        <v>10455.08</v>
      </c>
      <c r="BP85" s="184">
        <f t="shared" si="254"/>
        <v>1742.5133333333333</v>
      </c>
    </row>
    <row r="86" spans="1:68" ht="19.5" customHeight="1" outlineLevel="1" thickBot="1" x14ac:dyDescent="0.25">
      <c r="A86" s="155"/>
      <c r="B86" s="139" t="str">
        <v>AIRCONDITIONING/COGENERATION</v>
      </c>
      <c r="C86" s="147"/>
      <c r="D86" s="148"/>
      <c r="E86" s="157"/>
      <c r="F86" s="10">
        <f t="shared" si="236"/>
        <v>0</v>
      </c>
      <c r="G86" s="185"/>
      <c r="H86" s="184">
        <f t="shared" si="237"/>
        <v>0</v>
      </c>
      <c r="I86" s="147"/>
      <c r="J86" s="148"/>
      <c r="K86" s="157"/>
      <c r="L86" s="10">
        <f>IFERROR(K86/(I86+J86),0)</f>
        <v>0</v>
      </c>
      <c r="M86" s="30"/>
      <c r="N86" s="83">
        <f t="shared" si="239"/>
        <v>0</v>
      </c>
      <c r="O86" s="147"/>
      <c r="P86" s="148"/>
      <c r="Q86" s="157"/>
      <c r="R86" s="10"/>
      <c r="S86" s="183"/>
      <c r="T86" s="184"/>
      <c r="U86" s="147"/>
      <c r="V86" s="148"/>
      <c r="W86" s="157"/>
      <c r="X86" s="10">
        <f>IFERROR(W86/(U86+V86),0)</f>
        <v>0</v>
      </c>
      <c r="Y86" s="183"/>
      <c r="Z86" s="184">
        <f t="shared" si="241"/>
        <v>0</v>
      </c>
      <c r="AA86" s="147"/>
      <c r="AB86" s="148"/>
      <c r="AC86" s="157"/>
      <c r="AD86" s="10">
        <f>IFERROR(AC86/(AA86+AB86),0)</f>
        <v>0</v>
      </c>
      <c r="AE86" s="183"/>
      <c r="AF86" s="184">
        <f t="shared" si="243"/>
        <v>0</v>
      </c>
      <c r="AG86" s="147"/>
      <c r="AH86" s="148"/>
      <c r="AI86" s="157"/>
      <c r="AJ86" s="10">
        <f>IFERROR(AI86/(AG86+AH86),0)</f>
        <v>0</v>
      </c>
      <c r="AK86" s="183"/>
      <c r="AL86" s="184">
        <f t="shared" si="245"/>
        <v>0</v>
      </c>
      <c r="AM86" s="147"/>
      <c r="AN86" s="148"/>
      <c r="AO86" s="157"/>
      <c r="AP86" s="10">
        <f>IFERROR(AO86/(AM86+AN86),0)</f>
        <v>0</v>
      </c>
      <c r="AQ86" s="183"/>
      <c r="AR86" s="184">
        <f t="shared" si="213"/>
        <v>0</v>
      </c>
      <c r="AS86" s="147"/>
      <c r="AT86" s="148"/>
      <c r="AU86" s="157"/>
      <c r="AV86" s="10">
        <f>IFERROR(AU86/(AS86+AT86),0)</f>
        <v>0</v>
      </c>
      <c r="AW86" s="183"/>
      <c r="AX86" s="184">
        <f t="shared" si="248"/>
        <v>0</v>
      </c>
      <c r="AY86" s="147"/>
      <c r="AZ86" s="148"/>
      <c r="BA86" s="157"/>
      <c r="BB86" s="10">
        <f>IFERROR(BA86/(AY86+AZ86),0)</f>
        <v>0</v>
      </c>
      <c r="BC86" s="183"/>
      <c r="BD86" s="184">
        <f t="shared" si="250"/>
        <v>0</v>
      </c>
      <c r="BE86" s="147"/>
      <c r="BF86" s="148"/>
      <c r="BG86" s="157"/>
      <c r="BH86" s="10">
        <f>IFERROR(BG86/(BE86+BF86),0)</f>
        <v>0</v>
      </c>
      <c r="BI86" s="183"/>
      <c r="BJ86" s="184">
        <f t="shared" si="252"/>
        <v>0</v>
      </c>
      <c r="BK86" s="39" cm="1">
        <f t="array" ref="BK86">SUM(_xlfn._xlws.FILTER($C86:$BJ86,$C$8:$BJ$8=BK$8))</f>
        <v>0</v>
      </c>
      <c r="BL86" s="39" cm="1">
        <f t="array" ref="BL86">SUM(_xlfn._xlws.FILTER($C86:$BJ86,$C$8:$BJ$8=BL$8))</f>
        <v>0</v>
      </c>
      <c r="BM86" s="39" cm="1">
        <f t="array" ref="BM86">SUM(_xlfn._xlws.FILTER($C86:$BJ86,$C$8:$BJ$8=BM$8))</f>
        <v>0</v>
      </c>
      <c r="BN86" s="10">
        <f>IFERROR(BM86/(BK86+BL86),0)</f>
        <v>0</v>
      </c>
      <c r="BO86" s="196" cm="1">
        <f t="array" ref="BO86">SUM(_xlfn._xlws.FILTER($C86:$BJ86,$C$8:$BJ$8=BO$8))</f>
        <v>0</v>
      </c>
      <c r="BP86" s="184">
        <f t="shared" si="254"/>
        <v>0</v>
      </c>
    </row>
    <row r="87" spans="1:68" ht="36" customHeight="1" outlineLevel="1" x14ac:dyDescent="0.2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181">
        <f>SUM(G88:G92)</f>
        <v>0</v>
      </c>
      <c r="H87" s="182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82">
        <f>SUM(M88:M92)</f>
        <v>0</v>
      </c>
      <c r="N87" s="37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SUM(Q88:Q92)</f>
        <v>0</v>
      </c>
      <c r="R87" s="74">
        <f>IFERROR(Q87/(O87+P87),0)</f>
        <v>0</v>
      </c>
      <c r="S87" s="181">
        <f>SUM(S88:S92)</f>
        <v>0</v>
      </c>
      <c r="T87" s="182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181">
        <f>SUM(Y88:Y92)</f>
        <v>0</v>
      </c>
      <c r="Z87" s="182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181">
        <f>SUM(AE88:AE92)</f>
        <v>0</v>
      </c>
      <c r="AF87" s="182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181">
        <f>SUM(AK88:AK92)</f>
        <v>0</v>
      </c>
      <c r="AL87" s="182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181">
        <f>SUM(AQ88:AQ92)</f>
        <v>0</v>
      </c>
      <c r="AR87" s="182">
        <f t="shared" si="213"/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181">
        <f>SUM(AW88:AW92)</f>
        <v>0</v>
      </c>
      <c r="AX87" s="182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181">
        <f>SUM(BC88:BC92)</f>
        <v>0</v>
      </c>
      <c r="BD87" s="182">
        <f>IFERROR(BC87/(AY87+AZ87),0)</f>
        <v>0</v>
      </c>
      <c r="BE87" s="121">
        <f>SUM(BE88:BE92)</f>
        <v>1</v>
      </c>
      <c r="BF87" s="74">
        <f>SUM(BF88:BF92)</f>
        <v>0</v>
      </c>
      <c r="BG87" s="74">
        <f>SUM(BG88:BG91)</f>
        <v>4330551</v>
      </c>
      <c r="BH87" s="74">
        <f>IFERROR(BG87/(BE87+BF87),0)</f>
        <v>4330551</v>
      </c>
      <c r="BI87" s="181">
        <f>SUM(BI88:BI92)</f>
        <v>16654.2</v>
      </c>
      <c r="BJ87" s="182">
        <f>IFERROR(BI87/(BE87+BF87),0)</f>
        <v>16654.2</v>
      </c>
      <c r="BK87" s="121">
        <f>SUM(BK88:BK92)</f>
        <v>1</v>
      </c>
      <c r="BL87" s="74">
        <f>SUM(BL88:BL92)</f>
        <v>0</v>
      </c>
      <c r="BM87" s="74">
        <f>SUM(BM88:BM91)</f>
        <v>4330551</v>
      </c>
      <c r="BN87" s="74">
        <f>IFERROR(BM87/(BK87+BL87),0)</f>
        <v>4330551</v>
      </c>
      <c r="BO87" s="181">
        <f>SUM(BO88:BO92)</f>
        <v>16654.2</v>
      </c>
      <c r="BP87" s="182">
        <f>IFERROR(BO87/(BK87+BL87),0)</f>
        <v>16654.2</v>
      </c>
    </row>
    <row r="88" spans="1:68" ht="19.5" customHeight="1" outlineLevel="1" x14ac:dyDescent="0.2">
      <c r="A88" s="154"/>
      <c r="B88" s="139" t="str" cm="1">
        <f t="array" ref="B88:B92">$B$10:$B$14</f>
        <v>RESIDENTIAL</v>
      </c>
      <c r="C88" s="39"/>
      <c r="D88" s="10"/>
      <c r="E88" s="10"/>
      <c r="F88" s="10">
        <f>IFERROR(E88/(C88+D88),0)</f>
        <v>0</v>
      </c>
      <c r="G88" s="183"/>
      <c r="H88" s="184">
        <f>IFERROR(G88/(C88+D88),0)</f>
        <v>0</v>
      </c>
      <c r="I88" s="39"/>
      <c r="J88" s="10"/>
      <c r="K88" s="10"/>
      <c r="L88" s="10">
        <f>IFERROR(K88/(I88+J88),0)</f>
        <v>0</v>
      </c>
      <c r="M88" s="30"/>
      <c r="N88" s="83">
        <f>IFERROR(M88/(I88+J88),0)</f>
        <v>0</v>
      </c>
      <c r="O88" s="39"/>
      <c r="P88" s="10"/>
      <c r="Q88" s="10"/>
      <c r="R88" s="10">
        <f>IFERROR(Q88/(O88+P88),0)</f>
        <v>0</v>
      </c>
      <c r="S88" s="183"/>
      <c r="T88" s="184">
        <f>IFERROR(S88/(O88+P88),0)</f>
        <v>0</v>
      </c>
      <c r="U88" s="39"/>
      <c r="V88" s="10"/>
      <c r="W88" s="10"/>
      <c r="X88" s="10">
        <f>IFERROR(W88/(U88+V88),0)</f>
        <v>0</v>
      </c>
      <c r="Y88" s="183"/>
      <c r="Z88" s="184">
        <f>IFERROR(Y88/(U88+V88),0)</f>
        <v>0</v>
      </c>
      <c r="AA88" s="39"/>
      <c r="AB88" s="10"/>
      <c r="AC88" s="10"/>
      <c r="AD88" s="10">
        <f>IFERROR(AC88/(AA88+AB88),0)</f>
        <v>0</v>
      </c>
      <c r="AE88" s="183"/>
      <c r="AF88" s="184">
        <f>IFERROR(AE88/(AA88+AB88),0)</f>
        <v>0</v>
      </c>
      <c r="AG88" s="39"/>
      <c r="AH88" s="10"/>
      <c r="AI88" s="10"/>
      <c r="AJ88" s="10">
        <f>IFERROR(AI88/(AG88+AH88),0)</f>
        <v>0</v>
      </c>
      <c r="AK88" s="183"/>
      <c r="AL88" s="184">
        <f>IFERROR(AK88/(AG88+AH88),0)</f>
        <v>0</v>
      </c>
      <c r="AM88" s="39"/>
      <c r="AN88" s="10"/>
      <c r="AO88" s="10"/>
      <c r="AP88" s="10">
        <f>IFERROR(AO88/(AM88+AN88),0)</f>
        <v>0</v>
      </c>
      <c r="AQ88" s="183"/>
      <c r="AR88" s="184">
        <f t="shared" si="213"/>
        <v>0</v>
      </c>
      <c r="AS88" s="39"/>
      <c r="AT88" s="10"/>
      <c r="AU88" s="10"/>
      <c r="AV88" s="10">
        <f>IFERROR(AU88/(AS88+AT88),0)</f>
        <v>0</v>
      </c>
      <c r="AW88" s="183"/>
      <c r="AX88" s="184">
        <f>IFERROR(AW88/(AS88+AT88),0)</f>
        <v>0</v>
      </c>
      <c r="AY88" s="39"/>
      <c r="AZ88" s="10"/>
      <c r="BA88" s="10"/>
      <c r="BB88" s="10">
        <f>IFERROR(BA88/(AY88+AZ88),0)</f>
        <v>0</v>
      </c>
      <c r="BC88" s="183"/>
      <c r="BD88" s="184">
        <f>IFERROR(BC88/(AY88+AZ88),0)</f>
        <v>0</v>
      </c>
      <c r="BE88" s="39"/>
      <c r="BF88" s="10"/>
      <c r="BG88" s="10"/>
      <c r="BH88" s="10">
        <f>IFERROR(BG88/(BE88+BF88),0)</f>
        <v>0</v>
      </c>
      <c r="BI88" s="183"/>
      <c r="BJ88" s="184">
        <f>IFERROR(BI88/(BE88+BF88),0)</f>
        <v>0</v>
      </c>
      <c r="BK88" s="39" cm="1">
        <f t="array" ref="BK88">SUM(_xlfn._xlws.FILTER($C88:$BJ88,$C$8:$BJ$8=BK$8))</f>
        <v>0</v>
      </c>
      <c r="BL88" s="39" cm="1">
        <f t="array" ref="BL88">SUM(_xlfn._xlws.FILTER($C88:$BJ88,$C$8:$BJ$8=BL$8))</f>
        <v>0</v>
      </c>
      <c r="BM88" s="39" cm="1">
        <f t="array" ref="BM88">SUM(_xlfn._xlws.FILTER($C88:$BJ88,$C$8:$BJ$8=BM$8))</f>
        <v>0</v>
      </c>
      <c r="BN88" s="10">
        <f>IFERROR(BM88/(BK88+BL88),0)</f>
        <v>0</v>
      </c>
      <c r="BO88" s="196" cm="1">
        <f t="array" ref="BO88">SUM(_xlfn._xlws.FILTER($C88:$BJ88,$C$8:$BJ$8=BO$8))</f>
        <v>0</v>
      </c>
      <c r="BP88" s="184">
        <f>IFERROR(BO88/(BK88+BL88),0)</f>
        <v>0</v>
      </c>
    </row>
    <row r="89" spans="1:68" ht="19.5" customHeight="1" outlineLevel="1" x14ac:dyDescent="0.2">
      <c r="A89" s="154"/>
      <c r="B89" s="139" t="str">
        <v>COMMERCIAL</v>
      </c>
      <c r="C89" s="39"/>
      <c r="D89" s="10"/>
      <c r="E89" s="10"/>
      <c r="F89" s="10">
        <f t="shared" ref="F89:F92" si="255">IFERROR(E89/(C89+D89),0)</f>
        <v>0</v>
      </c>
      <c r="G89" s="183"/>
      <c r="H89" s="184">
        <f t="shared" ref="H89:H92" si="256">IFERROR(G89/(C89+D89),0)</f>
        <v>0</v>
      </c>
      <c r="I89" s="39"/>
      <c r="J89" s="10"/>
      <c r="K89" s="10"/>
      <c r="L89" s="10">
        <f t="shared" ref="L89:L91" si="257">IFERROR(K89/(I89+J89),0)</f>
        <v>0</v>
      </c>
      <c r="M89" s="30"/>
      <c r="N89" s="83">
        <f t="shared" ref="N89:N92" si="258">IFERROR(M89/(I89+J89),0)</f>
        <v>0</v>
      </c>
      <c r="O89" s="39"/>
      <c r="P89" s="10"/>
      <c r="Q89" s="10"/>
      <c r="R89" s="10">
        <f t="shared" ref="R89:R91" si="259">IFERROR(Q89/(O89+P89),0)</f>
        <v>0</v>
      </c>
      <c r="S89" s="183"/>
      <c r="T89" s="184">
        <f t="shared" ref="T89:T92" si="260">IFERROR(S89/(O89+P89),0)</f>
        <v>0</v>
      </c>
      <c r="U89" s="39"/>
      <c r="V89" s="10"/>
      <c r="W89" s="10"/>
      <c r="X89" s="10">
        <f t="shared" ref="X89:X91" si="261">IFERROR(W89/(U89+V89),0)</f>
        <v>0</v>
      </c>
      <c r="Y89" s="183"/>
      <c r="Z89" s="184">
        <f t="shared" ref="Z89:Z92" si="262">IFERROR(Y89/(U89+V89),0)</f>
        <v>0</v>
      </c>
      <c r="AA89" s="39"/>
      <c r="AB89" s="10"/>
      <c r="AC89" s="10"/>
      <c r="AD89" s="10">
        <f t="shared" ref="AD89:AD91" si="263">IFERROR(AC89/(AA89+AB89),0)</f>
        <v>0</v>
      </c>
      <c r="AE89" s="183"/>
      <c r="AF89" s="184">
        <f t="shared" ref="AF89:AF92" si="264">IFERROR(AE89/(AA89+AB89),0)</f>
        <v>0</v>
      </c>
      <c r="AG89" s="39"/>
      <c r="AH89" s="10"/>
      <c r="AI89" s="10"/>
      <c r="AJ89" s="10">
        <f t="shared" ref="AJ89:AJ91" si="265">IFERROR(AI89/(AG89+AH89),0)</f>
        <v>0</v>
      </c>
      <c r="AK89" s="183"/>
      <c r="AL89" s="184">
        <f t="shared" ref="AL89:AL92" si="266">IFERROR(AK89/(AG89+AH89),0)</f>
        <v>0</v>
      </c>
      <c r="AM89" s="39"/>
      <c r="AN89" s="10"/>
      <c r="AO89" s="10"/>
      <c r="AP89" s="10">
        <f t="shared" ref="AP89:AP91" si="267">IFERROR(AO89/(AM89+AN89),0)</f>
        <v>0</v>
      </c>
      <c r="AQ89" s="183"/>
      <c r="AR89" s="184">
        <f t="shared" si="213"/>
        <v>0</v>
      </c>
      <c r="AS89" s="39"/>
      <c r="AT89" s="10"/>
      <c r="AU89" s="10"/>
      <c r="AV89" s="10">
        <f t="shared" ref="AV89:AV91" si="268">IFERROR(AU89/(AS89+AT89),0)</f>
        <v>0</v>
      </c>
      <c r="AW89" s="183"/>
      <c r="AX89" s="184">
        <f t="shared" ref="AX89:AX92" si="269">IFERROR(AW89/(AS89+AT89),0)</f>
        <v>0</v>
      </c>
      <c r="AY89" s="39"/>
      <c r="AZ89" s="10"/>
      <c r="BA89" s="10"/>
      <c r="BB89" s="10">
        <f t="shared" ref="BB89:BB91" si="270">IFERROR(BA89/(AY89+AZ89),0)</f>
        <v>0</v>
      </c>
      <c r="BC89" s="183"/>
      <c r="BD89" s="184">
        <f t="shared" ref="BD89:BD92" si="271">IFERROR(BC89/(AY89+AZ89),0)</f>
        <v>0</v>
      </c>
      <c r="BE89" s="39"/>
      <c r="BF89" s="10"/>
      <c r="BG89" s="10"/>
      <c r="BH89" s="10">
        <f t="shared" ref="BH89:BH91" si="272">IFERROR(BG89/(BE89+BF89),0)</f>
        <v>0</v>
      </c>
      <c r="BI89" s="183"/>
      <c r="BJ89" s="184">
        <f t="shared" ref="BJ89:BJ92" si="273">IFERROR(BI89/(BE89+BF89),0)</f>
        <v>0</v>
      </c>
      <c r="BK89" s="39" cm="1">
        <f t="array" ref="BK89">SUM(_xlfn._xlws.FILTER($C89:$BJ89,$C$8:$BJ$8=BK$8))</f>
        <v>0</v>
      </c>
      <c r="BL89" s="39" cm="1">
        <f t="array" ref="BL89">SUM(_xlfn._xlws.FILTER($C89:$BJ89,$C$8:$BJ$8=BL$8))</f>
        <v>0</v>
      </c>
      <c r="BM89" s="39" cm="1">
        <f t="array" ref="BM89">SUM(_xlfn._xlws.FILTER($C89:$BJ89,$C$8:$BJ$8=BM$8))</f>
        <v>0</v>
      </c>
      <c r="BN89" s="10">
        <f t="shared" ref="BN89:BN91" si="274">IFERROR(BM89/(BK89+BL89),0)</f>
        <v>0</v>
      </c>
      <c r="BO89" s="196" cm="1">
        <f t="array" ref="BO89">SUM(_xlfn._xlws.FILTER($C89:$BJ89,$C$8:$BJ$8=BO$8))</f>
        <v>0</v>
      </c>
      <c r="BP89" s="184">
        <f t="shared" ref="BP89:BP92" si="275">IFERROR(BO89/(BK89+BL89),0)</f>
        <v>0</v>
      </c>
    </row>
    <row r="90" spans="1:68" ht="19.5" customHeight="1" outlineLevel="1" x14ac:dyDescent="0.2">
      <c r="A90" s="154"/>
      <c r="B90" s="139" t="str">
        <v>CNG</v>
      </c>
      <c r="C90" s="39"/>
      <c r="D90" s="10"/>
      <c r="E90" s="10"/>
      <c r="F90" s="10">
        <f t="shared" si="255"/>
        <v>0</v>
      </c>
      <c r="G90" s="183"/>
      <c r="H90" s="184">
        <f t="shared" si="256"/>
        <v>0</v>
      </c>
      <c r="I90" s="39"/>
      <c r="J90" s="10"/>
      <c r="K90" s="10"/>
      <c r="L90" s="10">
        <f t="shared" si="257"/>
        <v>0</v>
      </c>
      <c r="M90" s="30"/>
      <c r="N90" s="83">
        <f t="shared" si="258"/>
        <v>0</v>
      </c>
      <c r="O90" s="39"/>
      <c r="P90" s="10"/>
      <c r="Q90" s="10"/>
      <c r="R90" s="10">
        <f t="shared" si="259"/>
        <v>0</v>
      </c>
      <c r="S90" s="183"/>
      <c r="T90" s="184">
        <f t="shared" si="260"/>
        <v>0</v>
      </c>
      <c r="U90" s="39"/>
      <c r="V90" s="10"/>
      <c r="W90" s="10"/>
      <c r="X90" s="10">
        <f t="shared" si="261"/>
        <v>0</v>
      </c>
      <c r="Y90" s="183"/>
      <c r="Z90" s="184">
        <f t="shared" si="262"/>
        <v>0</v>
      </c>
      <c r="AA90" s="39"/>
      <c r="AB90" s="10"/>
      <c r="AC90" s="10"/>
      <c r="AD90" s="10">
        <f t="shared" si="263"/>
        <v>0</v>
      </c>
      <c r="AE90" s="183"/>
      <c r="AF90" s="184">
        <f t="shared" si="264"/>
        <v>0</v>
      </c>
      <c r="AG90" s="39"/>
      <c r="AH90" s="10"/>
      <c r="AI90" s="10"/>
      <c r="AJ90" s="10">
        <f t="shared" si="265"/>
        <v>0</v>
      </c>
      <c r="AK90" s="183"/>
      <c r="AL90" s="184">
        <f t="shared" si="266"/>
        <v>0</v>
      </c>
      <c r="AM90" s="39"/>
      <c r="AN90" s="10"/>
      <c r="AO90" s="10"/>
      <c r="AP90" s="10">
        <f t="shared" si="267"/>
        <v>0</v>
      </c>
      <c r="AQ90" s="183"/>
      <c r="AR90" s="184">
        <f t="shared" si="213"/>
        <v>0</v>
      </c>
      <c r="AS90" s="39"/>
      <c r="AT90" s="10"/>
      <c r="AU90" s="10"/>
      <c r="AV90" s="10">
        <f t="shared" si="268"/>
        <v>0</v>
      </c>
      <c r="AW90" s="183"/>
      <c r="AX90" s="184">
        <f t="shared" si="269"/>
        <v>0</v>
      </c>
      <c r="AY90" s="39"/>
      <c r="AZ90" s="10"/>
      <c r="BA90" s="10"/>
      <c r="BB90" s="10">
        <f t="shared" si="270"/>
        <v>0</v>
      </c>
      <c r="BC90" s="183"/>
      <c r="BD90" s="184">
        <f t="shared" si="271"/>
        <v>0</v>
      </c>
      <c r="BE90" s="39"/>
      <c r="BF90" s="10"/>
      <c r="BG90" s="10"/>
      <c r="BH90" s="10">
        <f t="shared" si="272"/>
        <v>0</v>
      </c>
      <c r="BI90" s="183"/>
      <c r="BJ90" s="184">
        <f t="shared" si="273"/>
        <v>0</v>
      </c>
      <c r="BK90" s="39" cm="1">
        <f t="array" ref="BK90">SUM(_xlfn._xlws.FILTER($C90:$BJ90,$C$8:$BJ$8=BK$8))</f>
        <v>0</v>
      </c>
      <c r="BL90" s="39" cm="1">
        <f t="array" ref="BL90">SUM(_xlfn._xlws.FILTER($C90:$BJ90,$C$8:$BJ$8=BL$8))</f>
        <v>0</v>
      </c>
      <c r="BM90" s="39" cm="1">
        <f t="array" ref="BM90">SUM(_xlfn._xlws.FILTER($C90:$BJ90,$C$8:$BJ$8=BM$8))</f>
        <v>0</v>
      </c>
      <c r="BN90" s="10">
        <f t="shared" si="274"/>
        <v>0</v>
      </c>
      <c r="BO90" s="196" cm="1">
        <f t="array" ref="BO90">SUM(_xlfn._xlws.FILTER($C90:$BJ90,$C$8:$BJ$8=BO$8))</f>
        <v>0</v>
      </c>
      <c r="BP90" s="184">
        <f t="shared" si="275"/>
        <v>0</v>
      </c>
    </row>
    <row r="91" spans="1:68" ht="19.5" customHeight="1" outlineLevel="1" x14ac:dyDescent="0.2">
      <c r="A91" s="154"/>
      <c r="B91" s="139" t="str">
        <v>INDUSTRIAL</v>
      </c>
      <c r="C91" s="39"/>
      <c r="D91" s="10"/>
      <c r="E91" s="10"/>
      <c r="F91" s="10">
        <f t="shared" si="255"/>
        <v>0</v>
      </c>
      <c r="G91" s="183"/>
      <c r="H91" s="184">
        <f t="shared" si="256"/>
        <v>0</v>
      </c>
      <c r="I91" s="39"/>
      <c r="J91" s="10"/>
      <c r="K91" s="10"/>
      <c r="L91" s="10">
        <f t="shared" si="257"/>
        <v>0</v>
      </c>
      <c r="M91" s="30"/>
      <c r="N91" s="83">
        <f t="shared" si="258"/>
        <v>0</v>
      </c>
      <c r="O91" s="39"/>
      <c r="P91" s="10"/>
      <c r="Q91" s="10"/>
      <c r="R91" s="10">
        <f t="shared" si="259"/>
        <v>0</v>
      </c>
      <c r="S91" s="183"/>
      <c r="T91" s="184">
        <f t="shared" si="260"/>
        <v>0</v>
      </c>
      <c r="U91" s="39"/>
      <c r="V91" s="10"/>
      <c r="W91" s="10"/>
      <c r="X91" s="10">
        <f t="shared" si="261"/>
        <v>0</v>
      </c>
      <c r="Y91" s="183"/>
      <c r="Z91" s="184">
        <f t="shared" si="262"/>
        <v>0</v>
      </c>
      <c r="AA91" s="39"/>
      <c r="AB91" s="10"/>
      <c r="AC91" s="10"/>
      <c r="AD91" s="10">
        <f t="shared" si="263"/>
        <v>0</v>
      </c>
      <c r="AE91" s="183"/>
      <c r="AF91" s="184">
        <f t="shared" si="264"/>
        <v>0</v>
      </c>
      <c r="AG91" s="39"/>
      <c r="AH91" s="10"/>
      <c r="AI91" s="10"/>
      <c r="AJ91" s="10">
        <f t="shared" si="265"/>
        <v>0</v>
      </c>
      <c r="AK91" s="183"/>
      <c r="AL91" s="184">
        <f t="shared" si="266"/>
        <v>0</v>
      </c>
      <c r="AM91" s="39"/>
      <c r="AN91" s="10"/>
      <c r="AO91" s="10"/>
      <c r="AP91" s="10">
        <f t="shared" si="267"/>
        <v>0</v>
      </c>
      <c r="AQ91" s="183"/>
      <c r="AR91" s="184">
        <f t="shared" si="213"/>
        <v>0</v>
      </c>
      <c r="AS91" s="39"/>
      <c r="AT91" s="10"/>
      <c r="AU91" s="10"/>
      <c r="AV91" s="10">
        <f t="shared" si="268"/>
        <v>0</v>
      </c>
      <c r="AW91" s="183"/>
      <c r="AX91" s="184">
        <f t="shared" si="269"/>
        <v>0</v>
      </c>
      <c r="AY91" s="39"/>
      <c r="AZ91" s="10"/>
      <c r="BA91" s="10"/>
      <c r="BB91" s="10">
        <f t="shared" si="270"/>
        <v>0</v>
      </c>
      <c r="BC91" s="183"/>
      <c r="BD91" s="184">
        <f t="shared" si="271"/>
        <v>0</v>
      </c>
      <c r="BE91" s="39">
        <v>1</v>
      </c>
      <c r="BF91" s="10"/>
      <c r="BG91" s="10">
        <v>4330551</v>
      </c>
      <c r="BH91" s="10">
        <f t="shared" si="272"/>
        <v>4330551</v>
      </c>
      <c r="BI91" s="183">
        <v>16654.2</v>
      </c>
      <c r="BJ91" s="184">
        <f t="shared" si="273"/>
        <v>16654.2</v>
      </c>
      <c r="BK91" s="39" cm="1">
        <f t="array" ref="BK91">SUM(_xlfn._xlws.FILTER($C91:$BJ91,$C$8:$BJ$8=BK$8))</f>
        <v>1</v>
      </c>
      <c r="BL91" s="39" cm="1">
        <f t="array" ref="BL91">SUM(_xlfn._xlws.FILTER($C91:$BJ91,$C$8:$BJ$8=BL$8))</f>
        <v>0</v>
      </c>
      <c r="BM91" s="39" cm="1">
        <f t="array" ref="BM91">SUM(_xlfn._xlws.FILTER($C91:$BJ91,$C$8:$BJ$8=BM$8))</f>
        <v>4330551</v>
      </c>
      <c r="BN91" s="10">
        <f t="shared" si="274"/>
        <v>4330551</v>
      </c>
      <c r="BO91" s="196" cm="1">
        <f t="array" ref="BO91">SUM(_xlfn._xlws.FILTER($C91:$BJ91,$C$8:$BJ$8=BO$8))</f>
        <v>16654.2</v>
      </c>
      <c r="BP91" s="184">
        <f t="shared" si="275"/>
        <v>16654.2</v>
      </c>
    </row>
    <row r="92" spans="1:68" ht="19.5" customHeight="1" outlineLevel="1" thickBot="1" x14ac:dyDescent="0.25">
      <c r="A92" s="155"/>
      <c r="B92" s="139" t="str">
        <v>AIRCONDITIONING/COGENERATION</v>
      </c>
      <c r="C92" s="147"/>
      <c r="D92" s="148"/>
      <c r="E92" s="157"/>
      <c r="F92" s="10">
        <f t="shared" si="255"/>
        <v>0</v>
      </c>
      <c r="G92" s="185"/>
      <c r="H92" s="184">
        <f t="shared" si="256"/>
        <v>0</v>
      </c>
      <c r="I92" s="147"/>
      <c r="J92" s="148"/>
      <c r="K92" s="157"/>
      <c r="L92" s="10">
        <f>IFERROR(K92/(I92+J92),0)</f>
        <v>0</v>
      </c>
      <c r="M92" s="30"/>
      <c r="N92" s="83">
        <f t="shared" si="258"/>
        <v>0</v>
      </c>
      <c r="O92" s="147"/>
      <c r="P92" s="148"/>
      <c r="Q92" s="157"/>
      <c r="R92" s="10">
        <f>IFERROR(Q92/(O92+P92),0)</f>
        <v>0</v>
      </c>
      <c r="S92" s="183"/>
      <c r="T92" s="184">
        <f t="shared" si="260"/>
        <v>0</v>
      </c>
      <c r="U92" s="147"/>
      <c r="V92" s="148"/>
      <c r="W92" s="157"/>
      <c r="X92" s="10">
        <f>IFERROR(W92/(U92+V92),0)</f>
        <v>0</v>
      </c>
      <c r="Y92" s="183"/>
      <c r="Z92" s="184">
        <f t="shared" si="262"/>
        <v>0</v>
      </c>
      <c r="AA92" s="147"/>
      <c r="AB92" s="148"/>
      <c r="AC92" s="157"/>
      <c r="AD92" s="10">
        <f>IFERROR(AC92/(AA92+AB92),0)</f>
        <v>0</v>
      </c>
      <c r="AE92" s="183"/>
      <c r="AF92" s="184">
        <f t="shared" si="264"/>
        <v>0</v>
      </c>
      <c r="AG92" s="147"/>
      <c r="AH92" s="148"/>
      <c r="AI92" s="157"/>
      <c r="AJ92" s="10">
        <f>IFERROR(AI92/(AG92+AH92),0)</f>
        <v>0</v>
      </c>
      <c r="AK92" s="183"/>
      <c r="AL92" s="184">
        <f t="shared" si="266"/>
        <v>0</v>
      </c>
      <c r="AM92" s="147"/>
      <c r="AN92" s="148"/>
      <c r="AO92" s="157"/>
      <c r="AP92" s="10">
        <f>IFERROR(AO92/(AM92+AN92),0)</f>
        <v>0</v>
      </c>
      <c r="AQ92" s="183"/>
      <c r="AR92" s="184">
        <f t="shared" si="213"/>
        <v>0</v>
      </c>
      <c r="AS92" s="147"/>
      <c r="AT92" s="148"/>
      <c r="AU92" s="157"/>
      <c r="AV92" s="10">
        <f>IFERROR(AU92/(AS92+AT92),0)</f>
        <v>0</v>
      </c>
      <c r="AW92" s="183"/>
      <c r="AX92" s="184">
        <f t="shared" si="269"/>
        <v>0</v>
      </c>
      <c r="AY92" s="147"/>
      <c r="AZ92" s="148"/>
      <c r="BA92" s="157"/>
      <c r="BB92" s="10">
        <f>IFERROR(BA92/(AY92+AZ92),0)</f>
        <v>0</v>
      </c>
      <c r="BC92" s="183"/>
      <c r="BD92" s="184">
        <f t="shared" si="271"/>
        <v>0</v>
      </c>
      <c r="BE92" s="147"/>
      <c r="BF92" s="148"/>
      <c r="BG92" s="157"/>
      <c r="BH92" s="10">
        <f>IFERROR(BG92/(BE92+BF92),0)</f>
        <v>0</v>
      </c>
      <c r="BI92" s="183"/>
      <c r="BJ92" s="184">
        <f t="shared" si="273"/>
        <v>0</v>
      </c>
      <c r="BK92" s="39" cm="1">
        <f t="array" ref="BK92">SUM(_xlfn._xlws.FILTER($C92:$BJ92,$C$8:$BJ$8=BK$8))</f>
        <v>0</v>
      </c>
      <c r="BL92" s="39" cm="1">
        <f t="array" ref="BL92">SUM(_xlfn._xlws.FILTER($C92:$BJ92,$C$8:$BJ$8=BL$8))</f>
        <v>0</v>
      </c>
      <c r="BM92" s="39" cm="1">
        <f t="array" ref="BM92">SUM(_xlfn._xlws.FILTER($C92:$BJ92,$C$8:$BJ$8=BM$8))</f>
        <v>0</v>
      </c>
      <c r="BN92" s="10">
        <f>IFERROR(BM92/(BK92+BL92),0)</f>
        <v>0</v>
      </c>
      <c r="BO92" s="196" cm="1">
        <f t="array" ref="BO92">SUM(_xlfn._xlws.FILTER($C92:$BJ92,$C$8:$BJ$8=BO$8))</f>
        <v>0</v>
      </c>
      <c r="BP92" s="184">
        <f t="shared" si="275"/>
        <v>0</v>
      </c>
    </row>
    <row r="93" spans="1:68" ht="36" customHeight="1" outlineLevel="1" x14ac:dyDescent="0.2">
      <c r="A93" s="153">
        <v>15</v>
      </c>
      <c r="B93" s="141" t="s">
        <v>99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181">
        <f>SUM(G94:G98)</f>
        <v>0</v>
      </c>
      <c r="H93" s="182">
        <f>IFERROR(G93/(C93+D93),0)</f>
        <v>0</v>
      </c>
      <c r="I93" s="121">
        <f>SUM(I94:I98)</f>
        <v>2</v>
      </c>
      <c r="J93" s="74">
        <f>SUM(J94:J98)</f>
        <v>0</v>
      </c>
      <c r="K93" s="74">
        <f>SUM(K94:K97)</f>
        <v>16349845</v>
      </c>
      <c r="L93" s="74">
        <f>IFERROR(K93/(I93+J93),0)</f>
        <v>8174922.5</v>
      </c>
      <c r="M93" s="82">
        <f>SUM(M94:M98)</f>
        <v>11925.5</v>
      </c>
      <c r="N93" s="37">
        <f>IFERROR(M93/(I93+J93),0)</f>
        <v>5962.75</v>
      </c>
      <c r="O93" s="121">
        <f>SUM(O94:O98)</f>
        <v>0</v>
      </c>
      <c r="P93" s="74">
        <f>SUM(P94:P98)</f>
        <v>0</v>
      </c>
      <c r="Q93" s="74">
        <f>SUM(Q94:Q98)</f>
        <v>0</v>
      </c>
      <c r="R93" s="74">
        <f>IFERROR(Q93/(O93+P93),0)</f>
        <v>0</v>
      </c>
      <c r="S93" s="181">
        <f>SUM(S94:S98)</f>
        <v>0</v>
      </c>
      <c r="T93" s="182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181">
        <f>SUM(Y94:Y98)</f>
        <v>0</v>
      </c>
      <c r="Z93" s="182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181">
        <f>SUM(AE94:AE98)</f>
        <v>0</v>
      </c>
      <c r="AF93" s="182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181">
        <f>SUM(AK94:AK98)</f>
        <v>0</v>
      </c>
      <c r="AL93" s="182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181">
        <f>SUM(AQ94:AQ98)</f>
        <v>0</v>
      </c>
      <c r="AR93" s="182">
        <f t="shared" si="213"/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181">
        <f>SUM(AW94:AW98)</f>
        <v>0</v>
      </c>
      <c r="AX93" s="182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181">
        <f>SUM(BC94:BC98)</f>
        <v>0</v>
      </c>
      <c r="BD93" s="182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181">
        <f>SUM(BI94:BI98)</f>
        <v>0</v>
      </c>
      <c r="BJ93" s="182">
        <f>IFERROR(BI93/(BE93+BF93),0)</f>
        <v>0</v>
      </c>
      <c r="BK93" s="121">
        <f>SUM(BK94:BK98)</f>
        <v>2</v>
      </c>
      <c r="BL93" s="74">
        <f>SUM(BL94:BL98)</f>
        <v>0</v>
      </c>
      <c r="BM93" s="74">
        <f>SUM(BM94:BM97)</f>
        <v>16349845</v>
      </c>
      <c r="BN93" s="74">
        <f>IFERROR(BM93/(BK93+BL93),0)</f>
        <v>8174922.5</v>
      </c>
      <c r="BO93" s="181">
        <f>SUM(BO94:BO98)</f>
        <v>11925.5</v>
      </c>
      <c r="BP93" s="182">
        <f>IFERROR(BO93/(BK93+BL93),0)</f>
        <v>5962.75</v>
      </c>
    </row>
    <row r="94" spans="1:68" ht="19.5" customHeight="1" outlineLevel="1" x14ac:dyDescent="0.2">
      <c r="A94" s="154"/>
      <c r="B94" s="139" t="str" cm="1">
        <f t="array" ref="B94:B98">$B$10:$B$14</f>
        <v>RESIDENTIAL</v>
      </c>
      <c r="C94" s="39"/>
      <c r="D94" s="10"/>
      <c r="E94" s="10"/>
      <c r="F94" s="10">
        <f>IFERROR(E94/(C94+D94),0)</f>
        <v>0</v>
      </c>
      <c r="G94" s="183"/>
      <c r="H94" s="184">
        <f>IFERROR(G94/(C94+D94),0)</f>
        <v>0</v>
      </c>
      <c r="I94" s="39"/>
      <c r="J94" s="10"/>
      <c r="K94" s="10"/>
      <c r="L94" s="10">
        <f>IFERROR(K94/(I94+J94),0)</f>
        <v>0</v>
      </c>
      <c r="M94" s="30"/>
      <c r="N94" s="83">
        <f>IFERROR(M94/(I94+J94),0)</f>
        <v>0</v>
      </c>
      <c r="O94" s="39"/>
      <c r="P94" s="10"/>
      <c r="Q94" s="10"/>
      <c r="R94" s="10">
        <f>IFERROR(Q94/(O94+P94),0)</f>
        <v>0</v>
      </c>
      <c r="S94" s="183"/>
      <c r="T94" s="184">
        <f>IFERROR(S94/(O94+P94),0)</f>
        <v>0</v>
      </c>
      <c r="U94" s="39"/>
      <c r="V94" s="10"/>
      <c r="W94" s="10"/>
      <c r="X94" s="10">
        <f>IFERROR(W94/(U94+V94),0)</f>
        <v>0</v>
      </c>
      <c r="Y94" s="183"/>
      <c r="Z94" s="184">
        <f>IFERROR(Y94/(U94+V94),0)</f>
        <v>0</v>
      </c>
      <c r="AA94" s="39"/>
      <c r="AB94" s="10"/>
      <c r="AC94" s="10"/>
      <c r="AD94" s="10">
        <f>IFERROR(AC94/(AA94+AB94),0)</f>
        <v>0</v>
      </c>
      <c r="AE94" s="183"/>
      <c r="AF94" s="184">
        <f>IFERROR(AE94/(AA94+AB94),0)</f>
        <v>0</v>
      </c>
      <c r="AG94" s="39"/>
      <c r="AH94" s="10"/>
      <c r="AI94" s="10"/>
      <c r="AJ94" s="10">
        <f>IFERROR(AI94/(AG94+AH94),0)</f>
        <v>0</v>
      </c>
      <c r="AK94" s="183"/>
      <c r="AL94" s="184">
        <f>IFERROR(AK94/(AG94+AH94),0)</f>
        <v>0</v>
      </c>
      <c r="AM94" s="39"/>
      <c r="AN94" s="10"/>
      <c r="AO94" s="10"/>
      <c r="AP94" s="10">
        <f>IFERROR(AO94/(AM94+AN94),0)</f>
        <v>0</v>
      </c>
      <c r="AQ94" s="183"/>
      <c r="AR94" s="184">
        <f t="shared" si="213"/>
        <v>0</v>
      </c>
      <c r="AS94" s="39"/>
      <c r="AT94" s="10"/>
      <c r="AU94" s="10"/>
      <c r="AV94" s="10">
        <f>IFERROR(AU94/(AS94+AT94),0)</f>
        <v>0</v>
      </c>
      <c r="AW94" s="183"/>
      <c r="AX94" s="184">
        <f>IFERROR(AW94/(AS94+AT94),0)</f>
        <v>0</v>
      </c>
      <c r="AY94" s="39"/>
      <c r="AZ94" s="10"/>
      <c r="BA94" s="10"/>
      <c r="BB94" s="10">
        <f>IFERROR(BA94/(AY94+AZ94),0)</f>
        <v>0</v>
      </c>
      <c r="BC94" s="183"/>
      <c r="BD94" s="184">
        <f>IFERROR(BC94/(AY94+AZ94),0)</f>
        <v>0</v>
      </c>
      <c r="BE94" s="39"/>
      <c r="BF94" s="10"/>
      <c r="BG94" s="10"/>
      <c r="BH94" s="10">
        <f>IFERROR(BG94/(BE94+BF94),0)</f>
        <v>0</v>
      </c>
      <c r="BI94" s="183"/>
      <c r="BJ94" s="184">
        <f>IFERROR(BI94/(BE94+BF94),0)</f>
        <v>0</v>
      </c>
      <c r="BK94" s="39" cm="1">
        <f t="array" ref="BK94">SUM(_xlfn._xlws.FILTER($C94:$BJ94,$C$8:$BJ$8=BK$8))</f>
        <v>0</v>
      </c>
      <c r="BL94" s="39" cm="1">
        <f t="array" ref="BL94">SUM(_xlfn._xlws.FILTER($C94:$BJ94,$C$8:$BJ$8=BL$8))</f>
        <v>0</v>
      </c>
      <c r="BM94" s="39" cm="1">
        <f t="array" ref="BM94">SUM(_xlfn._xlws.FILTER($C94:$BJ94,$C$8:$BJ$8=BM$8))</f>
        <v>0</v>
      </c>
      <c r="BN94" s="10">
        <f>IFERROR(BM94/(BK94+BL94),0)</f>
        <v>0</v>
      </c>
      <c r="BO94" s="196" cm="1">
        <f t="array" ref="BO94">SUM(_xlfn._xlws.FILTER($C94:$BJ94,$C$8:$BJ$8=BO$8))</f>
        <v>0</v>
      </c>
      <c r="BP94" s="184">
        <f>IFERROR(BO94/(BK94+BL94),0)</f>
        <v>0</v>
      </c>
    </row>
    <row r="95" spans="1:68" ht="19.5" customHeight="1" outlineLevel="1" x14ac:dyDescent="0.2">
      <c r="A95" s="154"/>
      <c r="B95" s="139" t="str">
        <v>COMMERCIAL</v>
      </c>
      <c r="C95" s="39"/>
      <c r="D95" s="10"/>
      <c r="E95" s="10"/>
      <c r="F95" s="10">
        <f t="shared" ref="F95:F98" si="276">IFERROR(E95/(C95+D95),0)</f>
        <v>0</v>
      </c>
      <c r="G95" s="183"/>
      <c r="H95" s="184">
        <f t="shared" ref="H95:H98" si="277">IFERROR(G95/(C95+D95),0)</f>
        <v>0</v>
      </c>
      <c r="I95" s="39"/>
      <c r="J95" s="10"/>
      <c r="K95" s="10"/>
      <c r="L95" s="10">
        <f t="shared" ref="L95:L97" si="278">IFERROR(K95/(I95+J95),0)</f>
        <v>0</v>
      </c>
      <c r="M95" s="30"/>
      <c r="N95" s="83">
        <f t="shared" ref="N95:N98" si="279">IFERROR(M95/(I95+J95),0)</f>
        <v>0</v>
      </c>
      <c r="O95" s="39"/>
      <c r="P95" s="10"/>
      <c r="Q95" s="10"/>
      <c r="R95" s="10">
        <f t="shared" ref="R95:R97" si="280">IFERROR(Q95/(O95+P95),0)</f>
        <v>0</v>
      </c>
      <c r="S95" s="183"/>
      <c r="T95" s="184">
        <f t="shared" ref="T95:T98" si="281">IFERROR(S95/(O95+P95),0)</f>
        <v>0</v>
      </c>
      <c r="U95" s="39"/>
      <c r="V95" s="10"/>
      <c r="W95" s="10"/>
      <c r="X95" s="10">
        <f t="shared" ref="X95:X97" si="282">IFERROR(W95/(U95+V95),0)</f>
        <v>0</v>
      </c>
      <c r="Y95" s="183"/>
      <c r="Z95" s="184">
        <f t="shared" ref="Z95:Z98" si="283">IFERROR(Y95/(U95+V95),0)</f>
        <v>0</v>
      </c>
      <c r="AA95" s="39"/>
      <c r="AB95" s="10"/>
      <c r="AC95" s="10"/>
      <c r="AD95" s="10">
        <f t="shared" ref="AD95:AD97" si="284">IFERROR(AC95/(AA95+AB95),0)</f>
        <v>0</v>
      </c>
      <c r="AE95" s="183"/>
      <c r="AF95" s="184">
        <f t="shared" ref="AF95:AF98" si="285">IFERROR(AE95/(AA95+AB95),0)</f>
        <v>0</v>
      </c>
      <c r="AG95" s="39"/>
      <c r="AH95" s="10"/>
      <c r="AI95" s="10"/>
      <c r="AJ95" s="10">
        <f t="shared" ref="AJ95:AJ97" si="286">IFERROR(AI95/(AG95+AH95),0)</f>
        <v>0</v>
      </c>
      <c r="AK95" s="183"/>
      <c r="AL95" s="184">
        <f t="shared" ref="AL95:AL98" si="287">IFERROR(AK95/(AG95+AH95),0)</f>
        <v>0</v>
      </c>
      <c r="AM95" s="39"/>
      <c r="AN95" s="10"/>
      <c r="AO95" s="10"/>
      <c r="AP95" s="10">
        <f t="shared" ref="AP95:AP97" si="288">IFERROR(AO95/(AM95+AN95),0)</f>
        <v>0</v>
      </c>
      <c r="AQ95" s="183"/>
      <c r="AR95" s="184">
        <f t="shared" si="213"/>
        <v>0</v>
      </c>
      <c r="AS95" s="39"/>
      <c r="AT95" s="10"/>
      <c r="AU95" s="10"/>
      <c r="AV95" s="10">
        <f t="shared" ref="AV95:AV97" si="289">IFERROR(AU95/(AS95+AT95),0)</f>
        <v>0</v>
      </c>
      <c r="AW95" s="183"/>
      <c r="AX95" s="184">
        <f t="shared" ref="AX95:AX98" si="290">IFERROR(AW95/(AS95+AT95),0)</f>
        <v>0</v>
      </c>
      <c r="AY95" s="39"/>
      <c r="AZ95" s="10"/>
      <c r="BA95" s="10"/>
      <c r="BB95" s="10">
        <f t="shared" ref="BB95:BB97" si="291">IFERROR(BA95/(AY95+AZ95),0)</f>
        <v>0</v>
      </c>
      <c r="BC95" s="183"/>
      <c r="BD95" s="184">
        <f t="shared" ref="BD95:BD98" si="292">IFERROR(BC95/(AY95+AZ95),0)</f>
        <v>0</v>
      </c>
      <c r="BE95" s="39"/>
      <c r="BF95" s="10"/>
      <c r="BG95" s="10"/>
      <c r="BH95" s="10">
        <f t="shared" ref="BH95:BH97" si="293">IFERROR(BG95/(BE95+BF95),0)</f>
        <v>0</v>
      </c>
      <c r="BI95" s="183"/>
      <c r="BJ95" s="184">
        <f t="shared" ref="BJ95:BJ98" si="294">IFERROR(BI95/(BE95+BF95),0)</f>
        <v>0</v>
      </c>
      <c r="BK95" s="39" cm="1">
        <f t="array" ref="BK95">SUM(_xlfn._xlws.FILTER($C95:$BJ95,$C$8:$BJ$8=BK$8))</f>
        <v>0</v>
      </c>
      <c r="BL95" s="39" cm="1">
        <f t="array" ref="BL95">SUM(_xlfn._xlws.FILTER($C95:$BJ95,$C$8:$BJ$8=BL$8))</f>
        <v>0</v>
      </c>
      <c r="BM95" s="39" cm="1">
        <f t="array" ref="BM95">SUM(_xlfn._xlws.FILTER($C95:$BJ95,$C$8:$BJ$8=BM$8))</f>
        <v>0</v>
      </c>
      <c r="BN95" s="10">
        <f t="shared" ref="BN95:BN97" si="295">IFERROR(BM95/(BK95+BL95),0)</f>
        <v>0</v>
      </c>
      <c r="BO95" s="196" cm="1">
        <f t="array" ref="BO95">SUM(_xlfn._xlws.FILTER($C95:$BJ95,$C$8:$BJ$8=BO$8))</f>
        <v>0</v>
      </c>
      <c r="BP95" s="184">
        <f t="shared" ref="BP95:BP98" si="296">IFERROR(BO95/(BK95+BL95),0)</f>
        <v>0</v>
      </c>
    </row>
    <row r="96" spans="1:68" ht="19.5" customHeight="1" outlineLevel="1" x14ac:dyDescent="0.2">
      <c r="A96" s="154"/>
      <c r="B96" s="139" t="str">
        <v>CNG</v>
      </c>
      <c r="C96" s="39"/>
      <c r="D96" s="10"/>
      <c r="E96" s="10"/>
      <c r="F96" s="10">
        <f t="shared" si="276"/>
        <v>0</v>
      </c>
      <c r="G96" s="183"/>
      <c r="H96" s="184">
        <f t="shared" si="277"/>
        <v>0</v>
      </c>
      <c r="I96" s="39"/>
      <c r="J96" s="10"/>
      <c r="K96" s="10"/>
      <c r="L96" s="10">
        <f t="shared" si="278"/>
        <v>0</v>
      </c>
      <c r="M96" s="30"/>
      <c r="N96" s="83">
        <f t="shared" si="279"/>
        <v>0</v>
      </c>
      <c r="O96" s="39"/>
      <c r="P96" s="10"/>
      <c r="Q96" s="10"/>
      <c r="R96" s="10">
        <f t="shared" si="280"/>
        <v>0</v>
      </c>
      <c r="S96" s="183"/>
      <c r="T96" s="184">
        <f t="shared" si="281"/>
        <v>0</v>
      </c>
      <c r="U96" s="39"/>
      <c r="V96" s="10"/>
      <c r="W96" s="10"/>
      <c r="X96" s="10">
        <f t="shared" si="282"/>
        <v>0</v>
      </c>
      <c r="Y96" s="183"/>
      <c r="Z96" s="184">
        <f t="shared" si="283"/>
        <v>0</v>
      </c>
      <c r="AA96" s="39"/>
      <c r="AB96" s="10"/>
      <c r="AC96" s="10"/>
      <c r="AD96" s="10">
        <f t="shared" si="284"/>
        <v>0</v>
      </c>
      <c r="AE96" s="183"/>
      <c r="AF96" s="184">
        <f t="shared" si="285"/>
        <v>0</v>
      </c>
      <c r="AG96" s="39"/>
      <c r="AH96" s="10"/>
      <c r="AI96" s="10"/>
      <c r="AJ96" s="10">
        <f t="shared" si="286"/>
        <v>0</v>
      </c>
      <c r="AK96" s="183"/>
      <c r="AL96" s="184">
        <f t="shared" si="287"/>
        <v>0</v>
      </c>
      <c r="AM96" s="39"/>
      <c r="AN96" s="10"/>
      <c r="AO96" s="10"/>
      <c r="AP96" s="10">
        <f t="shared" si="288"/>
        <v>0</v>
      </c>
      <c r="AQ96" s="183"/>
      <c r="AR96" s="184">
        <f t="shared" si="213"/>
        <v>0</v>
      </c>
      <c r="AS96" s="39"/>
      <c r="AT96" s="10"/>
      <c r="AU96" s="10"/>
      <c r="AV96" s="10">
        <f t="shared" si="289"/>
        <v>0</v>
      </c>
      <c r="AW96" s="183"/>
      <c r="AX96" s="184">
        <f t="shared" si="290"/>
        <v>0</v>
      </c>
      <c r="AY96" s="39"/>
      <c r="AZ96" s="10"/>
      <c r="BA96" s="10"/>
      <c r="BB96" s="10">
        <f t="shared" si="291"/>
        <v>0</v>
      </c>
      <c r="BC96" s="183"/>
      <c r="BD96" s="184">
        <f t="shared" si="292"/>
        <v>0</v>
      </c>
      <c r="BE96" s="39"/>
      <c r="BF96" s="10"/>
      <c r="BG96" s="10"/>
      <c r="BH96" s="10">
        <f t="shared" si="293"/>
        <v>0</v>
      </c>
      <c r="BI96" s="183"/>
      <c r="BJ96" s="184">
        <f t="shared" si="294"/>
        <v>0</v>
      </c>
      <c r="BK96" s="39" cm="1">
        <f t="array" ref="BK96">SUM(_xlfn._xlws.FILTER($C96:$BJ96,$C$8:$BJ$8=BK$8))</f>
        <v>0</v>
      </c>
      <c r="BL96" s="39" cm="1">
        <f t="array" ref="BL96">SUM(_xlfn._xlws.FILTER($C96:$BJ96,$C$8:$BJ$8=BL$8))</f>
        <v>0</v>
      </c>
      <c r="BM96" s="39" cm="1">
        <f t="array" ref="BM96">SUM(_xlfn._xlws.FILTER($C96:$BJ96,$C$8:$BJ$8=BM$8))</f>
        <v>0</v>
      </c>
      <c r="BN96" s="10">
        <f t="shared" si="295"/>
        <v>0</v>
      </c>
      <c r="BO96" s="196" cm="1">
        <f t="array" ref="BO96">SUM(_xlfn._xlws.FILTER($C96:$BJ96,$C$8:$BJ$8=BO$8))</f>
        <v>0</v>
      </c>
      <c r="BP96" s="184">
        <f t="shared" si="296"/>
        <v>0</v>
      </c>
    </row>
    <row r="97" spans="1:68" ht="19.5" customHeight="1" outlineLevel="1" x14ac:dyDescent="0.2">
      <c r="A97" s="154"/>
      <c r="B97" s="139" t="str">
        <v>INDUSTRIAL</v>
      </c>
      <c r="C97" s="39"/>
      <c r="D97" s="10"/>
      <c r="E97" s="10"/>
      <c r="F97" s="10">
        <f t="shared" si="276"/>
        <v>0</v>
      </c>
      <c r="G97" s="183"/>
      <c r="H97" s="184">
        <f t="shared" si="277"/>
        <v>0</v>
      </c>
      <c r="I97" s="39">
        <v>2</v>
      </c>
      <c r="J97" s="10"/>
      <c r="K97" s="10">
        <v>16349845</v>
      </c>
      <c r="L97" s="10">
        <f t="shared" si="278"/>
        <v>8174922.5</v>
      </c>
      <c r="M97" s="30">
        <v>11925.5</v>
      </c>
      <c r="N97" s="83">
        <f t="shared" si="279"/>
        <v>5962.75</v>
      </c>
      <c r="O97" s="39"/>
      <c r="P97" s="10"/>
      <c r="Q97" s="10"/>
      <c r="R97" s="10">
        <f t="shared" si="280"/>
        <v>0</v>
      </c>
      <c r="S97" s="183"/>
      <c r="T97" s="184">
        <f t="shared" si="281"/>
        <v>0</v>
      </c>
      <c r="U97" s="39"/>
      <c r="V97" s="10"/>
      <c r="W97" s="10"/>
      <c r="X97" s="10">
        <f t="shared" si="282"/>
        <v>0</v>
      </c>
      <c r="Y97" s="183"/>
      <c r="Z97" s="184">
        <f t="shared" si="283"/>
        <v>0</v>
      </c>
      <c r="AA97" s="39"/>
      <c r="AB97" s="10"/>
      <c r="AC97" s="10"/>
      <c r="AD97" s="10">
        <f t="shared" si="284"/>
        <v>0</v>
      </c>
      <c r="AE97" s="183"/>
      <c r="AF97" s="184">
        <f t="shared" si="285"/>
        <v>0</v>
      </c>
      <c r="AG97" s="39"/>
      <c r="AH97" s="10"/>
      <c r="AI97" s="10"/>
      <c r="AJ97" s="10">
        <f t="shared" si="286"/>
        <v>0</v>
      </c>
      <c r="AK97" s="183"/>
      <c r="AL97" s="184">
        <f t="shared" si="287"/>
        <v>0</v>
      </c>
      <c r="AM97" s="39"/>
      <c r="AN97" s="10"/>
      <c r="AO97" s="10"/>
      <c r="AP97" s="10">
        <f t="shared" si="288"/>
        <v>0</v>
      </c>
      <c r="AQ97" s="183"/>
      <c r="AR97" s="184">
        <f t="shared" si="213"/>
        <v>0</v>
      </c>
      <c r="AS97" s="39"/>
      <c r="AT97" s="10"/>
      <c r="AU97" s="10"/>
      <c r="AV97" s="10">
        <f t="shared" si="289"/>
        <v>0</v>
      </c>
      <c r="AW97" s="183"/>
      <c r="AX97" s="184">
        <f t="shared" si="290"/>
        <v>0</v>
      </c>
      <c r="AY97" s="39"/>
      <c r="AZ97" s="10"/>
      <c r="BA97" s="10"/>
      <c r="BB97" s="10">
        <f t="shared" si="291"/>
        <v>0</v>
      </c>
      <c r="BC97" s="183"/>
      <c r="BD97" s="184">
        <f t="shared" si="292"/>
        <v>0</v>
      </c>
      <c r="BE97" s="39"/>
      <c r="BF97" s="10"/>
      <c r="BG97" s="10"/>
      <c r="BH97" s="10">
        <f t="shared" si="293"/>
        <v>0</v>
      </c>
      <c r="BI97" s="183"/>
      <c r="BJ97" s="184">
        <f t="shared" si="294"/>
        <v>0</v>
      </c>
      <c r="BK97" s="39" cm="1">
        <f t="array" ref="BK97">SUM(_xlfn._xlws.FILTER($C97:$BJ97,$C$8:$BJ$8=BK$8))</f>
        <v>2</v>
      </c>
      <c r="BL97" s="39" cm="1">
        <f t="array" ref="BL97">SUM(_xlfn._xlws.FILTER($C97:$BJ97,$C$8:$BJ$8=BL$8))</f>
        <v>0</v>
      </c>
      <c r="BM97" s="39" cm="1">
        <f t="array" ref="BM97">SUM(_xlfn._xlws.FILTER($C97:$BJ97,$C$8:$BJ$8=BM$8))</f>
        <v>16349845</v>
      </c>
      <c r="BN97" s="10">
        <f t="shared" si="295"/>
        <v>8174922.5</v>
      </c>
      <c r="BO97" s="196" cm="1">
        <f t="array" ref="BO97">SUM(_xlfn._xlws.FILTER($C97:$BJ97,$C$8:$BJ$8=BO$8))</f>
        <v>11925.5</v>
      </c>
      <c r="BP97" s="184">
        <f t="shared" si="296"/>
        <v>5962.75</v>
      </c>
    </row>
    <row r="98" spans="1:68" ht="19.5" customHeight="1" outlineLevel="1" thickBot="1" x14ac:dyDescent="0.25">
      <c r="A98" s="155"/>
      <c r="B98" s="139" t="str">
        <v>AIRCONDITIONING/COGENERATION</v>
      </c>
      <c r="C98" s="147"/>
      <c r="D98" s="148"/>
      <c r="E98" s="157"/>
      <c r="F98" s="10">
        <f t="shared" si="276"/>
        <v>0</v>
      </c>
      <c r="G98" s="185"/>
      <c r="H98" s="184">
        <f t="shared" si="277"/>
        <v>0</v>
      </c>
      <c r="I98" s="147"/>
      <c r="J98" s="148"/>
      <c r="K98" s="157"/>
      <c r="L98" s="10">
        <f>IFERROR(K98/(I98+J98),0)</f>
        <v>0</v>
      </c>
      <c r="M98" s="30"/>
      <c r="N98" s="83">
        <f t="shared" si="279"/>
        <v>0</v>
      </c>
      <c r="O98" s="147"/>
      <c r="P98" s="148"/>
      <c r="Q98" s="157"/>
      <c r="R98" s="10">
        <f>IFERROR(Q98/(O98+P98),0)</f>
        <v>0</v>
      </c>
      <c r="S98" s="183"/>
      <c r="T98" s="184">
        <f t="shared" si="281"/>
        <v>0</v>
      </c>
      <c r="U98" s="147"/>
      <c r="V98" s="148"/>
      <c r="W98" s="157"/>
      <c r="X98" s="10">
        <f>IFERROR(W98/(U98+V98),0)</f>
        <v>0</v>
      </c>
      <c r="Y98" s="183"/>
      <c r="Z98" s="184">
        <f t="shared" si="283"/>
        <v>0</v>
      </c>
      <c r="AA98" s="147"/>
      <c r="AB98" s="148"/>
      <c r="AC98" s="157"/>
      <c r="AD98" s="10">
        <f>IFERROR(AC98/(AA98+AB98),0)</f>
        <v>0</v>
      </c>
      <c r="AE98" s="183"/>
      <c r="AF98" s="184">
        <f t="shared" si="285"/>
        <v>0</v>
      </c>
      <c r="AG98" s="147"/>
      <c r="AH98" s="148"/>
      <c r="AI98" s="157"/>
      <c r="AJ98" s="10">
        <f>IFERROR(AI98/(AG98+AH98),0)</f>
        <v>0</v>
      </c>
      <c r="AK98" s="183"/>
      <c r="AL98" s="184">
        <f t="shared" si="287"/>
        <v>0</v>
      </c>
      <c r="AM98" s="147"/>
      <c r="AN98" s="148"/>
      <c r="AO98" s="157"/>
      <c r="AP98" s="10">
        <f>IFERROR(AO98/(AM98+AN98),0)</f>
        <v>0</v>
      </c>
      <c r="AQ98" s="183"/>
      <c r="AR98" s="184">
        <f t="shared" si="213"/>
        <v>0</v>
      </c>
      <c r="AS98" s="147"/>
      <c r="AT98" s="148"/>
      <c r="AU98" s="157"/>
      <c r="AV98" s="10">
        <f>IFERROR(AU98/(AS98+AT98),0)</f>
        <v>0</v>
      </c>
      <c r="AW98" s="183"/>
      <c r="AX98" s="184">
        <f t="shared" si="290"/>
        <v>0</v>
      </c>
      <c r="AY98" s="147"/>
      <c r="AZ98" s="148"/>
      <c r="BA98" s="157"/>
      <c r="BB98" s="10">
        <f>IFERROR(BA98/(AY98+AZ98),0)</f>
        <v>0</v>
      </c>
      <c r="BC98" s="183"/>
      <c r="BD98" s="184">
        <f t="shared" si="292"/>
        <v>0</v>
      </c>
      <c r="BE98" s="147"/>
      <c r="BF98" s="148"/>
      <c r="BG98" s="157"/>
      <c r="BH98" s="10">
        <f>IFERROR(BG98/(BE98+BF98),0)</f>
        <v>0</v>
      </c>
      <c r="BI98" s="183"/>
      <c r="BJ98" s="184">
        <f t="shared" si="294"/>
        <v>0</v>
      </c>
      <c r="BK98" s="39" cm="1">
        <f t="array" ref="BK98">SUM(_xlfn._xlws.FILTER($C98:$BJ98,$C$8:$BJ$8=BK$8))</f>
        <v>0</v>
      </c>
      <c r="BL98" s="39" cm="1">
        <f t="array" ref="BL98">SUM(_xlfn._xlws.FILTER($C98:$BJ98,$C$8:$BJ$8=BL$8))</f>
        <v>0</v>
      </c>
      <c r="BM98" s="39" cm="1">
        <f t="array" ref="BM98">SUM(_xlfn._xlws.FILTER($C98:$BJ98,$C$8:$BJ$8=BM$8))</f>
        <v>0</v>
      </c>
      <c r="BN98" s="10">
        <f>IFERROR(BM98/(BK98+BL98),0)</f>
        <v>0</v>
      </c>
      <c r="BO98" s="196" cm="1">
        <f t="array" ref="BO98">SUM(_xlfn._xlws.FILTER($C98:$BJ98,$C$8:$BJ$8=BO$8))</f>
        <v>0</v>
      </c>
      <c r="BP98" s="184">
        <f t="shared" si="296"/>
        <v>0</v>
      </c>
    </row>
    <row r="99" spans="1:68" ht="36" customHeight="1" outlineLevel="1" x14ac:dyDescent="0.2">
      <c r="A99" s="153">
        <v>16</v>
      </c>
      <c r="B99" s="141" t="s">
        <v>48</v>
      </c>
      <c r="C99" s="121">
        <f>SUM(C100:C104)</f>
        <v>9503</v>
      </c>
      <c r="D99" s="74">
        <f>SUM(D100:D104)</f>
        <v>0</v>
      </c>
      <c r="E99" s="74">
        <f>SUM(E100:E103)</f>
        <v>18155163</v>
      </c>
      <c r="F99" s="74">
        <f>IFERROR(E99/(C99+D99),0)</f>
        <v>1910.4664842681259</v>
      </c>
      <c r="G99" s="181">
        <f>SUM(G100:G104)</f>
        <v>238633.14</v>
      </c>
      <c r="H99" s="182">
        <f>IFERROR(G99/(C99+D99),0)</f>
        <v>25.111347995369886</v>
      </c>
      <c r="I99" s="121">
        <f>SUM(I100:I104)</f>
        <v>2661</v>
      </c>
      <c r="J99" s="74">
        <f>SUM(J100:J104)</f>
        <v>0</v>
      </c>
      <c r="K99" s="74">
        <f>SUM(K100:K103)</f>
        <v>6068855</v>
      </c>
      <c r="L99" s="74">
        <f>IFERROR(K99/(I99+J99),0)</f>
        <v>2280.6670424652384</v>
      </c>
      <c r="M99" s="82">
        <f>SUM(M100:M104)</f>
        <v>79423.740000000005</v>
      </c>
      <c r="N99" s="37">
        <f>IFERROR(M99/(I99+J99),0)</f>
        <v>29.847328072153328</v>
      </c>
      <c r="O99" s="121">
        <f>SUM(O100:O104)</f>
        <v>7121</v>
      </c>
      <c r="P99" s="74">
        <f>SUM(P100:P104)</f>
        <v>0</v>
      </c>
      <c r="Q99" s="74">
        <f>SUM(Q100:Q104)</f>
        <v>19482323</v>
      </c>
      <c r="R99" s="74">
        <f>IFERROR(Q99/(O99+P99),0)</f>
        <v>2735.8970650189581</v>
      </c>
      <c r="S99" s="181">
        <f>SUM(S100:S104)</f>
        <v>347575.33999999997</v>
      </c>
      <c r="T99" s="182">
        <f>IFERROR(S99/(O99+P99),0)</f>
        <v>48.809905912090997</v>
      </c>
      <c r="U99" s="121">
        <f>SUM(U100:U104)</f>
        <v>65</v>
      </c>
      <c r="V99" s="74">
        <f>SUM(V100:V104)</f>
        <v>0</v>
      </c>
      <c r="W99" s="74">
        <f>SUM(W100:W103)</f>
        <v>105990</v>
      </c>
      <c r="X99" s="74">
        <f>IFERROR(W99/(U99+V99),0)</f>
        <v>1630.6153846153845</v>
      </c>
      <c r="Y99" s="181">
        <f>SUM(Y100:Y104)</f>
        <v>2648.97</v>
      </c>
      <c r="Z99" s="182">
        <f>IFERROR(Y99/(U99+V99),0)</f>
        <v>40.753384615384611</v>
      </c>
      <c r="AA99" s="121">
        <f>SUM(AA100:AA104)</f>
        <v>105</v>
      </c>
      <c r="AB99" s="74">
        <f>SUM(AB100:AB104)</f>
        <v>0</v>
      </c>
      <c r="AC99" s="74">
        <f>SUM(AC100:AC103)</f>
        <v>203754</v>
      </c>
      <c r="AD99" s="74">
        <f>IFERROR(AC99/(AA99+AB99),0)</f>
        <v>1940.5142857142857</v>
      </c>
      <c r="AE99" s="181">
        <f>SUM(AE100:AE104)</f>
        <v>4458.2299999999996</v>
      </c>
      <c r="AF99" s="182">
        <f>IFERROR(AE99/(AA99+AB99),0)</f>
        <v>42.459333333333326</v>
      </c>
      <c r="AG99" s="121">
        <f>SUM(AG100:AG104)</f>
        <v>25</v>
      </c>
      <c r="AH99" s="74">
        <f>SUM(AH100:AH104)</f>
        <v>0</v>
      </c>
      <c r="AI99" s="74">
        <f>SUM(AI100:AI103)</f>
        <v>49789</v>
      </c>
      <c r="AJ99" s="74">
        <f>IFERROR(AI99/(AG99+AH99),0)</f>
        <v>1991.56</v>
      </c>
      <c r="AK99" s="181">
        <f>SUM(AK100:AK104)</f>
        <v>951.01</v>
      </c>
      <c r="AL99" s="182">
        <f>IFERROR(AK99/(AG99+AH99),0)</f>
        <v>38.040399999999998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181">
        <f>SUM(AQ100:AQ104)</f>
        <v>0</v>
      </c>
      <c r="AR99" s="182">
        <f t="shared" si="213"/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181">
        <f>SUM(AW100:AW104)</f>
        <v>0</v>
      </c>
      <c r="AX99" s="182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181">
        <f>SUM(BC100:BC104)</f>
        <v>0</v>
      </c>
      <c r="BD99" s="182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181">
        <f>SUM(BI100:BI104)</f>
        <v>0</v>
      </c>
      <c r="BJ99" s="182">
        <f>IFERROR(BI99/(BE99+BF99),0)</f>
        <v>0</v>
      </c>
      <c r="BK99" s="121">
        <f>SUM(BK100:BK104)</f>
        <v>19480</v>
      </c>
      <c r="BL99" s="74">
        <f>SUM(BL100:BL104)</f>
        <v>0</v>
      </c>
      <c r="BM99" s="74">
        <f>SUM(BM100:BM103)</f>
        <v>44065874</v>
      </c>
      <c r="BN99" s="74">
        <f>IFERROR(BM99/(BK99+BL99),0)</f>
        <v>2262.1085215605749</v>
      </c>
      <c r="BO99" s="181">
        <f>SUM(BO100:BO104)</f>
        <v>673690.42999999993</v>
      </c>
      <c r="BP99" s="182">
        <f>IFERROR(BO99/(BK99+BL99),0)</f>
        <v>34.583697638603695</v>
      </c>
    </row>
    <row r="100" spans="1:68" ht="19.5" customHeight="1" outlineLevel="1" x14ac:dyDescent="0.2">
      <c r="A100" s="154"/>
      <c r="B100" s="139" t="str" cm="1">
        <f t="array" ref="B100:B104">$B$10:$B$14</f>
        <v>RESIDENTIAL</v>
      </c>
      <c r="C100" s="39">
        <v>9206</v>
      </c>
      <c r="D100" s="10"/>
      <c r="E100" s="10">
        <v>16719388</v>
      </c>
      <c r="F100" s="10">
        <f>IFERROR(E100/(C100+D100),0)</f>
        <v>1816.1403432543993</v>
      </c>
      <c r="G100" s="183">
        <v>220077.31</v>
      </c>
      <c r="H100" s="184">
        <f>IFERROR(G100/(C100+D100),0)</f>
        <v>23.905855963502063</v>
      </c>
      <c r="I100" s="39">
        <v>2562</v>
      </c>
      <c r="J100" s="10"/>
      <c r="K100" s="10">
        <v>5211056</v>
      </c>
      <c r="L100" s="10">
        <f>IFERROR(K100/(I100+J100),0)</f>
        <v>2033.9797033567525</v>
      </c>
      <c r="M100" s="30">
        <v>70100.73</v>
      </c>
      <c r="N100" s="83">
        <f>IFERROR(M100/(I100+J100),0)</f>
        <v>27.361721311475407</v>
      </c>
      <c r="O100" s="39">
        <v>6802</v>
      </c>
      <c r="P100" s="10"/>
      <c r="Q100" s="10">
        <v>13271071</v>
      </c>
      <c r="R100" s="10">
        <v>1951.0542487503701</v>
      </c>
      <c r="S100" s="183">
        <v>240923.71</v>
      </c>
      <c r="T100" s="184">
        <v>35.419539841223198</v>
      </c>
      <c r="U100" s="39">
        <v>62</v>
      </c>
      <c r="V100" s="10"/>
      <c r="W100" s="10">
        <v>93819</v>
      </c>
      <c r="X100" s="10">
        <f>IFERROR(W100/(U100+V100),0)</f>
        <v>1513.2096774193549</v>
      </c>
      <c r="Y100" s="183">
        <v>2497.6</v>
      </c>
      <c r="Z100" s="184">
        <f>IFERROR(Y100/(U100+V100),0)</f>
        <v>40.283870967741933</v>
      </c>
      <c r="AA100" s="39">
        <v>103</v>
      </c>
      <c r="AB100" s="10"/>
      <c r="AC100" s="10">
        <v>196097</v>
      </c>
      <c r="AD100" s="10">
        <f>IFERROR(AC100/(AA100+AB100),0)</f>
        <v>1903.8543689320388</v>
      </c>
      <c r="AE100" s="183">
        <v>4386.45</v>
      </c>
      <c r="AF100" s="184">
        <f>IFERROR(AE100/(AA100+AB100),0)</f>
        <v>42.586893203883491</v>
      </c>
      <c r="AG100" s="39">
        <v>25</v>
      </c>
      <c r="AH100" s="10"/>
      <c r="AI100" s="10">
        <v>49789</v>
      </c>
      <c r="AJ100" s="10">
        <f>IFERROR(AI100/(AG100+AH100),0)</f>
        <v>1991.56</v>
      </c>
      <c r="AK100" s="183">
        <v>951.01</v>
      </c>
      <c r="AL100" s="184">
        <f>IFERROR(AK100/(AG100+AH100),0)</f>
        <v>38.040399999999998</v>
      </c>
      <c r="AM100" s="39"/>
      <c r="AN100" s="10"/>
      <c r="AO100" s="10"/>
      <c r="AP100" s="10">
        <f>IFERROR(AO100/(AM100+AN100),0)</f>
        <v>0</v>
      </c>
      <c r="AQ100" s="183"/>
      <c r="AR100" s="184">
        <f t="shared" si="213"/>
        <v>0</v>
      </c>
      <c r="AS100" s="39"/>
      <c r="AT100" s="10"/>
      <c r="AU100" s="10"/>
      <c r="AV100" s="10">
        <f>IFERROR(AU100/(AS100+AT100),0)</f>
        <v>0</v>
      </c>
      <c r="AW100" s="183"/>
      <c r="AX100" s="184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183"/>
      <c r="BD100" s="184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183"/>
      <c r="BJ100" s="184">
        <f>IFERROR(BI100/(BE100+BF100),0)</f>
        <v>0</v>
      </c>
      <c r="BK100" s="39" cm="1">
        <f t="array" ref="BK100">SUM(_xlfn._xlws.FILTER($C100:$BJ100,$C$8:$BJ$8=BK$8))</f>
        <v>18760</v>
      </c>
      <c r="BL100" s="39" cm="1">
        <f t="array" ref="BL100">SUM(_xlfn._xlws.FILTER($C100:$BJ100,$C$8:$BJ$8=BL$8))</f>
        <v>0</v>
      </c>
      <c r="BM100" s="39" cm="1">
        <f t="array" ref="BM100">SUM(_xlfn._xlws.FILTER($C100:$BJ100,$C$8:$BJ$8=BM$8))</f>
        <v>35541220</v>
      </c>
      <c r="BN100" s="10">
        <f>IFERROR(BM100/(BK100+BL100),0)</f>
        <v>1894.5213219616205</v>
      </c>
      <c r="BO100" s="196" cm="1">
        <f t="array" ref="BO100">SUM(_xlfn._xlws.FILTER($C100:$BJ100,$C$8:$BJ$8=BO$8))</f>
        <v>538936.80999999994</v>
      </c>
      <c r="BP100" s="184">
        <f>IFERROR(BO100/(BK100+BL100),0)</f>
        <v>28.727974946695092</v>
      </c>
    </row>
    <row r="101" spans="1:68" ht="19.5" customHeight="1" outlineLevel="1" x14ac:dyDescent="0.2">
      <c r="A101" s="154"/>
      <c r="B101" s="139" t="str">
        <v>COMMERCIAL</v>
      </c>
      <c r="C101" s="39">
        <v>297</v>
      </c>
      <c r="D101" s="10"/>
      <c r="E101" s="10">
        <v>1435775</v>
      </c>
      <c r="F101" s="10">
        <f t="shared" ref="F101:F104" si="297">IFERROR(E101/(C101+D101),0)</f>
        <v>4834.2592592592591</v>
      </c>
      <c r="G101" s="183">
        <v>18555.830000000002</v>
      </c>
      <c r="H101" s="184">
        <f t="shared" ref="H101:H104" si="298">IFERROR(G101/(C101+D101),0)</f>
        <v>62.477542087542091</v>
      </c>
      <c r="I101" s="39">
        <v>98</v>
      </c>
      <c r="J101" s="10"/>
      <c r="K101" s="10">
        <v>698637</v>
      </c>
      <c r="L101" s="10">
        <f t="shared" ref="L101:L103" si="299">IFERROR(K101/(I101+J101),0)</f>
        <v>7128.9489795918371</v>
      </c>
      <c r="M101" s="30">
        <v>8969.94</v>
      </c>
      <c r="N101" s="83">
        <f t="shared" ref="N101" si="300">IFERROR(M101/(I101+J101),0)</f>
        <v>91.53</v>
      </c>
      <c r="O101" s="39">
        <v>316</v>
      </c>
      <c r="P101" s="10"/>
      <c r="Q101" s="10">
        <v>6211252</v>
      </c>
      <c r="R101" s="10">
        <v>19655.860759493698</v>
      </c>
      <c r="S101" s="183">
        <v>106519.71</v>
      </c>
      <c r="T101" s="184">
        <v>337.08768987341801</v>
      </c>
      <c r="U101" s="39">
        <v>3</v>
      </c>
      <c r="V101" s="10"/>
      <c r="W101" s="10">
        <v>12171</v>
      </c>
      <c r="X101" s="10">
        <f t="shared" ref="X101:X103" si="301">IFERROR(W101/(U101+V101),0)</f>
        <v>4057</v>
      </c>
      <c r="Y101" s="183">
        <v>151.37</v>
      </c>
      <c r="Z101" s="184">
        <f t="shared" ref="Z101:Z104" si="302">IFERROR(Y101/(U101+V101),0)</f>
        <v>50.456666666666671</v>
      </c>
      <c r="AA101" s="39">
        <v>2</v>
      </c>
      <c r="AB101" s="10"/>
      <c r="AC101" s="10">
        <v>7657</v>
      </c>
      <c r="AD101" s="10">
        <f t="shared" ref="AD101:AD103" si="303">IFERROR(AC101/(AA101+AB101),0)</f>
        <v>3828.5</v>
      </c>
      <c r="AE101" s="183">
        <v>71.78</v>
      </c>
      <c r="AF101" s="184">
        <f t="shared" ref="AF101:AF104" si="304">IFERROR(AE101/(AA101+AB101),0)</f>
        <v>35.89</v>
      </c>
      <c r="AG101" s="39"/>
      <c r="AH101" s="10"/>
      <c r="AI101" s="10"/>
      <c r="AJ101" s="10">
        <f t="shared" ref="AJ101:AJ103" si="305">IFERROR(AI101/(AG101+AH101),0)</f>
        <v>0</v>
      </c>
      <c r="AK101" s="183"/>
      <c r="AL101" s="184">
        <f t="shared" ref="AL101:AL104" si="306">IFERROR(AK101/(AG101+AH101),0)</f>
        <v>0</v>
      </c>
      <c r="AM101" s="39"/>
      <c r="AN101" s="10"/>
      <c r="AO101" s="10"/>
      <c r="AP101" s="10">
        <f t="shared" ref="AP101:AP103" si="307">IFERROR(AO101/(AM101+AN101),0)</f>
        <v>0</v>
      </c>
      <c r="AQ101" s="183"/>
      <c r="AR101" s="184">
        <f t="shared" si="213"/>
        <v>0</v>
      </c>
      <c r="AS101" s="39"/>
      <c r="AT101" s="10"/>
      <c r="AU101" s="10"/>
      <c r="AV101" s="10">
        <f t="shared" ref="AV101:AV103" si="308">IFERROR(AU101/(AS101+AT101),0)</f>
        <v>0</v>
      </c>
      <c r="AW101" s="183"/>
      <c r="AX101" s="184">
        <f t="shared" ref="AX101:AX104" si="309">IFERROR(AW101/(AS101+AT101),0)</f>
        <v>0</v>
      </c>
      <c r="AY101" s="39"/>
      <c r="AZ101" s="10"/>
      <c r="BA101" s="10"/>
      <c r="BB101" s="10">
        <f t="shared" ref="BB101:BB103" si="310">IFERROR(BA101/(AY101+AZ101),0)</f>
        <v>0</v>
      </c>
      <c r="BC101" s="183"/>
      <c r="BD101" s="184">
        <f t="shared" ref="BD101:BD104" si="311">IFERROR(BC101/(AY101+AZ101),0)</f>
        <v>0</v>
      </c>
      <c r="BE101" s="39"/>
      <c r="BF101" s="10"/>
      <c r="BG101" s="10"/>
      <c r="BH101" s="10">
        <f t="shared" ref="BH101:BH103" si="312">IFERROR(BG101/(BE101+BF101),0)</f>
        <v>0</v>
      </c>
      <c r="BI101" s="183"/>
      <c r="BJ101" s="184">
        <f t="shared" ref="BJ101:BJ104" si="313">IFERROR(BI101/(BE101+BF101),0)</f>
        <v>0</v>
      </c>
      <c r="BK101" s="39" cm="1">
        <f t="array" ref="BK101">SUM(_xlfn._xlws.FILTER($C101:$BJ101,$C$8:$BJ$8=BK$8))</f>
        <v>716</v>
      </c>
      <c r="BL101" s="39" cm="1">
        <f t="array" ref="BL101">SUM(_xlfn._xlws.FILTER($C101:$BJ101,$C$8:$BJ$8=BL$8))</f>
        <v>0</v>
      </c>
      <c r="BM101" s="39" cm="1">
        <f t="array" ref="BM101">SUM(_xlfn._xlws.FILTER($C101:$BJ101,$C$8:$BJ$8=BM$8))</f>
        <v>8365492</v>
      </c>
      <c r="BN101" s="10">
        <f t="shared" ref="BN101:BN103" si="314">IFERROR(BM101/(BK101+BL101),0)</f>
        <v>11683.648044692738</v>
      </c>
      <c r="BO101" s="196" cm="1">
        <f t="array" ref="BO101">SUM(_xlfn._xlws.FILTER($C101:$BJ101,$C$8:$BJ$8=BO$8))</f>
        <v>134268.63</v>
      </c>
      <c r="BP101" s="184">
        <f t="shared" ref="BP101:BP104" si="315">IFERROR(BO101/(BK101+BL101),0)</f>
        <v>187.52601955307264</v>
      </c>
    </row>
    <row r="102" spans="1:68" ht="19.5" customHeight="1" outlineLevel="1" x14ac:dyDescent="0.2">
      <c r="A102" s="154"/>
      <c r="B102" s="139" t="str">
        <v>CNG</v>
      </c>
      <c r="C102" s="39"/>
      <c r="D102" s="10"/>
      <c r="E102" s="10"/>
      <c r="F102" s="10">
        <f t="shared" si="297"/>
        <v>0</v>
      </c>
      <c r="G102" s="183"/>
      <c r="H102" s="184">
        <f t="shared" si="298"/>
        <v>0</v>
      </c>
      <c r="I102" s="39"/>
      <c r="J102" s="10"/>
      <c r="K102" s="10"/>
      <c r="L102" s="10">
        <f t="shared" si="299"/>
        <v>0</v>
      </c>
      <c r="M102" s="30"/>
      <c r="N102" s="83">
        <f>IFERROR(M102/(I102+J102),0)</f>
        <v>0</v>
      </c>
      <c r="O102" s="39"/>
      <c r="P102" s="10"/>
      <c r="Q102" s="10"/>
      <c r="R102" s="10"/>
      <c r="S102" s="183"/>
      <c r="T102" s="184"/>
      <c r="U102" s="39"/>
      <c r="V102" s="10"/>
      <c r="W102" s="10"/>
      <c r="X102" s="10">
        <f t="shared" si="301"/>
        <v>0</v>
      </c>
      <c r="Y102" s="183"/>
      <c r="Z102" s="184">
        <f t="shared" si="302"/>
        <v>0</v>
      </c>
      <c r="AA102" s="39"/>
      <c r="AB102" s="10"/>
      <c r="AC102" s="10"/>
      <c r="AD102" s="10">
        <f t="shared" si="303"/>
        <v>0</v>
      </c>
      <c r="AE102" s="183"/>
      <c r="AF102" s="184">
        <f t="shared" si="304"/>
        <v>0</v>
      </c>
      <c r="AG102" s="39"/>
      <c r="AH102" s="10"/>
      <c r="AI102" s="10"/>
      <c r="AJ102" s="10">
        <f t="shared" si="305"/>
        <v>0</v>
      </c>
      <c r="AK102" s="183"/>
      <c r="AL102" s="184">
        <f t="shared" si="306"/>
        <v>0</v>
      </c>
      <c r="AM102" s="39"/>
      <c r="AN102" s="10"/>
      <c r="AO102" s="10"/>
      <c r="AP102" s="10">
        <f t="shared" si="307"/>
        <v>0</v>
      </c>
      <c r="AQ102" s="183"/>
      <c r="AR102" s="184">
        <f t="shared" si="213"/>
        <v>0</v>
      </c>
      <c r="AS102" s="39"/>
      <c r="AT102" s="10"/>
      <c r="AU102" s="10"/>
      <c r="AV102" s="10">
        <f t="shared" si="308"/>
        <v>0</v>
      </c>
      <c r="AW102" s="183"/>
      <c r="AX102" s="184">
        <f t="shared" si="309"/>
        <v>0</v>
      </c>
      <c r="AY102" s="39"/>
      <c r="AZ102" s="10"/>
      <c r="BA102" s="10"/>
      <c r="BB102" s="10">
        <f t="shared" si="310"/>
        <v>0</v>
      </c>
      <c r="BC102" s="183"/>
      <c r="BD102" s="184">
        <f t="shared" si="311"/>
        <v>0</v>
      </c>
      <c r="BE102" s="39"/>
      <c r="BF102" s="10"/>
      <c r="BG102" s="10"/>
      <c r="BH102" s="10">
        <f t="shared" si="312"/>
        <v>0</v>
      </c>
      <c r="BI102" s="183"/>
      <c r="BJ102" s="184">
        <f t="shared" si="313"/>
        <v>0</v>
      </c>
      <c r="BK102" s="39" cm="1">
        <f t="array" ref="BK102">SUM(_xlfn._xlws.FILTER($C102:$BJ102,$C$8:$BJ$8=BK$8))</f>
        <v>0</v>
      </c>
      <c r="BL102" s="39" cm="1">
        <f t="array" ref="BL102">SUM(_xlfn._xlws.FILTER($C102:$BJ102,$C$8:$BJ$8=BL$8))</f>
        <v>0</v>
      </c>
      <c r="BM102" s="39" cm="1">
        <f t="array" ref="BM102">SUM(_xlfn._xlws.FILTER($C102:$BJ102,$C$8:$BJ$8=BM$8))</f>
        <v>0</v>
      </c>
      <c r="BN102" s="10">
        <f t="shared" si="314"/>
        <v>0</v>
      </c>
      <c r="BO102" s="196" cm="1">
        <f t="array" ref="BO102">SUM(_xlfn._xlws.FILTER($C102:$BJ102,$C$8:$BJ$8=BO$8))</f>
        <v>0</v>
      </c>
      <c r="BP102" s="184">
        <f t="shared" si="315"/>
        <v>0</v>
      </c>
    </row>
    <row r="103" spans="1:68" ht="19.5" customHeight="1" outlineLevel="1" x14ac:dyDescent="0.2">
      <c r="A103" s="154"/>
      <c r="B103" s="139" t="str">
        <v>INDUSTRIAL</v>
      </c>
      <c r="C103" s="39"/>
      <c r="D103" s="10"/>
      <c r="E103" s="10"/>
      <c r="F103" s="10">
        <f t="shared" si="297"/>
        <v>0</v>
      </c>
      <c r="G103" s="183"/>
      <c r="H103" s="184">
        <f t="shared" si="298"/>
        <v>0</v>
      </c>
      <c r="I103" s="39">
        <v>1</v>
      </c>
      <c r="J103" s="10"/>
      <c r="K103" s="10">
        <v>159162</v>
      </c>
      <c r="L103" s="10">
        <f t="shared" si="299"/>
        <v>159162</v>
      </c>
      <c r="M103" s="30">
        <v>353.07</v>
      </c>
      <c r="N103" s="83">
        <f>IFERROR(M103/(I103+J103),0)</f>
        <v>353.07</v>
      </c>
      <c r="O103" s="39"/>
      <c r="P103" s="10"/>
      <c r="Q103" s="10"/>
      <c r="R103" s="10"/>
      <c r="S103" s="183"/>
      <c r="T103" s="184"/>
      <c r="U103" s="39"/>
      <c r="V103" s="10"/>
      <c r="W103" s="10"/>
      <c r="X103" s="10">
        <f t="shared" si="301"/>
        <v>0</v>
      </c>
      <c r="Y103" s="183"/>
      <c r="Z103" s="184">
        <f t="shared" si="302"/>
        <v>0</v>
      </c>
      <c r="AA103" s="39"/>
      <c r="AB103" s="10"/>
      <c r="AC103" s="10"/>
      <c r="AD103" s="10">
        <f t="shared" si="303"/>
        <v>0</v>
      </c>
      <c r="AE103" s="183"/>
      <c r="AF103" s="184">
        <f t="shared" si="304"/>
        <v>0</v>
      </c>
      <c r="AG103" s="39"/>
      <c r="AH103" s="10"/>
      <c r="AI103" s="10"/>
      <c r="AJ103" s="10">
        <f t="shared" si="305"/>
        <v>0</v>
      </c>
      <c r="AK103" s="183"/>
      <c r="AL103" s="184">
        <f t="shared" si="306"/>
        <v>0</v>
      </c>
      <c r="AM103" s="39"/>
      <c r="AN103" s="10"/>
      <c r="AO103" s="10"/>
      <c r="AP103" s="10">
        <f t="shared" si="307"/>
        <v>0</v>
      </c>
      <c r="AQ103" s="183"/>
      <c r="AR103" s="184">
        <f t="shared" si="213"/>
        <v>0</v>
      </c>
      <c r="AS103" s="39"/>
      <c r="AT103" s="10"/>
      <c r="AU103" s="10"/>
      <c r="AV103" s="10">
        <f t="shared" si="308"/>
        <v>0</v>
      </c>
      <c r="AW103" s="183"/>
      <c r="AX103" s="184">
        <f t="shared" si="309"/>
        <v>0</v>
      </c>
      <c r="AY103" s="39"/>
      <c r="AZ103" s="10"/>
      <c r="BA103" s="10"/>
      <c r="BB103" s="10">
        <f t="shared" si="310"/>
        <v>0</v>
      </c>
      <c r="BC103" s="183"/>
      <c r="BD103" s="184">
        <f t="shared" si="311"/>
        <v>0</v>
      </c>
      <c r="BE103" s="39"/>
      <c r="BF103" s="10"/>
      <c r="BG103" s="10"/>
      <c r="BH103" s="10">
        <f t="shared" si="312"/>
        <v>0</v>
      </c>
      <c r="BI103" s="183"/>
      <c r="BJ103" s="184">
        <f t="shared" si="313"/>
        <v>0</v>
      </c>
      <c r="BK103" s="39" cm="1">
        <f t="array" ref="BK103">SUM(_xlfn._xlws.FILTER($C103:$BJ103,$C$8:$BJ$8=BK$8))</f>
        <v>1</v>
      </c>
      <c r="BL103" s="39" cm="1">
        <f t="array" ref="BL103">SUM(_xlfn._xlws.FILTER($C103:$BJ103,$C$8:$BJ$8=BL$8))</f>
        <v>0</v>
      </c>
      <c r="BM103" s="39" cm="1">
        <f t="array" ref="BM103">SUM(_xlfn._xlws.FILTER($C103:$BJ103,$C$8:$BJ$8=BM$8))</f>
        <v>159162</v>
      </c>
      <c r="BN103" s="10">
        <f t="shared" si="314"/>
        <v>159162</v>
      </c>
      <c r="BO103" s="196" cm="1">
        <f t="array" ref="BO103">SUM(_xlfn._xlws.FILTER($C103:$BJ103,$C$8:$BJ$8=BO$8))</f>
        <v>353.07</v>
      </c>
      <c r="BP103" s="184">
        <f t="shared" si="315"/>
        <v>353.07</v>
      </c>
    </row>
    <row r="104" spans="1:68" ht="19.5" customHeight="1" outlineLevel="1" thickBot="1" x14ac:dyDescent="0.25">
      <c r="A104" s="155"/>
      <c r="B104" s="139" t="str">
        <v>AIRCONDITIONING/COGENERATION</v>
      </c>
      <c r="C104" s="147"/>
      <c r="D104" s="148"/>
      <c r="E104" s="157"/>
      <c r="F104" s="10">
        <f t="shared" si="297"/>
        <v>0</v>
      </c>
      <c r="G104" s="185"/>
      <c r="H104" s="184">
        <f t="shared" si="298"/>
        <v>0</v>
      </c>
      <c r="I104" s="147"/>
      <c r="J104" s="148"/>
      <c r="K104" s="157"/>
      <c r="L104" s="10">
        <f>IFERROR(K104/(I104+J104),0)</f>
        <v>0</v>
      </c>
      <c r="M104" s="30"/>
      <c r="N104" s="83">
        <f t="shared" ref="N104" si="316">IFERROR(M104/(I104+J104),0)</f>
        <v>0</v>
      </c>
      <c r="O104" s="147">
        <v>3</v>
      </c>
      <c r="P104" s="148"/>
      <c r="Q104" s="157"/>
      <c r="R104" s="10"/>
      <c r="S104" s="183">
        <v>131.91999999999999</v>
      </c>
      <c r="T104" s="184">
        <v>43.973333333333301</v>
      </c>
      <c r="U104" s="147"/>
      <c r="V104" s="148"/>
      <c r="W104" s="157"/>
      <c r="X104" s="10">
        <f>IFERROR(W104/(U104+V104),0)</f>
        <v>0</v>
      </c>
      <c r="Y104" s="183"/>
      <c r="Z104" s="184">
        <f t="shared" si="302"/>
        <v>0</v>
      </c>
      <c r="AA104" s="147"/>
      <c r="AB104" s="148"/>
      <c r="AC104" s="157"/>
      <c r="AD104" s="10">
        <f>IFERROR(AC104/(AA104+AB104),0)</f>
        <v>0</v>
      </c>
      <c r="AE104" s="183"/>
      <c r="AF104" s="184">
        <f t="shared" si="304"/>
        <v>0</v>
      </c>
      <c r="AG104" s="147"/>
      <c r="AH104" s="148"/>
      <c r="AI104" s="157"/>
      <c r="AJ104" s="10">
        <f>IFERROR(AI104/(AG104+AH104),0)</f>
        <v>0</v>
      </c>
      <c r="AK104" s="183"/>
      <c r="AL104" s="184">
        <f t="shared" si="306"/>
        <v>0</v>
      </c>
      <c r="AM104" s="147"/>
      <c r="AN104" s="148"/>
      <c r="AO104" s="157"/>
      <c r="AP104" s="10">
        <f>IFERROR(AO104/(AM104+AN104),0)</f>
        <v>0</v>
      </c>
      <c r="AQ104" s="183"/>
      <c r="AR104" s="184">
        <f t="shared" si="213"/>
        <v>0</v>
      </c>
      <c r="AS104" s="147"/>
      <c r="AT104" s="148"/>
      <c r="AU104" s="157"/>
      <c r="AV104" s="10">
        <f>IFERROR(AU104/(AS104+AT104),0)</f>
        <v>0</v>
      </c>
      <c r="AW104" s="183"/>
      <c r="AX104" s="184">
        <f t="shared" si="309"/>
        <v>0</v>
      </c>
      <c r="AY104" s="147"/>
      <c r="AZ104" s="148"/>
      <c r="BA104" s="157"/>
      <c r="BB104" s="10">
        <f>IFERROR(BA104/(AY104+AZ104),0)</f>
        <v>0</v>
      </c>
      <c r="BC104" s="183"/>
      <c r="BD104" s="184">
        <f t="shared" si="311"/>
        <v>0</v>
      </c>
      <c r="BE104" s="147"/>
      <c r="BF104" s="148"/>
      <c r="BG104" s="157"/>
      <c r="BH104" s="10">
        <f>IFERROR(BG104/(BE104+BF104),0)</f>
        <v>0</v>
      </c>
      <c r="BI104" s="183"/>
      <c r="BJ104" s="184">
        <f t="shared" si="313"/>
        <v>0</v>
      </c>
      <c r="BK104" s="39" cm="1">
        <f t="array" ref="BK104">SUM(_xlfn._xlws.FILTER($C104:$BJ104,$C$8:$BJ$8=BK$8))</f>
        <v>3</v>
      </c>
      <c r="BL104" s="39" cm="1">
        <f t="array" ref="BL104">SUM(_xlfn._xlws.FILTER($C104:$BJ104,$C$8:$BJ$8=BL$8))</f>
        <v>0</v>
      </c>
      <c r="BM104" s="39" cm="1">
        <f t="array" ref="BM104">SUM(_xlfn._xlws.FILTER($C104:$BJ104,$C$8:$BJ$8=BM$8))</f>
        <v>0</v>
      </c>
      <c r="BN104" s="10">
        <f>IFERROR(BM104/(BK104+BL104),0)</f>
        <v>0</v>
      </c>
      <c r="BO104" s="196" cm="1">
        <f t="array" ref="BO104">SUM(_xlfn._xlws.FILTER($C104:$BJ104,$C$8:$BJ$8=BO$8))</f>
        <v>131.91999999999999</v>
      </c>
      <c r="BP104" s="184">
        <f t="shared" si="315"/>
        <v>43.973333333333329</v>
      </c>
    </row>
    <row r="105" spans="1:68" ht="36" customHeight="1" outlineLevel="1" x14ac:dyDescent="0.2">
      <c r="A105" s="153">
        <v>17</v>
      </c>
      <c r="B105" s="141" t="s">
        <v>100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181">
        <f>SUM(G106:G110)</f>
        <v>0</v>
      </c>
      <c r="H105" s="182">
        <f>IFERROR(G105/(C105+D105),0)</f>
        <v>0</v>
      </c>
      <c r="I105" s="121">
        <f>SUM(I106:I110)</f>
        <v>1</v>
      </c>
      <c r="J105" s="74">
        <f>SUM(J106:J110)</f>
        <v>0</v>
      </c>
      <c r="K105" s="74">
        <f>SUM(K106:K109)</f>
        <v>5847352</v>
      </c>
      <c r="L105" s="74">
        <f>IFERROR(K105/(I105+J105),0)</f>
        <v>5847352</v>
      </c>
      <c r="M105" s="82">
        <f>SUM(M106:M110)</f>
        <v>4000.9700000000003</v>
      </c>
      <c r="N105" s="37">
        <f>IFERROR(M105/(I105+J105),0)</f>
        <v>4000.9700000000003</v>
      </c>
      <c r="O105" s="121">
        <f>SUM(O106:O110)</f>
        <v>0</v>
      </c>
      <c r="P105" s="74">
        <f>SUM(P106:P110)</f>
        <v>0</v>
      </c>
      <c r="Q105" s="74">
        <f>SUM(Q106:Q110)</f>
        <v>0</v>
      </c>
      <c r="R105" s="74">
        <f>IFERROR(Q105/(O105+P105),0)</f>
        <v>0</v>
      </c>
      <c r="S105" s="181">
        <f>SUM(S106:S110)</f>
        <v>0</v>
      </c>
      <c r="T105" s="182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181">
        <f>SUM(Y106:Y110)</f>
        <v>0</v>
      </c>
      <c r="Z105" s="182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181">
        <f>SUM(AE106:AE110)</f>
        <v>0</v>
      </c>
      <c r="AF105" s="182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181">
        <f>SUM(AK106:AK110)</f>
        <v>0</v>
      </c>
      <c r="AL105" s="182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181">
        <f>SUM(AQ106:AQ110)</f>
        <v>0</v>
      </c>
      <c r="AR105" s="182">
        <f t="shared" si="213"/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181">
        <f>SUM(AW106:AW110)</f>
        <v>0</v>
      </c>
      <c r="AX105" s="182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181">
        <f>SUM(BC106:BC110)</f>
        <v>0</v>
      </c>
      <c r="BD105" s="182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181">
        <f>SUM(BI106:BI110)</f>
        <v>0</v>
      </c>
      <c r="BJ105" s="182">
        <f>IFERROR(BI105/(BE105+BF105),0)</f>
        <v>0</v>
      </c>
      <c r="BK105" s="121">
        <f>SUM(BK106:BK110)</f>
        <v>1</v>
      </c>
      <c r="BL105" s="74">
        <f>SUM(BL106:BL110)</f>
        <v>0</v>
      </c>
      <c r="BM105" s="74">
        <f>SUM(BM106:BM109)</f>
        <v>5847352</v>
      </c>
      <c r="BN105" s="74">
        <f>IFERROR(BM105/(BK105+BL105),0)</f>
        <v>5847352</v>
      </c>
      <c r="BO105" s="181">
        <f>SUM(BO106:BO110)</f>
        <v>4000.9700000000003</v>
      </c>
      <c r="BP105" s="182">
        <f>IFERROR(BO105/(BK105+BL105),0)</f>
        <v>4000.9700000000003</v>
      </c>
    </row>
    <row r="106" spans="1:68" ht="19.5" customHeight="1" outlineLevel="1" x14ac:dyDescent="0.2">
      <c r="A106" s="154"/>
      <c r="B106" s="139" t="str" cm="1">
        <f t="array" ref="B106:B110">$B$10:$B$14</f>
        <v>RESIDENTIAL</v>
      </c>
      <c r="C106" s="39"/>
      <c r="D106" s="10"/>
      <c r="E106" s="10"/>
      <c r="F106" s="10">
        <f>IFERROR(E106/(C106+D106),0)</f>
        <v>0</v>
      </c>
      <c r="G106" s="183"/>
      <c r="H106" s="184">
        <f>IFERROR(G106/(C106+D106),0)</f>
        <v>0</v>
      </c>
      <c r="I106" s="39"/>
      <c r="J106" s="10"/>
      <c r="K106" s="10"/>
      <c r="L106" s="10">
        <f>IFERROR(K106/(I106+J106),0)</f>
        <v>0</v>
      </c>
      <c r="M106" s="30"/>
      <c r="N106" s="83">
        <f>IFERROR(M106/(I106+J106),0)</f>
        <v>0</v>
      </c>
      <c r="O106" s="39"/>
      <c r="P106" s="10"/>
      <c r="Q106" s="10"/>
      <c r="R106" s="10">
        <f>IFERROR(Q106/(O106+P106),0)</f>
        <v>0</v>
      </c>
      <c r="S106" s="183"/>
      <c r="T106" s="184">
        <f>IFERROR(S106/(O106+P106),0)</f>
        <v>0</v>
      </c>
      <c r="U106" s="39"/>
      <c r="V106" s="10"/>
      <c r="W106" s="10"/>
      <c r="X106" s="10">
        <f>IFERROR(W106/(U106+V106),0)</f>
        <v>0</v>
      </c>
      <c r="Y106" s="183"/>
      <c r="Z106" s="184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183"/>
      <c r="AF106" s="184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183"/>
      <c r="AL106" s="184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183"/>
      <c r="AR106" s="184">
        <f t="shared" si="213"/>
        <v>0</v>
      </c>
      <c r="AS106" s="39"/>
      <c r="AT106" s="10"/>
      <c r="AU106" s="10"/>
      <c r="AV106" s="10">
        <f>IFERROR(AU106/(AS106+AT106),0)</f>
        <v>0</v>
      </c>
      <c r="AW106" s="183"/>
      <c r="AX106" s="184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183"/>
      <c r="BD106" s="184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183"/>
      <c r="BJ106" s="184">
        <f>IFERROR(BI106/(BE106+BF106),0)</f>
        <v>0</v>
      </c>
      <c r="BK106" s="39" cm="1">
        <f t="array" ref="BK106">SUM(_xlfn._xlws.FILTER($C106:$BJ106,$C$8:$BJ$8=BK$8))</f>
        <v>0</v>
      </c>
      <c r="BL106" s="39" cm="1">
        <f t="array" ref="BL106">SUM(_xlfn._xlws.FILTER($C106:$BJ106,$C$8:$BJ$8=BL$8))</f>
        <v>0</v>
      </c>
      <c r="BM106" s="39" cm="1">
        <f t="array" ref="BM106">SUM(_xlfn._xlws.FILTER($C106:$BJ106,$C$8:$BJ$8=BM$8))</f>
        <v>0</v>
      </c>
      <c r="BN106" s="10">
        <f>IFERROR(BM106/(BK106+BL106),0)</f>
        <v>0</v>
      </c>
      <c r="BO106" s="196" cm="1">
        <f t="array" ref="BO106">SUM(_xlfn._xlws.FILTER($C106:$BJ106,$C$8:$BJ$8=BO$8))</f>
        <v>0</v>
      </c>
      <c r="BP106" s="184">
        <f>IFERROR(BO106/(BK106+BL106),0)</f>
        <v>0</v>
      </c>
    </row>
    <row r="107" spans="1:68" ht="19.5" customHeight="1" outlineLevel="1" x14ac:dyDescent="0.2">
      <c r="A107" s="154"/>
      <c r="B107" s="139" t="str">
        <v>COMMERCIAL</v>
      </c>
      <c r="C107" s="39"/>
      <c r="D107" s="10"/>
      <c r="E107" s="10"/>
      <c r="F107" s="10">
        <f t="shared" ref="F107:F110" si="317">IFERROR(E107/(C107+D107),0)</f>
        <v>0</v>
      </c>
      <c r="G107" s="183"/>
      <c r="H107" s="184">
        <f t="shared" ref="H107:H110" si="318">IFERROR(G107/(C107+D107),0)</f>
        <v>0</v>
      </c>
      <c r="I107" s="39"/>
      <c r="J107" s="10"/>
      <c r="K107" s="10"/>
      <c r="L107" s="10">
        <f t="shared" ref="L107:L109" si="319">IFERROR(K107/(I107+J107),0)</f>
        <v>0</v>
      </c>
      <c r="M107" s="30"/>
      <c r="N107" s="83">
        <f t="shared" ref="N107:N110" si="320">IFERROR(M107/(I107+J107),0)</f>
        <v>0</v>
      </c>
      <c r="O107" s="39"/>
      <c r="P107" s="10"/>
      <c r="Q107" s="10"/>
      <c r="R107" s="10">
        <f t="shared" ref="R107:R109" si="321">IFERROR(Q107/(O107+P107),0)</f>
        <v>0</v>
      </c>
      <c r="S107" s="183"/>
      <c r="T107" s="184">
        <f t="shared" ref="T107:T110" si="322">IFERROR(S107/(O107+P107),0)</f>
        <v>0</v>
      </c>
      <c r="U107" s="39"/>
      <c r="V107" s="10"/>
      <c r="W107" s="10"/>
      <c r="X107" s="10">
        <f t="shared" ref="X107:X109" si="323">IFERROR(W107/(U107+V107),0)</f>
        <v>0</v>
      </c>
      <c r="Y107" s="183"/>
      <c r="Z107" s="184">
        <f t="shared" ref="Z107:Z110" si="324">IFERROR(Y107/(U107+V107),0)</f>
        <v>0</v>
      </c>
      <c r="AA107" s="39"/>
      <c r="AB107" s="10"/>
      <c r="AC107" s="10"/>
      <c r="AD107" s="10">
        <f t="shared" ref="AD107:AD109" si="325">IFERROR(AC107/(AA107+AB107),0)</f>
        <v>0</v>
      </c>
      <c r="AE107" s="183"/>
      <c r="AF107" s="184">
        <f t="shared" ref="AF107:AF110" si="326">IFERROR(AE107/(AA107+AB107),0)</f>
        <v>0</v>
      </c>
      <c r="AG107" s="39"/>
      <c r="AH107" s="10"/>
      <c r="AI107" s="10"/>
      <c r="AJ107" s="10">
        <f t="shared" ref="AJ107:AJ109" si="327">IFERROR(AI107/(AG107+AH107),0)</f>
        <v>0</v>
      </c>
      <c r="AK107" s="183"/>
      <c r="AL107" s="184">
        <f t="shared" ref="AL107:AL110" si="328">IFERROR(AK107/(AG107+AH107),0)</f>
        <v>0</v>
      </c>
      <c r="AM107" s="39"/>
      <c r="AN107" s="10"/>
      <c r="AO107" s="10"/>
      <c r="AP107" s="10">
        <f t="shared" ref="AP107:AP109" si="329">IFERROR(AO107/(AM107+AN107),0)</f>
        <v>0</v>
      </c>
      <c r="AQ107" s="183"/>
      <c r="AR107" s="184">
        <f t="shared" si="213"/>
        <v>0</v>
      </c>
      <c r="AS107" s="39"/>
      <c r="AT107" s="10"/>
      <c r="AU107" s="10"/>
      <c r="AV107" s="10">
        <f t="shared" ref="AV107:AV109" si="330">IFERROR(AU107/(AS107+AT107),0)</f>
        <v>0</v>
      </c>
      <c r="AW107" s="183"/>
      <c r="AX107" s="184">
        <f t="shared" ref="AX107:AX110" si="331">IFERROR(AW107/(AS107+AT107),0)</f>
        <v>0</v>
      </c>
      <c r="AY107" s="39"/>
      <c r="AZ107" s="10"/>
      <c r="BA107" s="10"/>
      <c r="BB107" s="10">
        <f t="shared" ref="BB107:BB109" si="332">IFERROR(BA107/(AY107+AZ107),0)</f>
        <v>0</v>
      </c>
      <c r="BC107" s="183"/>
      <c r="BD107" s="184">
        <f t="shared" ref="BD107:BD110" si="333">IFERROR(BC107/(AY107+AZ107),0)</f>
        <v>0</v>
      </c>
      <c r="BE107" s="39"/>
      <c r="BF107" s="10"/>
      <c r="BG107" s="10"/>
      <c r="BH107" s="10">
        <f t="shared" ref="BH107:BH109" si="334">IFERROR(BG107/(BE107+BF107),0)</f>
        <v>0</v>
      </c>
      <c r="BI107" s="183"/>
      <c r="BJ107" s="184">
        <f t="shared" ref="BJ107:BJ110" si="335">IFERROR(BI107/(BE107+BF107),0)</f>
        <v>0</v>
      </c>
      <c r="BK107" s="39" cm="1">
        <f t="array" ref="BK107">SUM(_xlfn._xlws.FILTER($C107:$BJ107,$C$8:$BJ$8=BK$8))</f>
        <v>0</v>
      </c>
      <c r="BL107" s="39" cm="1">
        <f t="array" ref="BL107">SUM(_xlfn._xlws.FILTER($C107:$BJ107,$C$8:$BJ$8=BL$8))</f>
        <v>0</v>
      </c>
      <c r="BM107" s="39" cm="1">
        <f t="array" ref="BM107">SUM(_xlfn._xlws.FILTER($C107:$BJ107,$C$8:$BJ$8=BM$8))</f>
        <v>0</v>
      </c>
      <c r="BN107" s="10">
        <f t="shared" ref="BN107:BN109" si="336">IFERROR(BM107/(BK107+BL107),0)</f>
        <v>0</v>
      </c>
      <c r="BO107" s="196" cm="1">
        <f t="array" ref="BO107">SUM(_xlfn._xlws.FILTER($C107:$BJ107,$C$8:$BJ$8=BO$8))</f>
        <v>0</v>
      </c>
      <c r="BP107" s="184">
        <f t="shared" ref="BP107:BP110" si="337">IFERROR(BO107/(BK107+BL107),0)</f>
        <v>0</v>
      </c>
    </row>
    <row r="108" spans="1:68" ht="19.5" customHeight="1" outlineLevel="1" x14ac:dyDescent="0.2">
      <c r="A108" s="154"/>
      <c r="B108" s="139" t="str">
        <v>CNG</v>
      </c>
      <c r="C108" s="39"/>
      <c r="D108" s="10"/>
      <c r="E108" s="10"/>
      <c r="F108" s="10">
        <f t="shared" si="317"/>
        <v>0</v>
      </c>
      <c r="G108" s="183"/>
      <c r="H108" s="184">
        <f t="shared" si="318"/>
        <v>0</v>
      </c>
      <c r="I108" s="39"/>
      <c r="J108" s="10"/>
      <c r="K108" s="10"/>
      <c r="L108" s="10">
        <f t="shared" si="319"/>
        <v>0</v>
      </c>
      <c r="M108" s="30"/>
      <c r="N108" s="83">
        <f t="shared" si="320"/>
        <v>0</v>
      </c>
      <c r="O108" s="39"/>
      <c r="P108" s="10"/>
      <c r="Q108" s="10"/>
      <c r="R108" s="10">
        <f t="shared" si="321"/>
        <v>0</v>
      </c>
      <c r="S108" s="183"/>
      <c r="T108" s="184">
        <f t="shared" si="322"/>
        <v>0</v>
      </c>
      <c r="U108" s="39"/>
      <c r="V108" s="10"/>
      <c r="W108" s="10"/>
      <c r="X108" s="10">
        <f t="shared" si="323"/>
        <v>0</v>
      </c>
      <c r="Y108" s="183"/>
      <c r="Z108" s="184">
        <f t="shared" si="324"/>
        <v>0</v>
      </c>
      <c r="AA108" s="39"/>
      <c r="AB108" s="10"/>
      <c r="AC108" s="10"/>
      <c r="AD108" s="10">
        <f t="shared" si="325"/>
        <v>0</v>
      </c>
      <c r="AE108" s="183"/>
      <c r="AF108" s="184">
        <f t="shared" si="326"/>
        <v>0</v>
      </c>
      <c r="AG108" s="39"/>
      <c r="AH108" s="10"/>
      <c r="AI108" s="10"/>
      <c r="AJ108" s="10">
        <f t="shared" si="327"/>
        <v>0</v>
      </c>
      <c r="AK108" s="183"/>
      <c r="AL108" s="184">
        <f t="shared" si="328"/>
        <v>0</v>
      </c>
      <c r="AM108" s="39"/>
      <c r="AN108" s="10"/>
      <c r="AO108" s="10"/>
      <c r="AP108" s="10">
        <f t="shared" si="329"/>
        <v>0</v>
      </c>
      <c r="AQ108" s="183"/>
      <c r="AR108" s="184">
        <f t="shared" si="213"/>
        <v>0</v>
      </c>
      <c r="AS108" s="39"/>
      <c r="AT108" s="10"/>
      <c r="AU108" s="10"/>
      <c r="AV108" s="10">
        <f t="shared" si="330"/>
        <v>0</v>
      </c>
      <c r="AW108" s="183"/>
      <c r="AX108" s="184">
        <f t="shared" si="331"/>
        <v>0</v>
      </c>
      <c r="AY108" s="39"/>
      <c r="AZ108" s="10"/>
      <c r="BA108" s="10"/>
      <c r="BB108" s="10">
        <f t="shared" si="332"/>
        <v>0</v>
      </c>
      <c r="BC108" s="183"/>
      <c r="BD108" s="184">
        <f t="shared" si="333"/>
        <v>0</v>
      </c>
      <c r="BE108" s="39"/>
      <c r="BF108" s="10"/>
      <c r="BG108" s="10"/>
      <c r="BH108" s="10">
        <f t="shared" si="334"/>
        <v>0</v>
      </c>
      <c r="BI108" s="183"/>
      <c r="BJ108" s="184">
        <f t="shared" si="335"/>
        <v>0</v>
      </c>
      <c r="BK108" s="39" cm="1">
        <f t="array" ref="BK108">SUM(_xlfn._xlws.FILTER($C108:$BJ108,$C$8:$BJ$8=BK$8))</f>
        <v>0</v>
      </c>
      <c r="BL108" s="39" cm="1">
        <f t="array" ref="BL108">SUM(_xlfn._xlws.FILTER($C108:$BJ108,$C$8:$BJ$8=BL$8))</f>
        <v>0</v>
      </c>
      <c r="BM108" s="39" cm="1">
        <f t="array" ref="BM108">SUM(_xlfn._xlws.FILTER($C108:$BJ108,$C$8:$BJ$8=BM$8))</f>
        <v>0</v>
      </c>
      <c r="BN108" s="10">
        <f t="shared" si="336"/>
        <v>0</v>
      </c>
      <c r="BO108" s="196" cm="1">
        <f t="array" ref="BO108">SUM(_xlfn._xlws.FILTER($C108:$BJ108,$C$8:$BJ$8=BO$8))</f>
        <v>0</v>
      </c>
      <c r="BP108" s="184">
        <f t="shared" si="337"/>
        <v>0</v>
      </c>
    </row>
    <row r="109" spans="1:68" ht="19.5" customHeight="1" outlineLevel="1" x14ac:dyDescent="0.2">
      <c r="A109" s="154"/>
      <c r="B109" s="139" t="str">
        <v>INDUSTRIAL</v>
      </c>
      <c r="C109" s="39"/>
      <c r="D109" s="10"/>
      <c r="E109" s="10"/>
      <c r="F109" s="10">
        <f t="shared" si="317"/>
        <v>0</v>
      </c>
      <c r="G109" s="183"/>
      <c r="H109" s="184">
        <f t="shared" si="318"/>
        <v>0</v>
      </c>
      <c r="I109" s="39">
        <v>1</v>
      </c>
      <c r="J109" s="10"/>
      <c r="K109" s="10">
        <v>5847352</v>
      </c>
      <c r="L109" s="10">
        <f t="shared" si="319"/>
        <v>5847352</v>
      </c>
      <c r="M109" s="30">
        <v>4000.9700000000003</v>
      </c>
      <c r="N109" s="83">
        <f t="shared" si="320"/>
        <v>4000.9700000000003</v>
      </c>
      <c r="O109" s="39"/>
      <c r="P109" s="10"/>
      <c r="Q109" s="10"/>
      <c r="R109" s="10">
        <f t="shared" si="321"/>
        <v>0</v>
      </c>
      <c r="S109" s="183"/>
      <c r="T109" s="184">
        <f t="shared" si="322"/>
        <v>0</v>
      </c>
      <c r="U109" s="39"/>
      <c r="V109" s="10"/>
      <c r="W109" s="10"/>
      <c r="X109" s="10">
        <f t="shared" si="323"/>
        <v>0</v>
      </c>
      <c r="Y109" s="183"/>
      <c r="Z109" s="184">
        <f t="shared" si="324"/>
        <v>0</v>
      </c>
      <c r="AA109" s="39"/>
      <c r="AB109" s="10"/>
      <c r="AC109" s="10"/>
      <c r="AD109" s="10">
        <f t="shared" si="325"/>
        <v>0</v>
      </c>
      <c r="AE109" s="183"/>
      <c r="AF109" s="184">
        <f t="shared" si="326"/>
        <v>0</v>
      </c>
      <c r="AG109" s="39"/>
      <c r="AH109" s="10"/>
      <c r="AI109" s="10"/>
      <c r="AJ109" s="10">
        <f t="shared" si="327"/>
        <v>0</v>
      </c>
      <c r="AK109" s="183"/>
      <c r="AL109" s="184">
        <f t="shared" si="328"/>
        <v>0</v>
      </c>
      <c r="AM109" s="39"/>
      <c r="AN109" s="10"/>
      <c r="AO109" s="10"/>
      <c r="AP109" s="10">
        <f t="shared" si="329"/>
        <v>0</v>
      </c>
      <c r="AQ109" s="183"/>
      <c r="AR109" s="184">
        <f t="shared" si="213"/>
        <v>0</v>
      </c>
      <c r="AS109" s="39"/>
      <c r="AT109" s="10"/>
      <c r="AU109" s="10"/>
      <c r="AV109" s="10">
        <f t="shared" si="330"/>
        <v>0</v>
      </c>
      <c r="AW109" s="183"/>
      <c r="AX109" s="184">
        <f t="shared" si="331"/>
        <v>0</v>
      </c>
      <c r="AY109" s="39"/>
      <c r="AZ109" s="165"/>
      <c r="BA109" s="10"/>
      <c r="BB109" s="10">
        <f t="shared" si="332"/>
        <v>0</v>
      </c>
      <c r="BC109" s="183"/>
      <c r="BD109" s="184">
        <f t="shared" si="333"/>
        <v>0</v>
      </c>
      <c r="BE109" s="39"/>
      <c r="BF109" s="10"/>
      <c r="BG109" s="10"/>
      <c r="BH109" s="10">
        <f t="shared" si="334"/>
        <v>0</v>
      </c>
      <c r="BI109" s="183"/>
      <c r="BJ109" s="184">
        <f t="shared" si="335"/>
        <v>0</v>
      </c>
      <c r="BK109" s="39" cm="1">
        <f t="array" ref="BK109">SUM(_xlfn._xlws.FILTER($C109:$BJ109,$C$8:$BJ$8=BK$8))</f>
        <v>1</v>
      </c>
      <c r="BL109" s="39" cm="1">
        <f t="array" ref="BL109">SUM(_xlfn._xlws.FILTER($C109:$BJ109,$C$8:$BJ$8=BL$8))</f>
        <v>0</v>
      </c>
      <c r="BM109" s="39" cm="1">
        <f t="array" ref="BM109">SUM(_xlfn._xlws.FILTER($C109:$BJ109,$C$8:$BJ$8=BM$8))</f>
        <v>5847352</v>
      </c>
      <c r="BN109" s="10">
        <f t="shared" si="336"/>
        <v>5847352</v>
      </c>
      <c r="BO109" s="196" cm="1">
        <f t="array" ref="BO109">SUM(_xlfn._xlws.FILTER($C109:$BJ109,$C$8:$BJ$8=BO$8))</f>
        <v>4000.9700000000003</v>
      </c>
      <c r="BP109" s="184">
        <f t="shared" si="337"/>
        <v>4000.9700000000003</v>
      </c>
    </row>
    <row r="110" spans="1:68" ht="19.5" customHeight="1" outlineLevel="1" thickBot="1" x14ac:dyDescent="0.25">
      <c r="A110" s="155"/>
      <c r="B110" s="139" t="str">
        <v>AIRCONDITIONING/COGENERATION</v>
      </c>
      <c r="C110" s="147"/>
      <c r="D110" s="148"/>
      <c r="E110" s="157"/>
      <c r="F110" s="10">
        <f t="shared" si="317"/>
        <v>0</v>
      </c>
      <c r="G110" s="185"/>
      <c r="H110" s="184">
        <f t="shared" si="318"/>
        <v>0</v>
      </c>
      <c r="I110" s="147"/>
      <c r="J110" s="148"/>
      <c r="K110" s="157"/>
      <c r="L110" s="10">
        <f>IFERROR(K110/(I110+J110),0)</f>
        <v>0</v>
      </c>
      <c r="M110" s="30"/>
      <c r="N110" s="83">
        <f t="shared" si="320"/>
        <v>0</v>
      </c>
      <c r="O110" s="147"/>
      <c r="P110" s="148"/>
      <c r="Q110" s="157"/>
      <c r="R110" s="10">
        <f>IFERROR(Q110/(O110+P110),0)</f>
        <v>0</v>
      </c>
      <c r="S110" s="183"/>
      <c r="T110" s="184">
        <f t="shared" si="322"/>
        <v>0</v>
      </c>
      <c r="U110" s="147"/>
      <c r="V110" s="148"/>
      <c r="W110" s="157"/>
      <c r="X110" s="10">
        <f>IFERROR(W110/(U110+V110),0)</f>
        <v>0</v>
      </c>
      <c r="Y110" s="183"/>
      <c r="Z110" s="184">
        <f t="shared" si="324"/>
        <v>0</v>
      </c>
      <c r="AA110" s="147"/>
      <c r="AB110" s="148"/>
      <c r="AC110" s="157"/>
      <c r="AD110" s="10">
        <f>IFERROR(AC110/(AA110+AB110),0)</f>
        <v>0</v>
      </c>
      <c r="AE110" s="183"/>
      <c r="AF110" s="184">
        <f t="shared" si="326"/>
        <v>0</v>
      </c>
      <c r="AG110" s="147"/>
      <c r="AH110" s="148"/>
      <c r="AI110" s="157"/>
      <c r="AJ110" s="10">
        <f>IFERROR(AI110/(AG110+AH110),0)</f>
        <v>0</v>
      </c>
      <c r="AK110" s="183"/>
      <c r="AL110" s="184">
        <f t="shared" si="328"/>
        <v>0</v>
      </c>
      <c r="AM110" s="147"/>
      <c r="AN110" s="148"/>
      <c r="AO110" s="157"/>
      <c r="AP110" s="10">
        <f>IFERROR(AO110/(AM110+AN110),0)</f>
        <v>0</v>
      </c>
      <c r="AQ110" s="183"/>
      <c r="AR110" s="184">
        <f t="shared" si="213"/>
        <v>0</v>
      </c>
      <c r="AS110" s="147"/>
      <c r="AT110" s="148"/>
      <c r="AU110" s="157"/>
      <c r="AV110" s="10">
        <f>IFERROR(AU110/(AS110+AT110),0)</f>
        <v>0</v>
      </c>
      <c r="AW110" s="183"/>
      <c r="AX110" s="184">
        <f t="shared" si="331"/>
        <v>0</v>
      </c>
      <c r="AY110" s="147"/>
      <c r="AZ110" s="164"/>
      <c r="BA110" s="157"/>
      <c r="BB110" s="10">
        <f>IFERROR(BA110/(AY110+AZ110),0)</f>
        <v>0</v>
      </c>
      <c r="BC110" s="183"/>
      <c r="BD110" s="184">
        <f t="shared" si="333"/>
        <v>0</v>
      </c>
      <c r="BE110" s="147"/>
      <c r="BF110" s="148"/>
      <c r="BG110" s="157"/>
      <c r="BH110" s="10">
        <f>IFERROR(BG110/(BE110+BF110),0)</f>
        <v>0</v>
      </c>
      <c r="BI110" s="183"/>
      <c r="BJ110" s="184">
        <f t="shared" si="335"/>
        <v>0</v>
      </c>
      <c r="BK110" s="39" cm="1">
        <f t="array" ref="BK110">SUM(_xlfn._xlws.FILTER($C110:$BJ110,$C$8:$BJ$8=BK$8))</f>
        <v>0</v>
      </c>
      <c r="BL110" s="39" cm="1">
        <f t="array" ref="BL110">SUM(_xlfn._xlws.FILTER($C110:$BJ110,$C$8:$BJ$8=BL$8))</f>
        <v>0</v>
      </c>
      <c r="BM110" s="39" cm="1">
        <f t="array" ref="BM110">SUM(_xlfn._xlws.FILTER($C110:$BJ110,$C$8:$BJ$8=BM$8))</f>
        <v>0</v>
      </c>
      <c r="BN110" s="10">
        <f>IFERROR(BM110/(BK110+BL110),0)</f>
        <v>0</v>
      </c>
      <c r="BO110" s="196" cm="1">
        <f t="array" ref="BO110">SUM(_xlfn._xlws.FILTER($C110:$BJ110,$C$8:$BJ$8=BO$8))</f>
        <v>0</v>
      </c>
      <c r="BP110" s="184">
        <f t="shared" si="337"/>
        <v>0</v>
      </c>
    </row>
    <row r="111" spans="1:68" ht="42" customHeight="1" outlineLevel="1" x14ac:dyDescent="0.2">
      <c r="A111" s="153">
        <v>18</v>
      </c>
      <c r="B111" s="141" t="s">
        <v>50</v>
      </c>
      <c r="C111" s="121">
        <f>SUM(C112:C116)</f>
        <v>477</v>
      </c>
      <c r="D111" s="74">
        <f>SUM(D112:D116)</f>
        <v>0</v>
      </c>
      <c r="E111" s="74">
        <f>SUM(E112:E115)</f>
        <v>3539607</v>
      </c>
      <c r="F111" s="74">
        <f>IFERROR(E111/(C111+D111),0)</f>
        <v>7420.5597484276732</v>
      </c>
      <c r="G111" s="181">
        <f>SUM(G112:G116)</f>
        <v>15619.07</v>
      </c>
      <c r="H111" s="182">
        <f>IFERROR(G111/(C111+D111),0)</f>
        <v>32.744381551362686</v>
      </c>
      <c r="I111" s="121">
        <f>SUM(I112:I116)</f>
        <v>338</v>
      </c>
      <c r="J111" s="74">
        <f>SUM(J112:J116)</f>
        <v>0</v>
      </c>
      <c r="K111" s="74">
        <f>SUM(K112:K115)</f>
        <v>1031400</v>
      </c>
      <c r="L111" s="74">
        <f>IFERROR(K111/(I111+J111),0)</f>
        <v>3051.4792899408285</v>
      </c>
      <c r="M111" s="82">
        <f>SUM(M112:M116)</f>
        <v>13497.27</v>
      </c>
      <c r="N111" s="37">
        <f>IFERROR(M111/(I111+J111),0)</f>
        <v>39.932751479289941</v>
      </c>
      <c r="O111" s="121">
        <f>SUM(O112:O116)</f>
        <v>579</v>
      </c>
      <c r="P111" s="74">
        <f>SUM(P112:P116)</f>
        <v>0</v>
      </c>
      <c r="Q111" s="74">
        <f>SUM(Q112:Q116)</f>
        <v>3841726</v>
      </c>
      <c r="R111" s="74">
        <f>IFERROR(Q111/(O111+P111),0)</f>
        <v>6635.1053540587218</v>
      </c>
      <c r="S111" s="181">
        <f>SUM(S112:S116)</f>
        <v>62105.63</v>
      </c>
      <c r="T111" s="182">
        <f>IFERROR(S111/(O111+P111),0)</f>
        <v>107.26360967184802</v>
      </c>
      <c r="U111" s="121">
        <f>SUM(U112:U116)</f>
        <v>2</v>
      </c>
      <c r="V111" s="74">
        <f>SUM(V112:V116)</f>
        <v>0</v>
      </c>
      <c r="W111" s="74">
        <f>SUM(W112:W115)</f>
        <v>3291</v>
      </c>
      <c r="X111" s="74">
        <f>IFERROR(W111/(U111+V111),0)</f>
        <v>1645.5</v>
      </c>
      <c r="Y111" s="181">
        <f>SUM(Y112:Y116)</f>
        <v>87.41</v>
      </c>
      <c r="Z111" s="182">
        <f>IFERROR(Y111/(U111+V111),0)</f>
        <v>43.704999999999998</v>
      </c>
      <c r="AA111" s="121">
        <f>SUM(AA112:AA116)</f>
        <v>28</v>
      </c>
      <c r="AB111" s="74">
        <f>SUM(AB112:AB116)</f>
        <v>0</v>
      </c>
      <c r="AC111" s="74">
        <f>SUM(AC112:AC115)</f>
        <v>52992</v>
      </c>
      <c r="AD111" s="74">
        <f>IFERROR(AC111/(AA111+AB111),0)</f>
        <v>1892.5714285714287</v>
      </c>
      <c r="AE111" s="181">
        <f>SUM(AE112:AE116)</f>
        <v>1189.4000000000001</v>
      </c>
      <c r="AF111" s="182">
        <f>IFERROR(AE111/(AA111+AB111),0)</f>
        <v>42.478571428571435</v>
      </c>
      <c r="AG111" s="121">
        <f>SUM(AG112:AG116)</f>
        <v>6</v>
      </c>
      <c r="AH111" s="74">
        <f>SUM(AH112:AH116)</f>
        <v>0</v>
      </c>
      <c r="AI111" s="74">
        <f>SUM(AI112:AI115)</f>
        <v>186285</v>
      </c>
      <c r="AJ111" s="74">
        <f>IFERROR(AI111/(AG111+AH111),0)</f>
        <v>31047.5</v>
      </c>
      <c r="AK111" s="181">
        <f>SUM(AK112:AK116)</f>
        <v>1340.43</v>
      </c>
      <c r="AL111" s="182">
        <f>IFERROR(AK111/(AG111+AH111),0)</f>
        <v>223.405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181">
        <f>SUM(AQ112:AQ116)</f>
        <v>0</v>
      </c>
      <c r="AR111" s="182">
        <f t="shared" si="213"/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181">
        <f>SUM(AW112:AW116)</f>
        <v>0</v>
      </c>
      <c r="AX111" s="182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181">
        <f>SUM(BC112:BC116)</f>
        <v>0</v>
      </c>
      <c r="BD111" s="182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181">
        <f>SUM(BI112:BI116)</f>
        <v>0</v>
      </c>
      <c r="BJ111" s="182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181">
        <f>SUM(BO112:BO116)</f>
        <v>0</v>
      </c>
      <c r="BP111" s="182">
        <f>IFERROR(BO111/(BK111+BL111),0)</f>
        <v>0</v>
      </c>
    </row>
    <row r="112" spans="1:68" ht="19.5" customHeight="1" outlineLevel="1" x14ac:dyDescent="0.2">
      <c r="A112" s="154"/>
      <c r="B112" s="139" t="str" cm="1">
        <f t="array" ref="B112:B116">$B$10:$B$14</f>
        <v>RESIDENTIAL</v>
      </c>
      <c r="C112" s="39">
        <v>455</v>
      </c>
      <c r="D112" s="10"/>
      <c r="E112" s="10">
        <v>842998</v>
      </c>
      <c r="F112" s="10">
        <f>IFERROR(E112/(C112+D112),0)</f>
        <v>1852.7428571428572</v>
      </c>
      <c r="G112" s="183">
        <v>11099.32</v>
      </c>
      <c r="H112" s="184">
        <f>IFERROR(G112/(C112+D112),0)</f>
        <v>24.394109890109888</v>
      </c>
      <c r="I112" s="39">
        <v>315</v>
      </c>
      <c r="J112" s="10"/>
      <c r="K112" s="10">
        <v>743843</v>
      </c>
      <c r="L112" s="10">
        <f>IFERROR(K112/(I112+J112),0)</f>
        <v>2361.4063492063492</v>
      </c>
      <c r="M112" s="30">
        <v>9881.8700000000008</v>
      </c>
      <c r="N112" s="83">
        <f>IFERROR(M112/(I112+J112),0)</f>
        <v>31.371015873015875</v>
      </c>
      <c r="O112" s="39">
        <v>501</v>
      </c>
      <c r="P112" s="10"/>
      <c r="Q112" s="10">
        <v>1306154</v>
      </c>
      <c r="R112" s="10">
        <v>2607.0938123752499</v>
      </c>
      <c r="S112" s="183">
        <v>23450.89</v>
      </c>
      <c r="T112" s="184">
        <v>46.8081636726547</v>
      </c>
      <c r="U112" s="39">
        <v>2</v>
      </c>
      <c r="V112" s="10"/>
      <c r="W112" s="10">
        <v>3291</v>
      </c>
      <c r="X112" s="10">
        <f>IFERROR(W112/(U112+V112),0)</f>
        <v>1645.5</v>
      </c>
      <c r="Y112" s="183">
        <v>87.41</v>
      </c>
      <c r="Z112" s="184">
        <f>IFERROR(Y112/(U112+V112),0)</f>
        <v>43.704999999999998</v>
      </c>
      <c r="AA112" s="39">
        <v>28</v>
      </c>
      <c r="AB112" s="10"/>
      <c r="AC112" s="10">
        <v>52992</v>
      </c>
      <c r="AD112" s="10">
        <f>IFERROR(AC112/(AA112+AB112),0)</f>
        <v>1892.5714285714287</v>
      </c>
      <c r="AE112" s="183">
        <v>1189.4000000000001</v>
      </c>
      <c r="AF112" s="184">
        <f>IFERROR(AE112/(AA112+AB112),0)</f>
        <v>42.478571428571435</v>
      </c>
      <c r="AG112" s="39">
        <v>5</v>
      </c>
      <c r="AH112" s="10"/>
      <c r="AI112" s="10">
        <v>9154</v>
      </c>
      <c r="AJ112" s="10">
        <f>IFERROR(AI112/(AG112+AH112),0)</f>
        <v>1830.8</v>
      </c>
      <c r="AK112" s="183">
        <v>175.53</v>
      </c>
      <c r="AL112" s="184">
        <f>IFERROR(AK112/(AG112+AH112),0)</f>
        <v>35.106000000000002</v>
      </c>
      <c r="AM112" s="39"/>
      <c r="AN112" s="10"/>
      <c r="AO112" s="10"/>
      <c r="AP112" s="10">
        <f>IFERROR(AO112/(AM112+AN112),0)</f>
        <v>0</v>
      </c>
      <c r="AQ112" s="183"/>
      <c r="AR112" s="184">
        <f t="shared" si="213"/>
        <v>0</v>
      </c>
      <c r="AS112" s="39"/>
      <c r="AT112" s="10"/>
      <c r="AU112" s="10"/>
      <c r="AV112" s="10">
        <f>IFERROR(AU112/(AS112+AT112),0)</f>
        <v>0</v>
      </c>
      <c r="AW112" s="183"/>
      <c r="AX112" s="184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183"/>
      <c r="BD112" s="184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183"/>
      <c r="BJ112" s="184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183"/>
      <c r="BP112" s="184">
        <f>IFERROR(BO112/(BK112+BL112),0)</f>
        <v>0</v>
      </c>
    </row>
    <row r="113" spans="1:68" ht="19.5" customHeight="1" outlineLevel="1" x14ac:dyDescent="0.2">
      <c r="A113" s="154"/>
      <c r="B113" s="139" t="str">
        <v>COMMERCIAL</v>
      </c>
      <c r="C113" s="39">
        <v>21</v>
      </c>
      <c r="D113" s="10"/>
      <c r="E113" s="10">
        <v>172519</v>
      </c>
      <c r="F113" s="10">
        <f t="shared" ref="F113:F116" si="338">IFERROR(E113/(C113+D113),0)</f>
        <v>8215.1904761904771</v>
      </c>
      <c r="G113" s="183">
        <v>2202.83</v>
      </c>
      <c r="H113" s="184">
        <f t="shared" ref="H113:H116" si="339">IFERROR(G113/(C113+D113),0)</f>
        <v>104.89666666666666</v>
      </c>
      <c r="I113" s="39">
        <v>23</v>
      </c>
      <c r="J113" s="10"/>
      <c r="K113" s="10">
        <v>287557</v>
      </c>
      <c r="L113" s="10">
        <f t="shared" ref="L113:L115" si="340">IFERROR(K113/(I113+J113),0)</f>
        <v>12502.478260869566</v>
      </c>
      <c r="M113" s="30">
        <v>3615.4</v>
      </c>
      <c r="N113" s="83">
        <f t="shared" ref="N113:N116" si="341">IFERROR(M113/(I113+J113),0)</f>
        <v>157.1913043478261</v>
      </c>
      <c r="O113" s="39">
        <v>76</v>
      </c>
      <c r="P113" s="10"/>
      <c r="Q113" s="10">
        <v>2171841</v>
      </c>
      <c r="R113" s="10">
        <v>28576.8552631579</v>
      </c>
      <c r="S113" s="183">
        <v>37463.11</v>
      </c>
      <c r="T113" s="184">
        <v>492.93565789473701</v>
      </c>
      <c r="U113" s="39"/>
      <c r="V113" s="10"/>
      <c r="W113" s="10"/>
      <c r="X113" s="10">
        <f t="shared" ref="X113:X115" si="342">IFERROR(W113/(U113+V113),0)</f>
        <v>0</v>
      </c>
      <c r="Y113" s="183"/>
      <c r="Z113" s="184">
        <f t="shared" ref="Z113:Z116" si="343">IFERROR(Y113/(U113+V113),0)</f>
        <v>0</v>
      </c>
      <c r="AA113" s="39"/>
      <c r="AB113" s="10"/>
      <c r="AC113" s="10"/>
      <c r="AD113" s="10">
        <f t="shared" ref="AD113:AD115" si="344">IFERROR(AC113/(AA113+AB113),0)</f>
        <v>0</v>
      </c>
      <c r="AE113" s="183"/>
      <c r="AF113" s="184">
        <f t="shared" ref="AF113:AF116" si="345">IFERROR(AE113/(AA113+AB113),0)</f>
        <v>0</v>
      </c>
      <c r="AG113" s="39"/>
      <c r="AH113" s="10"/>
      <c r="AI113" s="10"/>
      <c r="AJ113" s="10">
        <f t="shared" ref="AJ113:AJ115" si="346">IFERROR(AI113/(AG113+AH113),0)</f>
        <v>0</v>
      </c>
      <c r="AK113" s="183"/>
      <c r="AL113" s="184">
        <f t="shared" ref="AL113:AL116" si="347">IFERROR(AK113/(AG113+AH113),0)</f>
        <v>0</v>
      </c>
      <c r="AM113" s="39"/>
      <c r="AN113" s="10"/>
      <c r="AO113" s="10"/>
      <c r="AP113" s="10">
        <f t="shared" ref="AP113:AP115" si="348">IFERROR(AO113/(AM113+AN113),0)</f>
        <v>0</v>
      </c>
      <c r="AQ113" s="183"/>
      <c r="AR113" s="184">
        <f t="shared" si="213"/>
        <v>0</v>
      </c>
      <c r="AS113" s="39"/>
      <c r="AT113" s="10"/>
      <c r="AU113" s="10"/>
      <c r="AV113" s="10">
        <f t="shared" ref="AV113:AV115" si="349">IFERROR(AU113/(AS113+AT113),0)</f>
        <v>0</v>
      </c>
      <c r="AW113" s="183"/>
      <c r="AX113" s="184">
        <f t="shared" ref="AX113:AX116" si="350">IFERROR(AW113/(AS113+AT113),0)</f>
        <v>0</v>
      </c>
      <c r="AY113" s="39"/>
      <c r="AZ113" s="10"/>
      <c r="BA113" s="10"/>
      <c r="BB113" s="10">
        <f t="shared" ref="BB113:BB115" si="351">IFERROR(BA113/(AY113+AZ113),0)</f>
        <v>0</v>
      </c>
      <c r="BC113" s="183"/>
      <c r="BD113" s="184">
        <f t="shared" ref="BD113:BD116" si="352">IFERROR(BC113/(AY113+AZ113),0)</f>
        <v>0</v>
      </c>
      <c r="BE113" s="39"/>
      <c r="BF113" s="10"/>
      <c r="BG113" s="10"/>
      <c r="BH113" s="10">
        <f t="shared" ref="BH113:BH115" si="353">IFERROR(BG113/(BE113+BF113),0)</f>
        <v>0</v>
      </c>
      <c r="BI113" s="183"/>
      <c r="BJ113" s="184">
        <f t="shared" ref="BJ113:BJ116" si="354">IFERROR(BI113/(BE113+BF113),0)</f>
        <v>0</v>
      </c>
      <c r="BK113" s="39"/>
      <c r="BL113" s="10"/>
      <c r="BM113" s="10"/>
      <c r="BN113" s="10">
        <f t="shared" ref="BN113:BN115" si="355">IFERROR(BM113/(BK113+BL113),0)</f>
        <v>0</v>
      </c>
      <c r="BO113" s="183"/>
      <c r="BP113" s="184">
        <f t="shared" ref="BP113:BP116" si="356">IFERROR(BO113/(BK113+BL113),0)</f>
        <v>0</v>
      </c>
    </row>
    <row r="114" spans="1:68" ht="19.5" customHeight="1" outlineLevel="1" x14ac:dyDescent="0.2">
      <c r="A114" s="154"/>
      <c r="B114" s="139" t="str">
        <v>CNG</v>
      </c>
      <c r="C114" s="39"/>
      <c r="D114" s="10"/>
      <c r="E114" s="10"/>
      <c r="F114" s="10">
        <f t="shared" si="338"/>
        <v>0</v>
      </c>
      <c r="G114" s="183"/>
      <c r="H114" s="184">
        <f t="shared" si="339"/>
        <v>0</v>
      </c>
      <c r="I114" s="39"/>
      <c r="J114" s="10"/>
      <c r="K114" s="10"/>
      <c r="L114" s="10">
        <f t="shared" si="340"/>
        <v>0</v>
      </c>
      <c r="M114" s="30"/>
      <c r="N114" s="83">
        <f t="shared" si="341"/>
        <v>0</v>
      </c>
      <c r="O114" s="39"/>
      <c r="P114" s="10"/>
      <c r="Q114" s="10"/>
      <c r="R114" s="10"/>
      <c r="S114" s="183"/>
      <c r="T114" s="184"/>
      <c r="U114" s="39"/>
      <c r="V114" s="10"/>
      <c r="W114" s="10"/>
      <c r="X114" s="10">
        <f t="shared" si="342"/>
        <v>0</v>
      </c>
      <c r="Y114" s="183"/>
      <c r="Z114" s="184">
        <f t="shared" si="343"/>
        <v>0</v>
      </c>
      <c r="AA114" s="39"/>
      <c r="AB114" s="10"/>
      <c r="AC114" s="10"/>
      <c r="AD114" s="10">
        <f t="shared" si="344"/>
        <v>0</v>
      </c>
      <c r="AE114" s="183"/>
      <c r="AF114" s="184">
        <f t="shared" si="345"/>
        <v>0</v>
      </c>
      <c r="AG114" s="39"/>
      <c r="AH114" s="10"/>
      <c r="AI114" s="10"/>
      <c r="AJ114" s="10">
        <f t="shared" si="346"/>
        <v>0</v>
      </c>
      <c r="AK114" s="183"/>
      <c r="AL114" s="184">
        <f t="shared" si="347"/>
        <v>0</v>
      </c>
      <c r="AM114" s="39"/>
      <c r="AN114" s="10"/>
      <c r="AO114" s="10"/>
      <c r="AP114" s="10">
        <f t="shared" si="348"/>
        <v>0</v>
      </c>
      <c r="AQ114" s="183"/>
      <c r="AR114" s="184">
        <f t="shared" si="213"/>
        <v>0</v>
      </c>
      <c r="AS114" s="39"/>
      <c r="AT114" s="10"/>
      <c r="AU114" s="10"/>
      <c r="AV114" s="10">
        <f t="shared" si="349"/>
        <v>0</v>
      </c>
      <c r="AW114" s="183"/>
      <c r="AX114" s="184">
        <f t="shared" si="350"/>
        <v>0</v>
      </c>
      <c r="AY114" s="39"/>
      <c r="AZ114" s="10"/>
      <c r="BA114" s="10"/>
      <c r="BB114" s="10">
        <f t="shared" si="351"/>
        <v>0</v>
      </c>
      <c r="BC114" s="183"/>
      <c r="BD114" s="184">
        <f t="shared" si="352"/>
        <v>0</v>
      </c>
      <c r="BE114" s="39"/>
      <c r="BF114" s="10"/>
      <c r="BG114" s="10"/>
      <c r="BH114" s="10">
        <f t="shared" si="353"/>
        <v>0</v>
      </c>
      <c r="BI114" s="183"/>
      <c r="BJ114" s="184">
        <f t="shared" si="354"/>
        <v>0</v>
      </c>
      <c r="BK114" s="39"/>
      <c r="BL114" s="10"/>
      <c r="BM114" s="10"/>
      <c r="BN114" s="10">
        <f t="shared" si="355"/>
        <v>0</v>
      </c>
      <c r="BO114" s="183"/>
      <c r="BP114" s="184">
        <f t="shared" si="356"/>
        <v>0</v>
      </c>
    </row>
    <row r="115" spans="1:68" ht="19.25" customHeight="1" outlineLevel="1" x14ac:dyDescent="0.2">
      <c r="A115" s="154"/>
      <c r="B115" s="139" t="str">
        <v>INDUSTRIAL</v>
      </c>
      <c r="C115" s="39">
        <v>1</v>
      </c>
      <c r="D115" s="10"/>
      <c r="E115" s="10">
        <v>2524090</v>
      </c>
      <c r="F115" s="10">
        <f t="shared" si="338"/>
        <v>2524090</v>
      </c>
      <c r="G115" s="183">
        <v>2316.92</v>
      </c>
      <c r="H115" s="184">
        <f t="shared" si="339"/>
        <v>2316.92</v>
      </c>
      <c r="I115" s="39"/>
      <c r="J115" s="10"/>
      <c r="K115" s="10"/>
      <c r="L115" s="10">
        <f t="shared" si="340"/>
        <v>0</v>
      </c>
      <c r="M115" s="30"/>
      <c r="N115" s="83">
        <f t="shared" si="341"/>
        <v>0</v>
      </c>
      <c r="O115" s="39">
        <v>2</v>
      </c>
      <c r="P115" s="10"/>
      <c r="Q115" s="10">
        <v>363731</v>
      </c>
      <c r="R115" s="10">
        <v>181865.5</v>
      </c>
      <c r="S115" s="183">
        <v>1191.6300000000001</v>
      </c>
      <c r="T115" s="184">
        <v>595.81500000000005</v>
      </c>
      <c r="U115" s="39"/>
      <c r="V115" s="10"/>
      <c r="W115" s="10"/>
      <c r="X115" s="10">
        <f t="shared" si="342"/>
        <v>0</v>
      </c>
      <c r="Y115" s="183"/>
      <c r="Z115" s="184">
        <f t="shared" si="343"/>
        <v>0</v>
      </c>
      <c r="AA115" s="39"/>
      <c r="AB115" s="10"/>
      <c r="AC115" s="10"/>
      <c r="AD115" s="10">
        <f t="shared" si="344"/>
        <v>0</v>
      </c>
      <c r="AE115" s="183"/>
      <c r="AF115" s="184">
        <f t="shared" si="345"/>
        <v>0</v>
      </c>
      <c r="AG115" s="39">
        <v>1</v>
      </c>
      <c r="AH115" s="10"/>
      <c r="AI115" s="10">
        <v>177131</v>
      </c>
      <c r="AJ115" s="10">
        <f t="shared" si="346"/>
        <v>177131</v>
      </c>
      <c r="AK115" s="183">
        <v>1164.9000000000001</v>
      </c>
      <c r="AL115" s="184">
        <f t="shared" si="347"/>
        <v>1164.9000000000001</v>
      </c>
      <c r="AM115" s="39"/>
      <c r="AN115" s="10"/>
      <c r="AO115" s="10"/>
      <c r="AP115" s="10">
        <f t="shared" si="348"/>
        <v>0</v>
      </c>
      <c r="AQ115" s="183"/>
      <c r="AR115" s="184">
        <f t="shared" si="213"/>
        <v>0</v>
      </c>
      <c r="AS115" s="39"/>
      <c r="AT115" s="10"/>
      <c r="AU115" s="10"/>
      <c r="AV115" s="10">
        <f t="shared" si="349"/>
        <v>0</v>
      </c>
      <c r="AW115" s="183"/>
      <c r="AX115" s="184">
        <f t="shared" si="350"/>
        <v>0</v>
      </c>
      <c r="AY115" s="39"/>
      <c r="AZ115" s="10"/>
      <c r="BA115" s="10"/>
      <c r="BB115" s="10">
        <f t="shared" si="351"/>
        <v>0</v>
      </c>
      <c r="BC115" s="183"/>
      <c r="BD115" s="184">
        <f t="shared" si="352"/>
        <v>0</v>
      </c>
      <c r="BE115" s="39"/>
      <c r="BF115" s="10"/>
      <c r="BG115" s="10"/>
      <c r="BH115" s="10">
        <f t="shared" si="353"/>
        <v>0</v>
      </c>
      <c r="BI115" s="183"/>
      <c r="BJ115" s="184">
        <f t="shared" si="354"/>
        <v>0</v>
      </c>
      <c r="BK115" s="39"/>
      <c r="BL115" s="10"/>
      <c r="BM115" s="10"/>
      <c r="BN115" s="10">
        <f t="shared" si="355"/>
        <v>0</v>
      </c>
      <c r="BO115" s="183"/>
      <c r="BP115" s="184">
        <f t="shared" si="356"/>
        <v>0</v>
      </c>
    </row>
    <row r="116" spans="1:68" ht="19.25" customHeight="1" outlineLevel="1" thickBot="1" x14ac:dyDescent="0.25">
      <c r="A116" s="155"/>
      <c r="B116" s="139" t="str">
        <v>AIRCONDITIONING/COGENERATION</v>
      </c>
      <c r="C116" s="147"/>
      <c r="D116" s="148"/>
      <c r="E116" s="157"/>
      <c r="F116" s="10">
        <f t="shared" si="338"/>
        <v>0</v>
      </c>
      <c r="G116" s="185"/>
      <c r="H116" s="184">
        <f t="shared" si="339"/>
        <v>0</v>
      </c>
      <c r="I116" s="147"/>
      <c r="J116" s="148"/>
      <c r="K116" s="157"/>
      <c r="L116" s="10">
        <f>IFERROR(K116/(I116+J116),0)</f>
        <v>0</v>
      </c>
      <c r="M116" s="30"/>
      <c r="N116" s="83">
        <f t="shared" si="341"/>
        <v>0</v>
      </c>
      <c r="O116" s="147"/>
      <c r="P116" s="148"/>
      <c r="Q116" s="157"/>
      <c r="R116" s="10"/>
      <c r="S116" s="183"/>
      <c r="T116" s="184"/>
      <c r="U116" s="147"/>
      <c r="V116" s="148"/>
      <c r="W116" s="157"/>
      <c r="X116" s="10">
        <f>IFERROR(W116/(U116+V116),0)</f>
        <v>0</v>
      </c>
      <c r="Y116" s="183"/>
      <c r="Z116" s="184">
        <f t="shared" si="343"/>
        <v>0</v>
      </c>
      <c r="AA116" s="147"/>
      <c r="AB116" s="148"/>
      <c r="AC116" s="157"/>
      <c r="AD116" s="10">
        <f>IFERROR(AC116/(AA116+AB116),0)</f>
        <v>0</v>
      </c>
      <c r="AE116" s="183"/>
      <c r="AF116" s="184">
        <f t="shared" si="345"/>
        <v>0</v>
      </c>
      <c r="AG116" s="147"/>
      <c r="AH116" s="148"/>
      <c r="AI116" s="157"/>
      <c r="AJ116" s="10">
        <f>IFERROR(AI116/(AG116+AH116),0)</f>
        <v>0</v>
      </c>
      <c r="AK116" s="183"/>
      <c r="AL116" s="184">
        <f t="shared" si="347"/>
        <v>0</v>
      </c>
      <c r="AM116" s="147"/>
      <c r="AN116" s="148"/>
      <c r="AO116" s="157"/>
      <c r="AP116" s="10">
        <f>IFERROR(AO116/(AM116+AN116),0)</f>
        <v>0</v>
      </c>
      <c r="AQ116" s="183"/>
      <c r="AR116" s="184">
        <f t="shared" si="213"/>
        <v>0</v>
      </c>
      <c r="AS116" s="147"/>
      <c r="AT116" s="148"/>
      <c r="AU116" s="157"/>
      <c r="AV116" s="10">
        <f>IFERROR(AU116/(AS116+AT116),0)</f>
        <v>0</v>
      </c>
      <c r="AW116" s="183"/>
      <c r="AX116" s="184">
        <f t="shared" si="350"/>
        <v>0</v>
      </c>
      <c r="AY116" s="147"/>
      <c r="AZ116" s="148"/>
      <c r="BA116" s="157"/>
      <c r="BB116" s="10">
        <f>IFERROR(BA116/(AY116+AZ116),0)</f>
        <v>0</v>
      </c>
      <c r="BC116" s="183"/>
      <c r="BD116" s="184">
        <f t="shared" si="352"/>
        <v>0</v>
      </c>
      <c r="BE116" s="147"/>
      <c r="BF116" s="148"/>
      <c r="BG116" s="157"/>
      <c r="BH116" s="10">
        <f>IFERROR(BG116/(BE116+BF116),0)</f>
        <v>0</v>
      </c>
      <c r="BI116" s="183"/>
      <c r="BJ116" s="184">
        <f t="shared" si="354"/>
        <v>0</v>
      </c>
      <c r="BK116" s="147"/>
      <c r="BL116" s="148"/>
      <c r="BM116" s="157"/>
      <c r="BN116" s="10">
        <f>IFERROR(BM116/(BK116+BL116),0)</f>
        <v>0</v>
      </c>
      <c r="BO116" s="183"/>
      <c r="BP116" s="184">
        <f t="shared" si="356"/>
        <v>0</v>
      </c>
    </row>
    <row r="117" spans="1:68" ht="20" customHeight="1" outlineLevel="1" x14ac:dyDescent="0.2">
      <c r="A117" s="153">
        <v>19</v>
      </c>
      <c r="B117" s="141" t="s">
        <v>101</v>
      </c>
      <c r="C117" s="121">
        <f>SUM(C118:C122)</f>
        <v>563</v>
      </c>
      <c r="D117" s="74">
        <f>SUM(D118:D122)</f>
        <v>0</v>
      </c>
      <c r="E117" s="74">
        <f>SUM(E118:E121)</f>
        <v>1063296</v>
      </c>
      <c r="F117" s="74">
        <f>IFERROR(E117/(C117+D117),0)</f>
        <v>1888.6252220248668</v>
      </c>
      <c r="G117" s="181">
        <f>SUM(G118:G122)</f>
        <v>13991.710000000001</v>
      </c>
      <c r="H117" s="182">
        <f>IFERROR(G117/(C117+D117),0)</f>
        <v>24.852060390763768</v>
      </c>
      <c r="I117" s="121">
        <f>SUM(I118:I122)</f>
        <v>348</v>
      </c>
      <c r="J117" s="74">
        <f>SUM(J118:J122)</f>
        <v>0</v>
      </c>
      <c r="K117" s="74">
        <f>SUM(K118:K121)</f>
        <v>653907</v>
      </c>
      <c r="L117" s="74">
        <f>IFERROR(K117/(I117+J117),0)</f>
        <v>1879.0431034482758</v>
      </c>
      <c r="M117" s="82">
        <f>SUM(M118:M122)</f>
        <v>8878.5299999999988</v>
      </c>
      <c r="N117" s="37">
        <f>IFERROR(M117/(I117+J117),0)</f>
        <v>25.513017241379305</v>
      </c>
      <c r="O117" s="73">
        <f>SUM(O118:O122)</f>
        <v>345</v>
      </c>
      <c r="P117" s="74">
        <f>SUM(P118:P122)</f>
        <v>0</v>
      </c>
      <c r="Q117" s="74">
        <f>SUM(Q118:Q122)</f>
        <v>787770</v>
      </c>
      <c r="R117" s="74">
        <f>IFERROR(Q117/(O117+P117),0)</f>
        <v>2283.391304347826</v>
      </c>
      <c r="S117" s="181">
        <f>SUM(S118:S122)</f>
        <v>14296.93</v>
      </c>
      <c r="T117" s="182">
        <f>IFERROR(S117/(O117+P117),0)</f>
        <v>41.440376811594206</v>
      </c>
      <c r="U117" s="121">
        <f>SUM(U118:U122)</f>
        <v>4</v>
      </c>
      <c r="V117" s="74">
        <f>SUM(V118:V122)</f>
        <v>0</v>
      </c>
      <c r="W117" s="74">
        <f>SUM(W118:W121)</f>
        <v>7896</v>
      </c>
      <c r="X117" s="74">
        <f>IFERROR(W117/(U117+V117),0)</f>
        <v>1974</v>
      </c>
      <c r="Y117" s="181">
        <f>SUM(Y118:Y122)</f>
        <v>205.3</v>
      </c>
      <c r="Z117" s="182">
        <f>IFERROR(Y117/(U117+V117),0)</f>
        <v>51.325000000000003</v>
      </c>
      <c r="AA117" s="121">
        <f>SUM(AA118:AA122)</f>
        <v>13</v>
      </c>
      <c r="AB117" s="74">
        <f>SUM(AB118:AB122)</f>
        <v>0</v>
      </c>
      <c r="AC117" s="74">
        <f>SUM(AC118:AC121)</f>
        <v>19618</v>
      </c>
      <c r="AD117" s="74">
        <f>IFERROR(AC117/(AA117+AB117),0)</f>
        <v>1509.0769230769231</v>
      </c>
      <c r="AE117" s="181">
        <f>SUM(AE118:AE122)</f>
        <v>448.64</v>
      </c>
      <c r="AF117" s="182">
        <f>IFERROR(AE117/(AA117+AB117),0)</f>
        <v>34.510769230769228</v>
      </c>
      <c r="AG117" s="121">
        <f>SUM(AG118:AG122)</f>
        <v>4</v>
      </c>
      <c r="AH117" s="74">
        <f>SUM(AH118:AH122)</f>
        <v>0</v>
      </c>
      <c r="AI117" s="74">
        <f>SUM(AI118:AI121)</f>
        <v>9520</v>
      </c>
      <c r="AJ117" s="74">
        <f>IFERROR(AI117/(AG117+AH117),0)</f>
        <v>2380</v>
      </c>
      <c r="AK117" s="181">
        <f>SUM(AK118:AK122)</f>
        <v>181</v>
      </c>
      <c r="AL117" s="182">
        <f>IFERROR(AK117/(AG117+AH117),0)</f>
        <v>45.25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181">
        <f>SUM(AQ118:AQ122)</f>
        <v>0</v>
      </c>
      <c r="AR117" s="182">
        <f t="shared" si="213"/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181">
        <f>SUM(AW118:AW122)</f>
        <v>0</v>
      </c>
      <c r="AX117" s="182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181">
        <f>SUM(BC118:BC122)</f>
        <v>0</v>
      </c>
      <c r="BD117" s="182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181">
        <f>SUM(BI118:BI122)</f>
        <v>0</v>
      </c>
      <c r="BJ117" s="182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181">
        <f>SUM(BO118:BO122)</f>
        <v>0</v>
      </c>
      <c r="BP117" s="182">
        <f>IFERROR(BO117/(BK117+BL117),0)</f>
        <v>0</v>
      </c>
    </row>
    <row r="118" spans="1:68" ht="19.5" customHeight="1" outlineLevel="1" x14ac:dyDescent="0.2">
      <c r="A118" s="154"/>
      <c r="B118" s="139" t="str" cm="1">
        <f t="array" ref="B118:B122">$B$10:$B$14</f>
        <v>RESIDENTIAL</v>
      </c>
      <c r="C118" s="39">
        <v>554</v>
      </c>
      <c r="D118" s="10"/>
      <c r="E118" s="10">
        <v>1046781</v>
      </c>
      <c r="F118" s="10">
        <f>IFERROR(E118/(C118+D118),0)</f>
        <v>1889.4963898916967</v>
      </c>
      <c r="G118" s="183">
        <v>13742.86</v>
      </c>
      <c r="H118" s="184">
        <f>IFERROR(G118/(C118+D118),0)</f>
        <v>24.806606498194945</v>
      </c>
      <c r="I118" s="39">
        <v>338</v>
      </c>
      <c r="J118" s="10"/>
      <c r="K118" s="10">
        <v>616168</v>
      </c>
      <c r="L118" s="10">
        <f>IFERROR(K118/(I118+J118),0)</f>
        <v>1822.9822485207101</v>
      </c>
      <c r="M118" s="30">
        <v>8389.57</v>
      </c>
      <c r="N118" s="83">
        <f>IFERROR(M118/(I118+J118),0)</f>
        <v>24.821213017751479</v>
      </c>
      <c r="O118" s="9">
        <v>327</v>
      </c>
      <c r="P118" s="10"/>
      <c r="Q118" s="10">
        <v>551827</v>
      </c>
      <c r="R118" s="10">
        <v>1687.5443425076501</v>
      </c>
      <c r="S118" s="183">
        <v>10055.43</v>
      </c>
      <c r="T118" s="184">
        <v>30.750550458715601</v>
      </c>
      <c r="U118" s="39">
        <v>4</v>
      </c>
      <c r="V118" s="10"/>
      <c r="W118" s="10">
        <v>7896</v>
      </c>
      <c r="X118" s="10">
        <f>IFERROR(W118/(U118+V118),0)</f>
        <v>1974</v>
      </c>
      <c r="Y118" s="183">
        <v>205.3</v>
      </c>
      <c r="Z118" s="184">
        <f>IFERROR(Y118/(U118+V118),0)</f>
        <v>51.325000000000003</v>
      </c>
      <c r="AA118" s="39">
        <v>13</v>
      </c>
      <c r="AB118" s="10"/>
      <c r="AC118" s="10">
        <v>19618</v>
      </c>
      <c r="AD118" s="10">
        <f>IFERROR(AC118/(AA118+AB118),0)</f>
        <v>1509.0769230769231</v>
      </c>
      <c r="AE118" s="183">
        <v>448.64</v>
      </c>
      <c r="AF118" s="184">
        <f>IFERROR(AE118/(AA118+AB118),0)</f>
        <v>34.510769230769228</v>
      </c>
      <c r="AG118" s="39">
        <v>4</v>
      </c>
      <c r="AH118" s="10"/>
      <c r="AI118" s="10">
        <v>9520</v>
      </c>
      <c r="AJ118" s="10">
        <f>IFERROR(AI118/(AG118+AH118),0)</f>
        <v>2380</v>
      </c>
      <c r="AK118" s="183">
        <v>181</v>
      </c>
      <c r="AL118" s="184">
        <f>IFERROR(AK118/(AG118+AH118),0)</f>
        <v>45.25</v>
      </c>
      <c r="AM118" s="39"/>
      <c r="AN118" s="10"/>
      <c r="AO118" s="10"/>
      <c r="AP118" s="10">
        <f>IFERROR(AO118/(AM118+AN118),0)</f>
        <v>0</v>
      </c>
      <c r="AQ118" s="183"/>
      <c r="AR118" s="184">
        <f t="shared" si="213"/>
        <v>0</v>
      </c>
      <c r="AS118" s="39"/>
      <c r="AT118" s="10"/>
      <c r="AU118" s="10"/>
      <c r="AV118" s="10">
        <f>IFERROR(AU118/(AS118+AT118),0)</f>
        <v>0</v>
      </c>
      <c r="AW118" s="183"/>
      <c r="AX118" s="184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183"/>
      <c r="BD118" s="184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183"/>
      <c r="BJ118" s="184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183"/>
      <c r="BP118" s="184">
        <f>IFERROR(BO118/(BK118+BL118),0)</f>
        <v>0</v>
      </c>
    </row>
    <row r="119" spans="1:68" ht="19.5" customHeight="1" outlineLevel="1" x14ac:dyDescent="0.2">
      <c r="A119" s="154"/>
      <c r="B119" s="139" t="str">
        <v>COMMERCIAL</v>
      </c>
      <c r="C119" s="39">
        <v>9</v>
      </c>
      <c r="D119" s="10"/>
      <c r="E119" s="10">
        <v>16515</v>
      </c>
      <c r="F119" s="10">
        <f t="shared" ref="F119:F122" si="357">IFERROR(E119/(C119+D119),0)</f>
        <v>1835</v>
      </c>
      <c r="G119" s="183">
        <v>248.85000000000002</v>
      </c>
      <c r="H119" s="184">
        <f t="shared" ref="H119:H122" si="358">IFERROR(G119/(C119+D119),0)</f>
        <v>27.650000000000002</v>
      </c>
      <c r="I119" s="39">
        <v>10</v>
      </c>
      <c r="J119" s="10"/>
      <c r="K119" s="10">
        <v>37739</v>
      </c>
      <c r="L119" s="10">
        <f t="shared" ref="L119:L121" si="359">IFERROR(K119/(I119+J119),0)</f>
        <v>3773.9</v>
      </c>
      <c r="M119" s="30">
        <v>488.96000000000004</v>
      </c>
      <c r="N119" s="83">
        <f t="shared" ref="N119:N122" si="360">IFERROR(M119/(I119+J119),0)</f>
        <v>48.896000000000001</v>
      </c>
      <c r="O119" s="9">
        <v>18</v>
      </c>
      <c r="P119" s="10"/>
      <c r="Q119" s="10">
        <v>235943</v>
      </c>
      <c r="R119" s="10">
        <v>13107.9444444444</v>
      </c>
      <c r="S119" s="183">
        <v>4241.5</v>
      </c>
      <c r="T119" s="184">
        <v>235.638888888889</v>
      </c>
      <c r="U119" s="39"/>
      <c r="V119" s="10"/>
      <c r="W119" s="10"/>
      <c r="X119" s="10">
        <f t="shared" ref="X119:X121" si="361">IFERROR(W119/(U119+V119),0)</f>
        <v>0</v>
      </c>
      <c r="Y119" s="183"/>
      <c r="Z119" s="184">
        <f t="shared" ref="Z119:Z122" si="362">IFERROR(Y119/(U119+V119),0)</f>
        <v>0</v>
      </c>
      <c r="AA119" s="39"/>
      <c r="AB119" s="10"/>
      <c r="AC119" s="10"/>
      <c r="AD119" s="10">
        <f t="shared" ref="AD119:AD121" si="363">IFERROR(AC119/(AA119+AB119),0)</f>
        <v>0</v>
      </c>
      <c r="AE119" s="183"/>
      <c r="AF119" s="184">
        <f t="shared" ref="AF119:AF122" si="364">IFERROR(AE119/(AA119+AB119),0)</f>
        <v>0</v>
      </c>
      <c r="AG119" s="39"/>
      <c r="AH119" s="10"/>
      <c r="AI119" s="10"/>
      <c r="AJ119" s="10">
        <f t="shared" ref="AJ119:AJ121" si="365">IFERROR(AI119/(AG119+AH119),0)</f>
        <v>0</v>
      </c>
      <c r="AK119" s="183"/>
      <c r="AL119" s="184">
        <f t="shared" ref="AL119:AL122" si="366">IFERROR(AK119/(AG119+AH119),0)</f>
        <v>0</v>
      </c>
      <c r="AM119" s="39"/>
      <c r="AN119" s="10"/>
      <c r="AO119" s="10"/>
      <c r="AP119" s="10">
        <f t="shared" ref="AP119:AP121" si="367">IFERROR(AO119/(AM119+AN119),0)</f>
        <v>0</v>
      </c>
      <c r="AQ119" s="183"/>
      <c r="AR119" s="184">
        <f t="shared" si="213"/>
        <v>0</v>
      </c>
      <c r="AS119" s="39"/>
      <c r="AT119" s="10"/>
      <c r="AU119" s="10"/>
      <c r="AV119" s="10">
        <f t="shared" ref="AV119:AV121" si="368">IFERROR(AU119/(AS119+AT119),0)</f>
        <v>0</v>
      </c>
      <c r="AW119" s="183"/>
      <c r="AX119" s="184">
        <f t="shared" ref="AX119:AX122" si="369">IFERROR(AW119/(AS119+AT119),0)</f>
        <v>0</v>
      </c>
      <c r="AY119" s="39"/>
      <c r="AZ119" s="10"/>
      <c r="BA119" s="10"/>
      <c r="BB119" s="10">
        <f t="shared" ref="BB119:BB121" si="370">IFERROR(BA119/(AY119+AZ119),0)</f>
        <v>0</v>
      </c>
      <c r="BC119" s="183"/>
      <c r="BD119" s="184">
        <f t="shared" ref="BD119:BD122" si="371">IFERROR(BC119/(AY119+AZ119),0)</f>
        <v>0</v>
      </c>
      <c r="BE119" s="39"/>
      <c r="BF119" s="10"/>
      <c r="BG119" s="10"/>
      <c r="BH119" s="10">
        <f t="shared" ref="BH119:BH121" si="372">IFERROR(BG119/(BE119+BF119),0)</f>
        <v>0</v>
      </c>
      <c r="BI119" s="183"/>
      <c r="BJ119" s="184">
        <f t="shared" ref="BJ119:BJ122" si="373">IFERROR(BI119/(BE119+BF119),0)</f>
        <v>0</v>
      </c>
      <c r="BK119" s="39"/>
      <c r="BL119" s="10"/>
      <c r="BM119" s="10"/>
      <c r="BN119" s="10">
        <f t="shared" ref="BN119:BN121" si="374">IFERROR(BM119/(BK119+BL119),0)</f>
        <v>0</v>
      </c>
      <c r="BO119" s="183"/>
      <c r="BP119" s="184">
        <f t="shared" ref="BP119:BP122" si="375">IFERROR(BO119/(BK119+BL119),0)</f>
        <v>0</v>
      </c>
    </row>
    <row r="120" spans="1:68" ht="19.5" customHeight="1" outlineLevel="1" x14ac:dyDescent="0.2">
      <c r="A120" s="154"/>
      <c r="B120" s="139" t="str">
        <v>CNG</v>
      </c>
      <c r="C120" s="39"/>
      <c r="D120" s="10"/>
      <c r="E120" s="10"/>
      <c r="F120" s="10">
        <f t="shared" si="357"/>
        <v>0</v>
      </c>
      <c r="G120" s="183"/>
      <c r="H120" s="184">
        <f t="shared" si="358"/>
        <v>0</v>
      </c>
      <c r="I120" s="39"/>
      <c r="J120" s="10"/>
      <c r="K120" s="10"/>
      <c r="L120" s="10">
        <f t="shared" si="359"/>
        <v>0</v>
      </c>
      <c r="M120" s="30"/>
      <c r="N120" s="83">
        <f t="shared" si="360"/>
        <v>0</v>
      </c>
      <c r="O120" s="9"/>
      <c r="P120" s="10"/>
      <c r="Q120" s="10"/>
      <c r="R120" s="10"/>
      <c r="S120" s="183"/>
      <c r="T120" s="184"/>
      <c r="U120" s="39"/>
      <c r="V120" s="10"/>
      <c r="W120" s="10"/>
      <c r="X120" s="10">
        <f t="shared" si="361"/>
        <v>0</v>
      </c>
      <c r="Y120" s="183"/>
      <c r="Z120" s="184">
        <f t="shared" si="362"/>
        <v>0</v>
      </c>
      <c r="AA120" s="39"/>
      <c r="AB120" s="10"/>
      <c r="AC120" s="10"/>
      <c r="AD120" s="10">
        <f t="shared" si="363"/>
        <v>0</v>
      </c>
      <c r="AE120" s="183"/>
      <c r="AF120" s="184">
        <f t="shared" si="364"/>
        <v>0</v>
      </c>
      <c r="AG120" s="39"/>
      <c r="AH120" s="10"/>
      <c r="AI120" s="10"/>
      <c r="AJ120" s="10">
        <f t="shared" si="365"/>
        <v>0</v>
      </c>
      <c r="AK120" s="183"/>
      <c r="AL120" s="184">
        <f t="shared" si="366"/>
        <v>0</v>
      </c>
      <c r="AM120" s="39"/>
      <c r="AN120" s="10"/>
      <c r="AO120" s="10"/>
      <c r="AP120" s="10">
        <f t="shared" si="367"/>
        <v>0</v>
      </c>
      <c r="AQ120" s="183"/>
      <c r="AR120" s="184">
        <f t="shared" si="213"/>
        <v>0</v>
      </c>
      <c r="AS120" s="39"/>
      <c r="AT120" s="10"/>
      <c r="AU120" s="10"/>
      <c r="AV120" s="10">
        <f t="shared" si="368"/>
        <v>0</v>
      </c>
      <c r="AW120" s="183"/>
      <c r="AX120" s="184">
        <f t="shared" si="369"/>
        <v>0</v>
      </c>
      <c r="AY120" s="39"/>
      <c r="AZ120" s="10"/>
      <c r="BA120" s="10"/>
      <c r="BB120" s="10">
        <f t="shared" si="370"/>
        <v>0</v>
      </c>
      <c r="BC120" s="183"/>
      <c r="BD120" s="184">
        <f t="shared" si="371"/>
        <v>0</v>
      </c>
      <c r="BE120" s="39"/>
      <c r="BF120" s="10"/>
      <c r="BG120" s="10"/>
      <c r="BH120" s="10">
        <f t="shared" si="372"/>
        <v>0</v>
      </c>
      <c r="BI120" s="183"/>
      <c r="BJ120" s="184">
        <f t="shared" si="373"/>
        <v>0</v>
      </c>
      <c r="BK120" s="39"/>
      <c r="BL120" s="10"/>
      <c r="BM120" s="10"/>
      <c r="BN120" s="10">
        <f t="shared" si="374"/>
        <v>0</v>
      </c>
      <c r="BO120" s="183"/>
      <c r="BP120" s="184">
        <f t="shared" si="375"/>
        <v>0</v>
      </c>
    </row>
    <row r="121" spans="1:68" ht="19.5" customHeight="1" outlineLevel="1" x14ac:dyDescent="0.2">
      <c r="A121" s="154"/>
      <c r="B121" s="139" t="str">
        <v>INDUSTRIAL</v>
      </c>
      <c r="C121" s="39"/>
      <c r="D121" s="10"/>
      <c r="E121" s="10"/>
      <c r="F121" s="10">
        <f t="shared" si="357"/>
        <v>0</v>
      </c>
      <c r="G121" s="183"/>
      <c r="H121" s="184">
        <f t="shared" si="358"/>
        <v>0</v>
      </c>
      <c r="I121" s="39"/>
      <c r="J121" s="10"/>
      <c r="K121" s="10"/>
      <c r="L121" s="10">
        <f t="shared" si="359"/>
        <v>0</v>
      </c>
      <c r="M121" s="30"/>
      <c r="N121" s="83">
        <f t="shared" si="360"/>
        <v>0</v>
      </c>
      <c r="O121" s="9"/>
      <c r="P121" s="10"/>
      <c r="Q121" s="10"/>
      <c r="R121" s="10"/>
      <c r="S121" s="183"/>
      <c r="T121" s="184"/>
      <c r="U121" s="39"/>
      <c r="V121" s="10"/>
      <c r="W121" s="10"/>
      <c r="X121" s="10">
        <f t="shared" si="361"/>
        <v>0</v>
      </c>
      <c r="Y121" s="183"/>
      <c r="Z121" s="184">
        <f t="shared" si="362"/>
        <v>0</v>
      </c>
      <c r="AA121" s="39"/>
      <c r="AB121" s="10"/>
      <c r="AC121" s="10"/>
      <c r="AD121" s="10">
        <f t="shared" si="363"/>
        <v>0</v>
      </c>
      <c r="AE121" s="183"/>
      <c r="AF121" s="184">
        <f t="shared" si="364"/>
        <v>0</v>
      </c>
      <c r="AG121" s="39"/>
      <c r="AH121" s="10"/>
      <c r="AI121" s="10"/>
      <c r="AJ121" s="10">
        <f t="shared" si="365"/>
        <v>0</v>
      </c>
      <c r="AK121" s="183"/>
      <c r="AL121" s="184">
        <f t="shared" si="366"/>
        <v>0</v>
      </c>
      <c r="AM121" s="39"/>
      <c r="AN121" s="10"/>
      <c r="AO121" s="10"/>
      <c r="AP121" s="10">
        <f t="shared" si="367"/>
        <v>0</v>
      </c>
      <c r="AQ121" s="183"/>
      <c r="AR121" s="184">
        <f t="shared" si="213"/>
        <v>0</v>
      </c>
      <c r="AS121" s="39"/>
      <c r="AT121" s="10"/>
      <c r="AU121" s="10"/>
      <c r="AV121" s="10">
        <f t="shared" si="368"/>
        <v>0</v>
      </c>
      <c r="AW121" s="183"/>
      <c r="AX121" s="184">
        <f t="shared" si="369"/>
        <v>0</v>
      </c>
      <c r="AY121" s="39"/>
      <c r="AZ121" s="10"/>
      <c r="BA121" s="10"/>
      <c r="BB121" s="10">
        <f t="shared" si="370"/>
        <v>0</v>
      </c>
      <c r="BC121" s="183"/>
      <c r="BD121" s="184">
        <f t="shared" si="371"/>
        <v>0</v>
      </c>
      <c r="BE121" s="39"/>
      <c r="BF121" s="10"/>
      <c r="BG121" s="10"/>
      <c r="BH121" s="10">
        <f t="shared" si="372"/>
        <v>0</v>
      </c>
      <c r="BI121" s="183"/>
      <c r="BJ121" s="184">
        <f t="shared" si="373"/>
        <v>0</v>
      </c>
      <c r="BK121" s="39"/>
      <c r="BL121" s="10"/>
      <c r="BM121" s="10"/>
      <c r="BN121" s="10">
        <f t="shared" si="374"/>
        <v>0</v>
      </c>
      <c r="BO121" s="183"/>
      <c r="BP121" s="184">
        <f t="shared" si="375"/>
        <v>0</v>
      </c>
    </row>
    <row r="122" spans="1:68" ht="19.5" customHeight="1" outlineLevel="1" thickBot="1" x14ac:dyDescent="0.25">
      <c r="A122" s="155"/>
      <c r="B122" s="139" t="str">
        <v>AIRCONDITIONING/COGENERATION</v>
      </c>
      <c r="C122" s="147"/>
      <c r="D122" s="148"/>
      <c r="E122" s="157"/>
      <c r="F122" s="10">
        <f t="shared" si="357"/>
        <v>0</v>
      </c>
      <c r="G122" s="185"/>
      <c r="H122" s="184">
        <f t="shared" si="358"/>
        <v>0</v>
      </c>
      <c r="I122" s="147"/>
      <c r="J122" s="148"/>
      <c r="K122" s="157"/>
      <c r="L122" s="10">
        <f>IFERROR(K122/(I122+J122),0)</f>
        <v>0</v>
      </c>
      <c r="M122" s="30"/>
      <c r="N122" s="83">
        <f t="shared" si="360"/>
        <v>0</v>
      </c>
      <c r="O122" s="160"/>
      <c r="P122" s="148"/>
      <c r="Q122" s="157"/>
      <c r="R122" s="10"/>
      <c r="S122" s="183"/>
      <c r="T122" s="184"/>
      <c r="U122" s="147"/>
      <c r="V122" s="148"/>
      <c r="W122" s="157"/>
      <c r="X122" s="10">
        <f>IFERROR(W122/(U122+V122),0)</f>
        <v>0</v>
      </c>
      <c r="Y122" s="183"/>
      <c r="Z122" s="184">
        <f t="shared" si="362"/>
        <v>0</v>
      </c>
      <c r="AA122" s="147"/>
      <c r="AB122" s="148"/>
      <c r="AC122" s="157"/>
      <c r="AD122" s="10">
        <f>IFERROR(AC122/(AA122+AB122),0)</f>
        <v>0</v>
      </c>
      <c r="AE122" s="183"/>
      <c r="AF122" s="184">
        <f t="shared" si="364"/>
        <v>0</v>
      </c>
      <c r="AG122" s="147"/>
      <c r="AH122" s="148"/>
      <c r="AI122" s="157"/>
      <c r="AJ122" s="10">
        <f>IFERROR(AI122/(AG122+AH122),0)</f>
        <v>0</v>
      </c>
      <c r="AK122" s="183"/>
      <c r="AL122" s="184">
        <f t="shared" si="366"/>
        <v>0</v>
      </c>
      <c r="AM122" s="147"/>
      <c r="AN122" s="148"/>
      <c r="AO122" s="157"/>
      <c r="AP122" s="10">
        <f>IFERROR(AO122/(AM122+AN122),0)</f>
        <v>0</v>
      </c>
      <c r="AQ122" s="183"/>
      <c r="AR122" s="184">
        <f t="shared" si="213"/>
        <v>0</v>
      </c>
      <c r="AS122" s="147"/>
      <c r="AT122" s="148"/>
      <c r="AU122" s="157"/>
      <c r="AV122" s="10">
        <f>IFERROR(AU122/(AS122+AT122),0)</f>
        <v>0</v>
      </c>
      <c r="AW122" s="183"/>
      <c r="AX122" s="184">
        <f t="shared" si="369"/>
        <v>0</v>
      </c>
      <c r="AY122" s="147"/>
      <c r="AZ122" s="148"/>
      <c r="BA122" s="157"/>
      <c r="BB122" s="10">
        <f>IFERROR(BA122/(AY122+AZ122),0)</f>
        <v>0</v>
      </c>
      <c r="BC122" s="183"/>
      <c r="BD122" s="184">
        <f t="shared" si="371"/>
        <v>0</v>
      </c>
      <c r="BE122" s="147"/>
      <c r="BF122" s="148"/>
      <c r="BG122" s="157"/>
      <c r="BH122" s="10">
        <f>IFERROR(BG122/(BE122+BF122),0)</f>
        <v>0</v>
      </c>
      <c r="BI122" s="183"/>
      <c r="BJ122" s="184">
        <f t="shared" si="373"/>
        <v>0</v>
      </c>
      <c r="BK122" s="147"/>
      <c r="BL122" s="148"/>
      <c r="BM122" s="157"/>
      <c r="BN122" s="10">
        <f>IFERROR(BM122/(BK122+BL122),0)</f>
        <v>0</v>
      </c>
      <c r="BO122" s="183"/>
      <c r="BP122" s="184">
        <f t="shared" si="375"/>
        <v>0</v>
      </c>
    </row>
    <row r="123" spans="1:68" ht="36" customHeight="1" outlineLevel="1" x14ac:dyDescent="0.2">
      <c r="A123" s="149"/>
      <c r="B123" s="142"/>
      <c r="C123" s="106"/>
      <c r="D123" s="107"/>
      <c r="E123" s="158"/>
      <c r="F123" s="107"/>
      <c r="G123" s="188"/>
      <c r="H123" s="188"/>
      <c r="I123" s="111"/>
      <c r="J123" s="107"/>
      <c r="K123" s="158"/>
      <c r="L123" s="107"/>
      <c r="M123" s="156"/>
      <c r="N123" s="88"/>
      <c r="O123" s="111"/>
      <c r="P123" s="107"/>
      <c r="Q123" s="158"/>
      <c r="R123" s="107"/>
      <c r="S123" s="192"/>
      <c r="T123" s="193"/>
      <c r="U123" s="111"/>
      <c r="V123" s="107"/>
      <c r="W123" s="158"/>
      <c r="X123" s="107"/>
      <c r="Y123" s="192"/>
      <c r="Z123" s="193"/>
      <c r="AA123" s="111"/>
      <c r="AB123" s="107"/>
      <c r="AC123" s="158"/>
      <c r="AD123" s="107"/>
      <c r="AE123" s="192"/>
      <c r="AF123" s="193"/>
      <c r="AG123" s="111"/>
      <c r="AH123" s="107"/>
      <c r="AI123" s="158"/>
      <c r="AJ123" s="107"/>
      <c r="AK123" s="192"/>
      <c r="AL123" s="193"/>
      <c r="AM123" s="111"/>
      <c r="AN123" s="107"/>
      <c r="AO123" s="158"/>
      <c r="AP123" s="107"/>
      <c r="AQ123" s="192"/>
      <c r="AR123" s="193"/>
      <c r="AS123" s="111"/>
      <c r="AT123" s="107"/>
      <c r="AU123" s="158"/>
      <c r="AV123" s="107"/>
      <c r="AW123" s="192"/>
      <c r="AX123" s="193"/>
      <c r="AY123" s="111"/>
      <c r="AZ123" s="107"/>
      <c r="BA123" s="158"/>
      <c r="BB123" s="107"/>
      <c r="BC123" s="192"/>
      <c r="BD123" s="193"/>
      <c r="BE123" s="111"/>
      <c r="BF123" s="107"/>
      <c r="BG123" s="158"/>
      <c r="BH123" s="107"/>
      <c r="BI123" s="192"/>
      <c r="BJ123" s="193"/>
      <c r="BK123" s="111"/>
      <c r="BL123" s="107"/>
      <c r="BM123" s="158"/>
      <c r="BN123" s="107"/>
      <c r="BO123" s="192"/>
      <c r="BP123" s="193"/>
    </row>
    <row r="124" spans="1:68" ht="19.5" customHeight="1" outlineLevel="1" x14ac:dyDescent="0.2">
      <c r="A124" s="150"/>
      <c r="B124" s="55" t="str" cm="1">
        <f t="array" ref="B124:B128">$B$10:$B$14</f>
        <v>RESIDENTIAL</v>
      </c>
      <c r="C124" s="56" cm="1">
        <f t="array" ref="C124">SUM(_xlfn._xlws.FILTER(C$9:C$123,$B$9:$B$123=$B124))</f>
        <v>275535</v>
      </c>
      <c r="D124" s="56" cm="1">
        <f t="array" ref="D124">SUM(_xlfn._xlws.FILTER(D$9:D$123,$B$9:$B$123=$B124))</f>
        <v>0</v>
      </c>
      <c r="E124" s="56" cm="1">
        <f t="array" ref="E124">SUM(_xlfn._xlws.FILTER(E$9:E$123,$B$9:$B$123=$B124))</f>
        <v>513074361</v>
      </c>
      <c r="F124" s="56">
        <f>IFERROR(E124/(C124+D124),0)</f>
        <v>1862.1023136806575</v>
      </c>
      <c r="G124" s="189" cm="1">
        <f t="array" ref="G124">SUM(_xlfn._xlws.FILTER(G$9:G$123,$B$9:$B$123=$B124))</f>
        <v>6757607.9900000002</v>
      </c>
      <c r="H124" s="190">
        <f>IFERROR(G124/(C124+D124),0)</f>
        <v>24.52540689930499</v>
      </c>
      <c r="I124" s="56" cm="1">
        <f t="array" ref="I124">SUM(_xlfn._xlws.FILTER(I$9:I$123,$B$9:$B$123=$B124))</f>
        <v>117701</v>
      </c>
      <c r="J124" s="56" cm="1">
        <f t="array" ref="J124">SUM(_xlfn._xlws.FILTER(J$9:J$123,$B$9:$B$123=$B124))</f>
        <v>0</v>
      </c>
      <c r="K124" s="56" cm="1">
        <f t="array" ref="K124">SUM(_xlfn._xlws.FILTER(K$9:K$123,$B$9:$B$123=$B124))</f>
        <v>253674284</v>
      </c>
      <c r="L124" s="56" cm="1">
        <f t="array" ref="L124">SUM(_xlfn._xlws.FILTER(L$9:L$123,$B$9:$B$123=$B124))</f>
        <v>22702.373102588805</v>
      </c>
      <c r="M124" s="56" cm="1">
        <f t="array" ref="M124">SUM(_xlfn._xlws.FILTER(M$9:M$123,$B$9:$B$123=$B124))</f>
        <v>3405184.0099999993</v>
      </c>
      <c r="N124" s="56" cm="1">
        <f t="array" ref="N124">SUM(_xlfn._xlws.FILTER(N$9:N$123,$B$9:$B$123=$B124))</f>
        <v>305.20554757190069</v>
      </c>
      <c r="O124" s="56" cm="1">
        <f t="array" ref="O124">SUM(_xlfn._xlws.FILTER(O$9:O$123,$B$9:$B$123=$B124))</f>
        <v>188139</v>
      </c>
      <c r="P124" s="56" cm="1">
        <f t="array" ref="P124">SUM(_xlfn._xlws.FILTER(P$9:P$123,$B$9:$B$123=$B124))</f>
        <v>0</v>
      </c>
      <c r="Q124" s="56" cm="1">
        <f t="array" ref="Q124">SUM(_xlfn._xlws.FILTER(Q$9:Q$123,$B$9:$B$123=$B124))</f>
        <v>500605473</v>
      </c>
      <c r="R124" s="56">
        <f t="shared" ref="R124:R128" si="376">IFERROR(Q124/(O124+P124),0)</f>
        <v>2660.8277550109228</v>
      </c>
      <c r="S124" s="189" cm="1">
        <f t="array" ref="S124">SUM(_xlfn._xlws.FILTER(S$9:S$123,$B$9:$B$123=$B124))</f>
        <v>9108851.4600000009</v>
      </c>
      <c r="T124" s="190">
        <f t="shared" ref="T124:T128" si="377">IFERROR(S124/(O124+P124),0)</f>
        <v>48.415540956420521</v>
      </c>
      <c r="U124" s="56" cm="1">
        <f t="array" ref="U124">SUM(_xlfn._xlws.FILTER(U$9:U$123,$B$9:$B$123=$B124))</f>
        <v>1107</v>
      </c>
      <c r="V124" s="56" cm="1">
        <f t="array" ref="V124">SUM(_xlfn._xlws.FILTER(V$9:V$123,$B$9:$B$123=$B124))</f>
        <v>0</v>
      </c>
      <c r="W124" s="56" cm="1">
        <f t="array" ref="W124">SUM(_xlfn._xlws.FILTER(W$9:W$123,$B$9:$B$123=$B124))</f>
        <v>1945943</v>
      </c>
      <c r="X124" s="56">
        <f t="shared" ref="X124:X128" si="378">IFERROR(W124/(U124+V124),0)</f>
        <v>1757.8527551942186</v>
      </c>
      <c r="Y124" s="189" cm="1">
        <f t="array" ref="Y124">SUM(_xlfn._xlws.FILTER(Y$9:Y$123,$B$9:$B$123=$B124))</f>
        <v>51216.450000000012</v>
      </c>
      <c r="Z124" s="190">
        <f t="shared" ref="Z124:Z128" si="379">IFERROR(Y124/(U124+V124),0)</f>
        <v>46.26598915989161</v>
      </c>
      <c r="AA124" s="56" cm="1">
        <f t="array" ref="AA124">SUM(_xlfn._xlws.FILTER(AA$9:AA$123,$B$9:$B$123=$B124))</f>
        <v>2453</v>
      </c>
      <c r="AB124" s="56" cm="1">
        <f t="array" ref="AB124">SUM(_xlfn._xlws.FILTER(AB$9:AB$123,$B$9:$B$123=$B124))</f>
        <v>0</v>
      </c>
      <c r="AC124" s="56" cm="1">
        <f t="array" ref="AC124">SUM(_xlfn._xlws.FILTER(AC$9:AC$123,$B$9:$B$123=$B124))</f>
        <v>4838670</v>
      </c>
      <c r="AD124" s="56">
        <f t="shared" ref="AD124:AD128" si="380">IFERROR(AC124/(AA124+AB124),0)</f>
        <v>1972.5519771708111</v>
      </c>
      <c r="AE124" s="189" cm="1">
        <f t="array" ref="AE124">SUM(_xlfn._xlws.FILTER(AE$9:AE$123,$B$9:$B$123=$B124))</f>
        <v>107972.99999999999</v>
      </c>
      <c r="AF124" s="190">
        <f t="shared" ref="AF124:AF128" si="381">IFERROR(AE124/(AA124+AB124),0)</f>
        <v>44.016714227476555</v>
      </c>
      <c r="AG124" s="56" cm="1">
        <f t="array" ref="AG124">SUM(_xlfn._xlws.FILTER(AG$9:AG$123,$B$9:$B$123=$B124))</f>
        <v>1054</v>
      </c>
      <c r="AH124" s="56" cm="1">
        <f t="array" ref="AH124">SUM(_xlfn._xlws.FILTER(AH$9:AH$123,$B$9:$B$123=$B124))</f>
        <v>0</v>
      </c>
      <c r="AI124" s="56" cm="1">
        <f t="array" ref="AI124">SUM(_xlfn._xlws.FILTER(AI$9:AI$123,$B$9:$B$123=$B124))</f>
        <v>1991879</v>
      </c>
      <c r="AJ124" s="56">
        <f t="shared" ref="AJ124:AJ128" si="382">IFERROR(AI124/(AG124+AH124),0)</f>
        <v>1889.8282732447817</v>
      </c>
      <c r="AK124" s="189" cm="1">
        <f t="array" ref="AK124">SUM(_xlfn._xlws.FILTER(AK$9:AK$123,$B$9:$B$123=$B124))</f>
        <v>38352.99</v>
      </c>
      <c r="AL124" s="190">
        <f t="shared" ref="AL124:AL128" si="383">IFERROR(AK124/(AG124+AH124),0)</f>
        <v>36.388036053130925</v>
      </c>
      <c r="AM124" s="56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56" cm="1">
        <f t="array" ref="AO124">SUM(_xlfn._xlws.FILTER(AO$9:AO$123,$B$9:$B$123=$B124))</f>
        <v>0</v>
      </c>
      <c r="AP124" s="56">
        <f t="shared" ref="AP124:AP128" si="384">IFERROR(AO124/(AM124+AN124),0)</f>
        <v>0</v>
      </c>
      <c r="AQ124" s="189" cm="1">
        <f t="array" ref="AQ124">SUM(_xlfn._xlws.FILTER(AQ$9:AQ$123,$B$9:$B$123=$B124))</f>
        <v>0</v>
      </c>
      <c r="AR124" s="190">
        <f t="shared" ref="AR124:AR129" si="385">IFERROR(AQ124/(AM124+AN124),0)</f>
        <v>0</v>
      </c>
      <c r="AS124" s="56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56" cm="1">
        <f t="array" ref="AU124">SUM(_xlfn._xlws.FILTER(AU$9:AU$123,$B$9:$B$123=$B124))</f>
        <v>0</v>
      </c>
      <c r="AV124" s="56">
        <f t="shared" ref="AV124:AV128" si="386">IFERROR(AU124/(AS124+AT124),0)</f>
        <v>0</v>
      </c>
      <c r="AW124" s="189" cm="1">
        <f t="array" ref="AW124">SUM(_xlfn._xlws.FILTER(AW$9:AW$123,$B$9:$B$123=$B124))</f>
        <v>0</v>
      </c>
      <c r="AX124" s="190">
        <f t="shared" ref="AX124:AX128" si="387">IFERROR(AW124/(AS124+AT124),0)</f>
        <v>0</v>
      </c>
      <c r="AY124" s="56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56" cm="1">
        <f t="array" ref="BA124">SUM(_xlfn._xlws.FILTER(BA$9:BA$123,$B$9:$B$123=$B124))</f>
        <v>0</v>
      </c>
      <c r="BB124" s="56">
        <f t="shared" ref="BB124:BB128" si="388">IFERROR(BA124/(AY124+AZ124),0)</f>
        <v>0</v>
      </c>
      <c r="BC124" s="189" cm="1">
        <f t="array" ref="BC124">SUM(_xlfn._xlws.FILTER(BC$9:BC$123,$B$9:$B$123=$B124))</f>
        <v>0</v>
      </c>
      <c r="BD124" s="190">
        <f t="shared" ref="BD124:BD128" si="389">IFERROR(BC124/(AY124+AZ124),0)</f>
        <v>0</v>
      </c>
      <c r="BE124" s="56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56" cm="1">
        <f t="array" ref="BG124">SUM(_xlfn._xlws.FILTER(BG$9:BG$123,$B$9:$B$123=$B124))</f>
        <v>0</v>
      </c>
      <c r="BH124" s="56">
        <f t="shared" ref="BH124:BH128" si="390">IFERROR(BG124/(BE124+BF124),0)</f>
        <v>0</v>
      </c>
      <c r="BI124" s="189" cm="1">
        <f t="array" ref="BI124">SUM(_xlfn._xlws.FILTER(BI$9:BI$123,$B$9:$B$123=$B124))</f>
        <v>0</v>
      </c>
      <c r="BJ124" s="190">
        <f t="shared" ref="BJ124:BJ128" si="391">IFERROR(BI124/(BE124+BF124),0)</f>
        <v>0</v>
      </c>
      <c r="BK124" s="56" cm="1">
        <f t="array" ref="BK124">SUM(_xlfn._xlws.FILTER(BK$9:BK$123,$B$9:$B$123=$B124))</f>
        <v>583443</v>
      </c>
      <c r="BL124" s="56" cm="1">
        <f t="array" ref="BL124">SUM(_xlfn._xlws.FILTER(BL$9:BL$123,$B$9:$B$123=$B124))</f>
        <v>0</v>
      </c>
      <c r="BM124" s="56" cm="1">
        <f t="array" ref="BM124">SUM(_xlfn._xlws.FILTER(BM$9:BM$123,$B$9:$B$123=$B124))</f>
        <v>1270920368</v>
      </c>
      <c r="BN124" s="56">
        <f t="shared" ref="BN124:BN128" si="392">IFERROR(BM124/(BK124+BL124),0)</f>
        <v>2178.3111083687695</v>
      </c>
      <c r="BO124" s="189" cm="1">
        <f t="array" ref="BO124">SUM(_xlfn._xlws.FILTER(BO$9:BO$123,$B$9:$B$123=$B124))</f>
        <v>19390278.679999996</v>
      </c>
      <c r="BP124" s="190">
        <f t="shared" ref="BP124:BP128" si="393">IFERROR(BO124/(BK124+BL124),0)</f>
        <v>33.234229701958881</v>
      </c>
    </row>
    <row r="125" spans="1:68" ht="19.5" customHeight="1" outlineLevel="1" x14ac:dyDescent="0.2">
      <c r="A125" s="150"/>
      <c r="B125" s="55" t="str">
        <v>COMMERCIAL</v>
      </c>
      <c r="C125" s="56" cm="1">
        <f t="array" ref="C125">SUM(_xlfn._xlws.FILTER(C$9:C$123,$B$9:$B$123=$B125))</f>
        <v>5494</v>
      </c>
      <c r="D125" s="56" cm="1">
        <f t="array" ref="D125">SUM(_xlfn._xlws.FILTER(D$9:D$123,$B$9:$B$123=$B125))</f>
        <v>0</v>
      </c>
      <c r="E125" s="56" cm="1">
        <f t="array" ref="E125">SUM(_xlfn._xlws.FILTER(E$9:E$123,$B$9:$B$123=$B125))</f>
        <v>71233271</v>
      </c>
      <c r="F125" s="56">
        <f t="shared" ref="F125:F128" si="394">IFERROR(E125/(C125+D125),0)</f>
        <v>12965.64816163087</v>
      </c>
      <c r="G125" s="189" cm="1">
        <f t="array" ref="G125">SUM(_xlfn._xlws.FILTER(G$9:G$123,$B$9:$B$123=$B125))</f>
        <v>887790.33999999985</v>
      </c>
      <c r="H125" s="190">
        <f t="shared" ref="H125:H126" si="395">IFERROR(G125/(C125+D125),0)</f>
        <v>161.59270840917361</v>
      </c>
      <c r="I125" s="56" cm="1">
        <f t="array" ref="I125">SUM(_xlfn._xlws.FILTER(I$9:I$123,$B$9:$B$123=$B125))</f>
        <v>2898</v>
      </c>
      <c r="J125" s="56" cm="1">
        <f t="array" ref="J125">SUM(_xlfn._xlws.FILTER(J$9:J$123,$B$9:$B$123=$B125))</f>
        <v>0</v>
      </c>
      <c r="K125" s="56" cm="1">
        <f t="array" ref="K125">SUM(_xlfn._xlws.FILTER(K$9:K$123,$B$9:$B$123=$B125))</f>
        <v>32816125</v>
      </c>
      <c r="L125" s="56" cm="1">
        <f t="array" ref="L125">SUM(_xlfn._xlws.FILTER(L$9:L$123,$B$9:$B$123=$B125))</f>
        <v>121211.22109115429</v>
      </c>
      <c r="M125" s="56" cm="1">
        <f t="array" ref="M125">SUM(_xlfn._xlws.FILTER(M$9:M$123,$B$9:$B$123=$B125))</f>
        <v>422523.81</v>
      </c>
      <c r="N125" s="56" cm="1">
        <f t="array" ref="N125">SUM(_xlfn._xlws.FILTER(N$9:N$123,$B$9:$B$123=$B125))</f>
        <v>1551.5300376324326</v>
      </c>
      <c r="O125" s="56" cm="1">
        <f t="array" ref="O125">SUM(_xlfn._xlws.FILTER(O$9:O$123,$B$9:$B$123=$B125))</f>
        <v>7577</v>
      </c>
      <c r="P125" s="56" cm="1">
        <f t="array" ref="P125">SUM(_xlfn._xlws.FILTER(P$9:P$123,$B$9:$B$123=$B125))</f>
        <v>0</v>
      </c>
      <c r="Q125" s="56" cm="1">
        <f t="array" ref="Q125">SUM(_xlfn._xlws.FILTER(Q$9:Q$123,$B$9:$B$123=$B125))</f>
        <v>163396743</v>
      </c>
      <c r="R125" s="56">
        <f t="shared" si="376"/>
        <v>21564.833443315296</v>
      </c>
      <c r="S125" s="189" cm="1">
        <f t="array" ref="S125">SUM(_xlfn._xlws.FILTER(S$9:S$123,$B$9:$B$123=$B125))</f>
        <v>2828717.23</v>
      </c>
      <c r="T125" s="190">
        <f t="shared" si="377"/>
        <v>373.32944833047378</v>
      </c>
      <c r="U125" s="56" cm="1">
        <f t="array" ref="U125">SUM(_xlfn._xlws.FILTER(U$9:U$123,$B$9:$B$123=$B125))</f>
        <v>32</v>
      </c>
      <c r="V125" s="56" cm="1">
        <f t="array" ref="V125">SUM(_xlfn._xlws.FILTER(V$9:V$123,$B$9:$B$123=$B125))</f>
        <v>0</v>
      </c>
      <c r="W125" s="56" cm="1">
        <f t="array" ref="W125">SUM(_xlfn._xlws.FILTER(W$9:W$123,$B$9:$B$123=$B125))</f>
        <v>3545621</v>
      </c>
      <c r="X125" s="56">
        <f t="shared" si="378"/>
        <v>110800.65625</v>
      </c>
      <c r="Y125" s="189" cm="1">
        <f t="array" ref="Y125">SUM(_xlfn._xlws.FILTER(Y$9:Y$123,$B$9:$B$123=$B125))</f>
        <v>39595.07</v>
      </c>
      <c r="Z125" s="190">
        <f t="shared" si="379"/>
        <v>1237.3459375</v>
      </c>
      <c r="AA125" s="56" cm="1">
        <f t="array" ref="AA125">SUM(_xlfn._xlws.FILTER(AA$9:AA$123,$B$9:$B$123=$B125))</f>
        <v>45</v>
      </c>
      <c r="AB125" s="56" cm="1">
        <f t="array" ref="AB125">SUM(_xlfn._xlws.FILTER(AB$9:AB$123,$B$9:$B$123=$B125))</f>
        <v>0</v>
      </c>
      <c r="AC125" s="56" cm="1">
        <f t="array" ref="AC125">SUM(_xlfn._xlws.FILTER(AC$9:AC$123,$B$9:$B$123=$B125))</f>
        <v>2195134</v>
      </c>
      <c r="AD125" s="56">
        <f t="shared" si="380"/>
        <v>48780.755555555559</v>
      </c>
      <c r="AE125" s="189" cm="1">
        <f t="array" ref="AE125">SUM(_xlfn._xlws.FILTER(AE$9:AE$123,$B$9:$B$123=$B125))</f>
        <v>18894.459999999995</v>
      </c>
      <c r="AF125" s="190">
        <f t="shared" si="381"/>
        <v>419.8768888888888</v>
      </c>
      <c r="AG125" s="56" cm="1">
        <f t="array" ref="AG125">SUM(_xlfn._xlws.FILTER(AG$9:AG$123,$B$9:$B$123=$B125))</f>
        <v>18</v>
      </c>
      <c r="AH125" s="56" cm="1">
        <f t="array" ref="AH125">SUM(_xlfn._xlws.FILTER(AH$9:AH$123,$B$9:$B$123=$B125))</f>
        <v>0</v>
      </c>
      <c r="AI125" s="56" cm="1">
        <f t="array" ref="AI125">SUM(_xlfn._xlws.FILTER(AI$9:AI$123,$B$9:$B$123=$B125))</f>
        <v>6300753</v>
      </c>
      <c r="AJ125" s="56">
        <f t="shared" si="382"/>
        <v>350041.83333333331</v>
      </c>
      <c r="AK125" s="189" cm="1">
        <f t="array" ref="AK125">SUM(_xlfn._xlws.FILTER(AK$9:AK$123,$B$9:$B$123=$B125))</f>
        <v>61816.31</v>
      </c>
      <c r="AL125" s="190">
        <f t="shared" si="383"/>
        <v>3434.2394444444444</v>
      </c>
      <c r="AM125" s="56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56" cm="1">
        <f t="array" ref="AO125">SUM(_xlfn._xlws.FILTER(AO$9:AO$123,$B$9:$B$123=$B125))</f>
        <v>0</v>
      </c>
      <c r="AP125" s="56">
        <f t="shared" si="384"/>
        <v>0</v>
      </c>
      <c r="AQ125" s="189" cm="1">
        <f t="array" ref="AQ125">SUM(_xlfn._xlws.FILTER(AQ$9:AQ$123,$B$9:$B$123=$B125))</f>
        <v>0</v>
      </c>
      <c r="AR125" s="190">
        <f t="shared" si="385"/>
        <v>0</v>
      </c>
      <c r="AS125" s="56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56" cm="1">
        <f t="array" ref="AU125">SUM(_xlfn._xlws.FILTER(AU$9:AU$123,$B$9:$B$123=$B125))</f>
        <v>0</v>
      </c>
      <c r="AV125" s="56">
        <f t="shared" si="386"/>
        <v>0</v>
      </c>
      <c r="AW125" s="189" cm="1">
        <f t="array" ref="AW125">SUM(_xlfn._xlws.FILTER(AW$9:AW$123,$B$9:$B$123=$B125))</f>
        <v>0</v>
      </c>
      <c r="AX125" s="190">
        <f t="shared" si="387"/>
        <v>0</v>
      </c>
      <c r="AY125" s="56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56" cm="1">
        <f t="array" ref="BA125">SUM(_xlfn._xlws.FILTER(BA$9:BA$123,$B$9:$B$123=$B125))</f>
        <v>0</v>
      </c>
      <c r="BB125" s="56">
        <f t="shared" si="388"/>
        <v>0</v>
      </c>
      <c r="BC125" s="189" cm="1">
        <f t="array" ref="BC125">SUM(_xlfn._xlws.FILTER(BC$9:BC$123,$B$9:$B$123=$B125))</f>
        <v>0</v>
      </c>
      <c r="BD125" s="190">
        <f t="shared" si="389"/>
        <v>0</v>
      </c>
      <c r="BE125" s="56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56" cm="1">
        <f t="array" ref="BG125">SUM(_xlfn._xlws.FILTER(BG$9:BG$123,$B$9:$B$123=$B125))</f>
        <v>0</v>
      </c>
      <c r="BH125" s="56">
        <f t="shared" si="390"/>
        <v>0</v>
      </c>
      <c r="BI125" s="189" cm="1">
        <f t="array" ref="BI125">SUM(_xlfn._xlws.FILTER(BI$9:BI$123,$B$9:$B$123=$B125))</f>
        <v>0</v>
      </c>
      <c r="BJ125" s="190">
        <f t="shared" si="391"/>
        <v>0</v>
      </c>
      <c r="BK125" s="56" cm="1">
        <f t="array" ref="BK125">SUM(_xlfn._xlws.FILTER(BK$9:BK$123,$B$9:$B$123=$B125))</f>
        <v>15907</v>
      </c>
      <c r="BL125" s="56" cm="1">
        <f t="array" ref="BL125">SUM(_xlfn._xlws.FILTER(BL$9:BL$123,$B$9:$B$123=$B125))</f>
        <v>0</v>
      </c>
      <c r="BM125" s="56" cm="1">
        <f t="array" ref="BM125">SUM(_xlfn._xlws.FILTER(BM$9:BM$123,$B$9:$B$123=$B125))</f>
        <v>276565533</v>
      </c>
      <c r="BN125" s="56">
        <f t="shared" si="392"/>
        <v>17386.404287420632</v>
      </c>
      <c r="BO125" s="189" cm="1">
        <f t="array" ref="BO125">SUM(_xlfn._xlws.FILTER(BO$9:BO$123,$B$9:$B$123=$B125))</f>
        <v>4211076.57</v>
      </c>
      <c r="BP125" s="190">
        <f t="shared" si="393"/>
        <v>264.73103476456907</v>
      </c>
    </row>
    <row r="126" spans="1:68" ht="19.5" customHeight="1" outlineLevel="1" x14ac:dyDescent="0.2">
      <c r="A126" s="150"/>
      <c r="B126" s="55" t="str">
        <v>CNG</v>
      </c>
      <c r="C126" s="56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56" cm="1">
        <f t="array" ref="E126">SUM(_xlfn._xlws.FILTER(E$9:E$123,$B$9:$B$123=$B126))</f>
        <v>5182844</v>
      </c>
      <c r="F126" s="56">
        <f t="shared" si="394"/>
        <v>863807.33333333337</v>
      </c>
      <c r="G126" s="189" cm="1">
        <f t="array" ref="G126">SUM(_xlfn._xlws.FILTER(G$9:G$123,$B$9:$B$123=$B126))</f>
        <v>5537.34</v>
      </c>
      <c r="H126" s="190">
        <f t="shared" si="395"/>
        <v>922.89</v>
      </c>
      <c r="I126" s="56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56" cm="1">
        <f t="array" ref="K126">SUM(_xlfn._xlws.FILTER(K$9:K$123,$B$9:$B$123=$B126))</f>
        <v>1556403</v>
      </c>
      <c r="L126" s="56" cm="1">
        <f t="array" ref="L126">SUM(_xlfn._xlws.FILTER(L$9:L$123,$B$9:$B$123=$B126))</f>
        <v>1024107.5</v>
      </c>
      <c r="M126" s="56" cm="1">
        <f t="array" ref="M126">SUM(_xlfn._xlws.FILTER(M$9:M$123,$B$9:$B$123=$B126))</f>
        <v>1320.29</v>
      </c>
      <c r="N126" s="56" cm="1">
        <f t="array" ref="N126">SUM(_xlfn._xlws.FILTER(N$9:N$123,$B$9:$B$123=$B126))</f>
        <v>868.74499999999989</v>
      </c>
      <c r="O126" s="56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56" cm="1">
        <f t="array" ref="Q126">SUM(_xlfn._xlws.FILTER(Q$9:Q$123,$B$9:$B$123=$B126))</f>
        <v>0</v>
      </c>
      <c r="R126" s="56">
        <f t="shared" si="376"/>
        <v>0</v>
      </c>
      <c r="S126" s="189" cm="1">
        <f t="array" ref="S126">SUM(_xlfn._xlws.FILTER(S$9:S$123,$B$9:$B$123=$B126))</f>
        <v>0</v>
      </c>
      <c r="T126" s="190">
        <f t="shared" si="377"/>
        <v>0</v>
      </c>
      <c r="U126" s="56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56" cm="1">
        <f t="array" ref="W126">SUM(_xlfn._xlws.FILTER(W$9:W$123,$B$9:$B$123=$B126))</f>
        <v>0</v>
      </c>
      <c r="X126" s="56">
        <f t="shared" si="378"/>
        <v>0</v>
      </c>
      <c r="Y126" s="189" cm="1">
        <f t="array" ref="Y126">SUM(_xlfn._xlws.FILTER(Y$9:Y$123,$B$9:$B$123=$B126))</f>
        <v>0</v>
      </c>
      <c r="Z126" s="190">
        <f t="shared" si="379"/>
        <v>0</v>
      </c>
      <c r="AA126" s="56" cm="1">
        <f t="array" ref="AA126">SUM(_xlfn._xlws.FILTER(AA$9:AA$123,$B$9:$B$123=$B126))</f>
        <v>22</v>
      </c>
      <c r="AB126" s="56" cm="1">
        <f t="array" ref="AB126">SUM(_xlfn._xlws.FILTER(AB$9:AB$123,$B$9:$B$123=$B126))</f>
        <v>0</v>
      </c>
      <c r="AC126" s="56" cm="1">
        <f t="array" ref="AC126">SUM(_xlfn._xlws.FILTER(AC$9:AC$123,$B$9:$B$123=$B126))</f>
        <v>49629475</v>
      </c>
      <c r="AD126" s="56">
        <f t="shared" si="380"/>
        <v>2255885.2272727271</v>
      </c>
      <c r="AE126" s="189" cm="1">
        <f t="array" ref="AE126">SUM(_xlfn._xlws.FILTER(AE$9:AE$123,$B$9:$B$123=$B126))</f>
        <v>84177.959999999992</v>
      </c>
      <c r="AF126" s="190">
        <f t="shared" si="381"/>
        <v>3826.2709090909088</v>
      </c>
      <c r="AG126" s="56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56" cm="1">
        <f t="array" ref="AI126">SUM(_xlfn._xlws.FILTER(AI$9:AI$123,$B$9:$B$123=$B126))</f>
        <v>0</v>
      </c>
      <c r="AJ126" s="56">
        <f t="shared" si="382"/>
        <v>0</v>
      </c>
      <c r="AK126" s="189" cm="1">
        <f t="array" ref="AK126">SUM(_xlfn._xlws.FILTER(AK$9:AK$123,$B$9:$B$123=$B126))</f>
        <v>0</v>
      </c>
      <c r="AL126" s="190">
        <f t="shared" si="383"/>
        <v>0</v>
      </c>
      <c r="AM126" s="56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56" cm="1">
        <f t="array" ref="AO126">SUM(_xlfn._xlws.FILTER(AO$9:AO$123,$B$9:$B$123=$B126))</f>
        <v>0</v>
      </c>
      <c r="AP126" s="56">
        <f t="shared" si="384"/>
        <v>0</v>
      </c>
      <c r="AQ126" s="189" cm="1">
        <f t="array" ref="AQ126">SUM(_xlfn._xlws.FILTER(AQ$9:AQ$123,$B$9:$B$123=$B126))</f>
        <v>0</v>
      </c>
      <c r="AR126" s="190">
        <f t="shared" si="385"/>
        <v>0</v>
      </c>
      <c r="AS126" s="56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56" cm="1">
        <f t="array" ref="AU126">SUM(_xlfn._xlws.FILTER(AU$9:AU$123,$B$9:$B$123=$B126))</f>
        <v>0</v>
      </c>
      <c r="AV126" s="56">
        <f t="shared" si="386"/>
        <v>0</v>
      </c>
      <c r="AW126" s="189" cm="1">
        <f t="array" ref="AW126">SUM(_xlfn._xlws.FILTER(AW$9:AW$123,$B$9:$B$123=$B126))</f>
        <v>0</v>
      </c>
      <c r="AX126" s="190">
        <f t="shared" si="387"/>
        <v>0</v>
      </c>
      <c r="AY126" s="56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56" cm="1">
        <f t="array" ref="BA126">SUM(_xlfn._xlws.FILTER(BA$9:BA$123,$B$9:$B$123=$B126))</f>
        <v>0</v>
      </c>
      <c r="BB126" s="56">
        <f t="shared" si="388"/>
        <v>0</v>
      </c>
      <c r="BC126" s="189" cm="1">
        <f t="array" ref="BC126">SUM(_xlfn._xlws.FILTER(BC$9:BC$123,$B$9:$B$123=$B126))</f>
        <v>0</v>
      </c>
      <c r="BD126" s="190">
        <f t="shared" si="389"/>
        <v>0</v>
      </c>
      <c r="BE126" s="56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56" cm="1">
        <f t="array" ref="BG126">SUM(_xlfn._xlws.FILTER(BG$9:BG$123,$B$9:$B$123=$B126))</f>
        <v>0</v>
      </c>
      <c r="BH126" s="56">
        <f t="shared" si="390"/>
        <v>0</v>
      </c>
      <c r="BI126" s="189" cm="1">
        <f t="array" ref="BI126">SUM(_xlfn._xlws.FILTER(BI$9:BI$123,$B$9:$B$123=$B126))</f>
        <v>0</v>
      </c>
      <c r="BJ126" s="190">
        <f t="shared" si="391"/>
        <v>0</v>
      </c>
      <c r="BK126" s="56" cm="1">
        <f t="array" ref="BK126">SUM(_xlfn._xlws.FILTER(BK$9:BK$123,$B$9:$B$123=$B126))</f>
        <v>32</v>
      </c>
      <c r="BL126" s="56" cm="1">
        <f t="array" ref="BL126">SUM(_xlfn._xlws.FILTER(BL$9:BL$123,$B$9:$B$123=$B126))</f>
        <v>0</v>
      </c>
      <c r="BM126" s="56" cm="1">
        <f t="array" ref="BM126">SUM(_xlfn._xlws.FILTER(BM$9:BM$123,$B$9:$B$123=$B126))</f>
        <v>56368722</v>
      </c>
      <c r="BN126" s="56">
        <f t="shared" si="392"/>
        <v>1761522.5625</v>
      </c>
      <c r="BO126" s="189" cm="1">
        <f t="array" ref="BO126">SUM(_xlfn._xlws.FILTER(BO$9:BO$123,$B$9:$B$123=$B126))</f>
        <v>91035.59</v>
      </c>
      <c r="BP126" s="190">
        <f t="shared" si="393"/>
        <v>2844.8621874999999</v>
      </c>
    </row>
    <row r="127" spans="1:68" ht="19.5" customHeight="1" outlineLevel="1" x14ac:dyDescent="0.2">
      <c r="A127" s="150"/>
      <c r="B127" s="59" t="str">
        <v>INDUSTRIAL</v>
      </c>
      <c r="C127" s="56" cm="1">
        <f t="array" ref="C127">SUM(_xlfn._xlws.FILTER(C$9:C$123,$B$9:$B$123=$B127))</f>
        <v>36</v>
      </c>
      <c r="D127" s="56" cm="1">
        <f t="array" ref="D127">SUM(_xlfn._xlws.FILTER(D$9:D$123,$B$9:$B$123=$B127))</f>
        <v>0</v>
      </c>
      <c r="E127" s="56" cm="1">
        <f t="array" ref="E127">SUM(_xlfn._xlws.FILTER(E$9:E$123,$B$9:$B$123=$B127))</f>
        <v>46665717</v>
      </c>
      <c r="F127" s="56">
        <f t="shared" si="394"/>
        <v>1296269.9166666667</v>
      </c>
      <c r="G127" s="189" cm="1">
        <f t="array" ref="G127">SUM(_xlfn._xlws.FILTER(G$9:G$123,$B$9:$B$123=$B127))</f>
        <v>35993.609999999993</v>
      </c>
      <c r="H127" s="190" t="s">
        <v>57</v>
      </c>
      <c r="I127" s="56" cm="1">
        <f t="array" ref="I127">SUM(_xlfn._xlws.FILTER(I$9:I$123,$B$9:$B$123=$B127))</f>
        <v>44</v>
      </c>
      <c r="J127" s="56" cm="1">
        <f t="array" ref="J127">SUM(_xlfn._xlws.FILTER(J$9:J$123,$B$9:$B$123=$B127))</f>
        <v>2</v>
      </c>
      <c r="K127" s="56" cm="1">
        <f t="array" ref="K127">SUM(_xlfn._xlws.FILTER(K$9:K$123,$B$9:$B$123=$B127))</f>
        <v>59295026</v>
      </c>
      <c r="L127" s="56" cm="1">
        <f t="array" ref="L127">SUM(_xlfn._xlws.FILTER(L$9:L$123,$B$9:$B$123=$B127))</f>
        <v>19430800.452380951</v>
      </c>
      <c r="M127" s="56" cm="1">
        <f t="array" ref="M127">SUM(_xlfn._xlws.FILTER(M$9:M$123,$B$9:$B$123=$B127))</f>
        <v>61149.61</v>
      </c>
      <c r="N127" s="56" cm="1">
        <f t="array" ref="N127">SUM(_xlfn._xlws.FILTER(N$9:N$123,$B$9:$B$123=$B127))</f>
        <v>15403.250416666666</v>
      </c>
      <c r="O127" s="56" cm="1">
        <f t="array" ref="O127">SUM(_xlfn._xlws.FILTER(O$9:O$123,$B$9:$B$123=$B127))</f>
        <v>88</v>
      </c>
      <c r="P127" s="56" cm="1">
        <f t="array" ref="P127">SUM(_xlfn._xlws.FILTER(P$9:P$123,$B$9:$B$123=$B127))</f>
        <v>0</v>
      </c>
      <c r="Q127" s="56" cm="1">
        <f t="array" ref="Q127">SUM(_xlfn._xlws.FILTER(Q$9:Q$123,$B$9:$B$123=$B127))</f>
        <v>87634887</v>
      </c>
      <c r="R127" s="56">
        <f t="shared" si="376"/>
        <v>995850.98863636365</v>
      </c>
      <c r="S127" s="189" cm="1">
        <f t="array" ref="S127">SUM(_xlfn._xlws.FILTER(S$9:S$123,$B$9:$B$123=$B127))</f>
        <v>153729.13</v>
      </c>
      <c r="T127" s="190">
        <f t="shared" si="377"/>
        <v>1746.921931818182</v>
      </c>
      <c r="U127" s="56" cm="1">
        <f t="array" ref="U127">SUM(_xlfn._xlws.FILTER(U$9:U$123,$B$9:$B$123=$B127))</f>
        <v>82</v>
      </c>
      <c r="V127" s="56" cm="1">
        <f t="array" ref="V127">SUM(_xlfn._xlws.FILTER(V$9:V$123,$B$9:$B$123=$B127))</f>
        <v>0</v>
      </c>
      <c r="W127" s="56" cm="1">
        <f t="array" ref="W127">SUM(_xlfn._xlws.FILTER(W$9:W$123,$B$9:$B$123=$B127))</f>
        <v>122900059</v>
      </c>
      <c r="X127" s="56">
        <f t="shared" si="378"/>
        <v>1498781.2073170731</v>
      </c>
      <c r="Y127" s="189" cm="1">
        <f t="array" ref="Y127">SUM(_xlfn._xlws.FILTER(Y$9:Y$123,$B$9:$B$123=$B127))</f>
        <v>307000.82</v>
      </c>
      <c r="Z127" s="190">
        <f t="shared" si="379"/>
        <v>3743.9124390243906</v>
      </c>
      <c r="AA127" s="56" cm="1">
        <f t="array" ref="AA127">SUM(_xlfn._xlws.FILTER(AA$9:AA$123,$B$9:$B$123=$B127))</f>
        <v>22</v>
      </c>
      <c r="AB127" s="56" cm="1">
        <f t="array" ref="AB127">SUM(_xlfn._xlws.FILTER(AB$9:AB$123,$B$9:$B$123=$B127))</f>
        <v>0</v>
      </c>
      <c r="AC127" s="56" cm="1">
        <f t="array" ref="AC127">SUM(_xlfn._xlws.FILTER(AC$9:AC$123,$B$9:$B$123=$B127))</f>
        <v>40717660</v>
      </c>
      <c r="AD127" s="56">
        <f t="shared" si="380"/>
        <v>1850802.7272727273</v>
      </c>
      <c r="AE127" s="189" cm="1">
        <f t="array" ref="AE127">SUM(_xlfn._xlws.FILTER(AE$9:AE$123,$B$9:$B$123=$B127))</f>
        <v>73346.59</v>
      </c>
      <c r="AF127" s="190">
        <f t="shared" si="381"/>
        <v>3333.9359090909088</v>
      </c>
      <c r="AG127" s="56" cm="1">
        <f t="array" ref="AG127">SUM(_xlfn._xlws.FILTER(AG$9:AG$123,$B$9:$B$123=$B127))</f>
        <v>28</v>
      </c>
      <c r="AH127" s="56" cm="1">
        <f t="array" ref="AH127">SUM(_xlfn._xlws.FILTER(AH$9:AH$123,$B$9:$B$123=$B127))</f>
        <v>0</v>
      </c>
      <c r="AI127" s="56" cm="1">
        <f t="array" ref="AI127">SUM(_xlfn._xlws.FILTER(AI$9:AI$123,$B$9:$B$123=$B127))</f>
        <v>59607249</v>
      </c>
      <c r="AJ127" s="56">
        <f t="shared" si="382"/>
        <v>2128830.3214285714</v>
      </c>
      <c r="AK127" s="189" cm="1">
        <f t="array" ref="AK127">SUM(_xlfn._xlws.FILTER(AK$9:AK$123,$B$9:$B$123=$B127))</f>
        <v>124341.02</v>
      </c>
      <c r="AL127" s="190">
        <f t="shared" si="383"/>
        <v>4440.7507142857148</v>
      </c>
      <c r="AM127" s="56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56" cm="1">
        <f t="array" ref="AO127">SUM(_xlfn._xlws.FILTER(AO$9:AO$123,$B$9:$B$123=$B127))</f>
        <v>0</v>
      </c>
      <c r="AP127" s="56">
        <f t="shared" si="384"/>
        <v>0</v>
      </c>
      <c r="AQ127" s="189" cm="1">
        <f t="array" ref="AQ127">SUM(_xlfn._xlws.FILTER(AQ$9:AQ$123,$B$9:$B$123=$B127))</f>
        <v>0</v>
      </c>
      <c r="AR127" s="190">
        <f t="shared" si="385"/>
        <v>0</v>
      </c>
      <c r="AS127" s="56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56" cm="1">
        <f t="array" ref="AU127">SUM(_xlfn._xlws.FILTER(AU$9:AU$123,$B$9:$B$123=$B127))</f>
        <v>0</v>
      </c>
      <c r="AV127" s="56">
        <f t="shared" si="386"/>
        <v>0</v>
      </c>
      <c r="AW127" s="189" cm="1">
        <f t="array" ref="AW127">SUM(_xlfn._xlws.FILTER(AW$9:AW$123,$B$9:$B$123=$B127))</f>
        <v>0</v>
      </c>
      <c r="AX127" s="190">
        <f t="shared" si="387"/>
        <v>0</v>
      </c>
      <c r="AY127" s="56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56" cm="1">
        <f t="array" ref="BA127">SUM(_xlfn._xlws.FILTER(BA$9:BA$123,$B$9:$B$123=$B127))</f>
        <v>0</v>
      </c>
      <c r="BB127" s="56">
        <f t="shared" si="388"/>
        <v>0</v>
      </c>
      <c r="BC127" s="189" cm="1">
        <f t="array" ref="BC127">SUM(_xlfn._xlws.FILTER(BC$9:BC$123,$B$9:$B$123=$B127))</f>
        <v>0</v>
      </c>
      <c r="BD127" s="190">
        <f t="shared" si="389"/>
        <v>0</v>
      </c>
      <c r="BE127" s="56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56" cm="1">
        <f t="array" ref="BG127">SUM(_xlfn._xlws.FILTER(BG$9:BG$123,$B$9:$B$123=$B127))</f>
        <v>4330551</v>
      </c>
      <c r="BH127" s="56">
        <f t="shared" si="390"/>
        <v>4330551</v>
      </c>
      <c r="BI127" s="189" cm="1">
        <f t="array" ref="BI127">SUM(_xlfn._xlws.FILTER(BI$9:BI$123,$B$9:$B$123=$B127))</f>
        <v>16654.2</v>
      </c>
      <c r="BJ127" s="190">
        <f t="shared" si="391"/>
        <v>16654.2</v>
      </c>
      <c r="BK127" s="56" cm="1">
        <f t="array" ref="BK127">SUM(_xlfn._xlws.FILTER(BK$9:BK$123,$B$9:$B$123=$B127))</f>
        <v>297</v>
      </c>
      <c r="BL127" s="56" cm="1">
        <f t="array" ref="BL127">SUM(_xlfn._xlws.FILTER(BL$9:BL$123,$B$9:$B$123=$B127))</f>
        <v>2</v>
      </c>
      <c r="BM127" s="56" cm="1">
        <f t="array" ref="BM127">SUM(_xlfn._xlws.FILTER(BM$9:BM$123,$B$9:$B$123=$B127))</f>
        <v>418086197</v>
      </c>
      <c r="BN127" s="56">
        <f t="shared" si="392"/>
        <v>1398281.5953177258</v>
      </c>
      <c r="BO127" s="189" cm="1">
        <f t="array" ref="BO127">SUM(_xlfn._xlws.FILTER(BO$9:BO$123,$B$9:$B$123=$B127))</f>
        <v>767541.52999999968</v>
      </c>
      <c r="BP127" s="190">
        <f t="shared" si="393"/>
        <v>2567.0285284280926</v>
      </c>
    </row>
    <row r="128" spans="1:68" ht="19.5" customHeight="1" outlineLevel="1" x14ac:dyDescent="0.2">
      <c r="A128" s="151"/>
      <c r="B128" s="146" t="str">
        <v>AIRCONDITIONING/COGENERATION</v>
      </c>
      <c r="C128" s="56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56" cm="1">
        <f t="array" ref="E128">SUM(_xlfn._xlws.FILTER(E$9:E$123,$B$9:$B$123=$B128))</f>
        <v>0</v>
      </c>
      <c r="F128" s="56">
        <f t="shared" si="394"/>
        <v>0</v>
      </c>
      <c r="G128" s="189" cm="1">
        <f t="array" ref="G128">SUM(_xlfn._xlws.FILTER(G$9:G$123,$B$9:$B$123=$B128))</f>
        <v>0</v>
      </c>
      <c r="H128" s="190">
        <f t="shared" ref="H128" si="396">IFERROR(G128/(C128+D128),0)</f>
        <v>0</v>
      </c>
      <c r="I128" s="56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56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56" cm="1">
        <f t="array" ref="M128">SUM(_xlfn._xlws.FILTER(M$9:M$123,$B$9:$B$123=$B128))</f>
        <v>0</v>
      </c>
      <c r="N128" s="56" cm="1">
        <f t="array" ref="N128">SUM(_xlfn._xlws.FILTER(N$9:N$123,$B$9:$B$123=$B128))</f>
        <v>0</v>
      </c>
      <c r="O128" s="56" cm="1">
        <f t="array" ref="O128">SUM(_xlfn._xlws.FILTER(O$9:O$123,$B$9:$B$123=$B128))</f>
        <v>60</v>
      </c>
      <c r="P128" s="56" cm="1">
        <f t="array" ref="P128">SUM(_xlfn._xlws.FILTER(P$9:P$123,$B$9:$B$123=$B128))</f>
        <v>0</v>
      </c>
      <c r="Q128" s="56" cm="1">
        <f t="array" ref="Q128">SUM(_xlfn._xlws.FILTER(Q$9:Q$123,$B$9:$B$123=$B128))</f>
        <v>1780303</v>
      </c>
      <c r="R128" s="56">
        <f t="shared" si="376"/>
        <v>29671.716666666667</v>
      </c>
      <c r="S128" s="189" cm="1">
        <f t="array" ref="S128">SUM(_xlfn._xlws.FILTER(S$9:S$123,$B$9:$B$123=$B128))</f>
        <v>7126.0599999999995</v>
      </c>
      <c r="T128" s="190">
        <f t="shared" si="377"/>
        <v>118.76766666666666</v>
      </c>
      <c r="U128" s="56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56" cm="1">
        <f t="array" ref="W128">SUM(_xlfn._xlws.FILTER(W$9:W$123,$B$9:$B$123=$B128))</f>
        <v>0</v>
      </c>
      <c r="X128" s="56">
        <f t="shared" si="378"/>
        <v>0</v>
      </c>
      <c r="Y128" s="189" cm="1">
        <f t="array" ref="Y128">SUM(_xlfn._xlws.FILTER(Y$9:Y$123,$B$9:$B$123=$B128))</f>
        <v>0</v>
      </c>
      <c r="Z128" s="190">
        <f t="shared" si="379"/>
        <v>0</v>
      </c>
      <c r="AA128" s="56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56" cm="1">
        <f t="array" ref="AC128">SUM(_xlfn._xlws.FILTER(AC$9:AC$123,$B$9:$B$123=$B128))</f>
        <v>0</v>
      </c>
      <c r="AD128" s="56">
        <f t="shared" si="380"/>
        <v>0</v>
      </c>
      <c r="AE128" s="189" cm="1">
        <f t="array" ref="AE128">SUM(_xlfn._xlws.FILTER(AE$9:AE$123,$B$9:$B$123=$B128))</f>
        <v>0</v>
      </c>
      <c r="AF128" s="190">
        <f t="shared" si="381"/>
        <v>0</v>
      </c>
      <c r="AG128" s="56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56" cm="1">
        <f t="array" ref="AI128">SUM(_xlfn._xlws.FILTER(AI$9:AI$123,$B$9:$B$123=$B128))</f>
        <v>0</v>
      </c>
      <c r="AJ128" s="56">
        <f t="shared" si="382"/>
        <v>0</v>
      </c>
      <c r="AK128" s="189" cm="1">
        <f t="array" ref="AK128">SUM(_xlfn._xlws.FILTER(AK$9:AK$123,$B$9:$B$123=$B128))</f>
        <v>0</v>
      </c>
      <c r="AL128" s="190">
        <f t="shared" si="383"/>
        <v>0</v>
      </c>
      <c r="AM128" s="56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56" cm="1">
        <f t="array" ref="AO128">SUM(_xlfn._xlws.FILTER(AO$9:AO$123,$B$9:$B$123=$B128))</f>
        <v>0</v>
      </c>
      <c r="AP128" s="56">
        <f t="shared" si="384"/>
        <v>0</v>
      </c>
      <c r="AQ128" s="189" cm="1">
        <f t="array" ref="AQ128">SUM(_xlfn._xlws.FILTER(AQ$9:AQ$123,$B$9:$B$123=$B128))</f>
        <v>0</v>
      </c>
      <c r="AR128" s="190">
        <f t="shared" si="385"/>
        <v>0</v>
      </c>
      <c r="AS128" s="56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56" cm="1">
        <f t="array" ref="AU128">SUM(_xlfn._xlws.FILTER(AU$9:AU$123,$B$9:$B$123=$B128))</f>
        <v>0</v>
      </c>
      <c r="AV128" s="56">
        <f t="shared" si="386"/>
        <v>0</v>
      </c>
      <c r="AW128" s="189" cm="1">
        <f t="array" ref="AW128">SUM(_xlfn._xlws.FILTER(AW$9:AW$123,$B$9:$B$123=$B128))</f>
        <v>0</v>
      </c>
      <c r="AX128" s="190">
        <f t="shared" si="387"/>
        <v>0</v>
      </c>
      <c r="AY128" s="56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56" cm="1">
        <f t="array" ref="BA128">SUM(_xlfn._xlws.FILTER(BA$9:BA$123,$B$9:$B$123=$B128))</f>
        <v>0</v>
      </c>
      <c r="BB128" s="56">
        <f t="shared" si="388"/>
        <v>0</v>
      </c>
      <c r="BC128" s="189" cm="1">
        <f t="array" ref="BC128">SUM(_xlfn._xlws.FILTER(BC$9:BC$123,$B$9:$B$123=$B128))</f>
        <v>0</v>
      </c>
      <c r="BD128" s="190">
        <f t="shared" si="389"/>
        <v>0</v>
      </c>
      <c r="BE128" s="56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56" cm="1">
        <f t="array" ref="BG128">SUM(_xlfn._xlws.FILTER(BG$9:BG$123,$B$9:$B$123=$B128))</f>
        <v>0</v>
      </c>
      <c r="BH128" s="56">
        <f t="shared" si="390"/>
        <v>0</v>
      </c>
      <c r="BI128" s="189" cm="1">
        <f t="array" ref="BI128">SUM(_xlfn._xlws.FILTER(BI$9:BI$123,$B$9:$B$123=$B128))</f>
        <v>0</v>
      </c>
      <c r="BJ128" s="190">
        <f t="shared" si="391"/>
        <v>0</v>
      </c>
      <c r="BK128" s="56" cm="1">
        <f t="array" ref="BK128">SUM(_xlfn._xlws.FILTER(BK$9:BK$123,$B$9:$B$123=$B128))</f>
        <v>60</v>
      </c>
      <c r="BL128" s="56" cm="1">
        <f t="array" ref="BL128">SUM(_xlfn._xlws.FILTER(BL$9:BL$123,$B$9:$B$123=$B128))</f>
        <v>0</v>
      </c>
      <c r="BM128" s="56" cm="1">
        <f t="array" ref="BM128">SUM(_xlfn._xlws.FILTER(BM$9:BM$123,$B$9:$B$123=$B128))</f>
        <v>1780303</v>
      </c>
      <c r="BN128" s="56">
        <f t="shared" si="392"/>
        <v>29671.716666666667</v>
      </c>
      <c r="BO128" s="189" cm="1">
        <f t="array" ref="BO128">SUM(_xlfn._xlws.FILTER(BO$9:BO$123,$B$9:$B$123=$B128))</f>
        <v>7126.0599999999995</v>
      </c>
      <c r="BP128" s="190">
        <f t="shared" si="393"/>
        <v>118.76766666666666</v>
      </c>
    </row>
    <row r="129" spans="1:68" ht="21" outlineLevel="1" thickBot="1" x14ac:dyDescent="0.25">
      <c r="A129" s="152"/>
      <c r="B129" s="60" t="s">
        <v>102</v>
      </c>
      <c r="C129" s="66">
        <f>SUM(C124:C128)</f>
        <v>281071</v>
      </c>
      <c r="D129" s="61">
        <f>SUM(D124:D127)</f>
        <v>0</v>
      </c>
      <c r="E129" s="61">
        <f>SUM(E124:E127)</f>
        <v>636156193</v>
      </c>
      <c r="F129" s="159">
        <f>IFERROR(E129/(C129+D129),0)</f>
        <v>2263.3291694980985</v>
      </c>
      <c r="G129" s="191">
        <f>SUM(G124:G128)</f>
        <v>7686929.2800000003</v>
      </c>
      <c r="H129" s="191">
        <f>IFERROR(G129/(C129+D129),0)</f>
        <v>27.348710041235133</v>
      </c>
      <c r="I129" s="66">
        <f>SUM(I124:I128)</f>
        <v>120647</v>
      </c>
      <c r="J129" s="62">
        <v>1</v>
      </c>
      <c r="K129" s="159">
        <f>SUM(K124:K127)</f>
        <v>347341838</v>
      </c>
      <c r="L129" s="159">
        <f>IFERROR(K129/(I129+J129),0)</f>
        <v>2878.9688846893441</v>
      </c>
      <c r="M129" s="64">
        <f>SUM(M124:M127)</f>
        <v>3890177.7199999993</v>
      </c>
      <c r="N129" s="65">
        <f>IFERROR(M129/(I129+J129),0)</f>
        <v>32.244029905178692</v>
      </c>
      <c r="O129" s="66">
        <f>SUM(O124:O128)</f>
        <v>195864</v>
      </c>
      <c r="P129" s="62">
        <f>SUM(P124:P128)</f>
        <v>0</v>
      </c>
      <c r="Q129" s="62">
        <f>SUM(Q124:Q128)</f>
        <v>753417406</v>
      </c>
      <c r="R129" s="62">
        <f>Q129/(O129+P129)</f>
        <v>3846.6354511293553</v>
      </c>
      <c r="S129" s="194">
        <f>SUM(S124:S128)</f>
        <v>12098423.880000003</v>
      </c>
      <c r="T129" s="195">
        <f t="shared" ref="T129" si="397">S129/(O129+P129)</f>
        <v>61.769512927337352</v>
      </c>
      <c r="U129" s="66">
        <f>SUM(U124:U127)</f>
        <v>1221</v>
      </c>
      <c r="V129" s="62">
        <f>SUM(V124:V127)</f>
        <v>0</v>
      </c>
      <c r="W129" s="159">
        <f>SUM(W124:W127)</f>
        <v>128391623</v>
      </c>
      <c r="X129" s="159">
        <f>IFERROR(W129/(U129+V129),0)</f>
        <v>105152.84438984439</v>
      </c>
      <c r="Y129" s="191">
        <f>SUM(Y124:Y127)</f>
        <v>397812.34</v>
      </c>
      <c r="Z129" s="195">
        <f>IFERROR(Y129/(U129+V129),0)</f>
        <v>325.80863226863227</v>
      </c>
      <c r="AA129" s="66">
        <f>SUM(AA124:AA127)</f>
        <v>2542</v>
      </c>
      <c r="AB129" s="62">
        <f>SUM(AB124:AB127)</f>
        <v>0</v>
      </c>
      <c r="AC129" s="159">
        <f>SUM(AC124:AC127)</f>
        <v>97380939</v>
      </c>
      <c r="AD129" s="159">
        <f>IFERROR(AC129/(AA129+AB129),0)</f>
        <v>38308.787962234463</v>
      </c>
      <c r="AE129" s="191">
        <f>SUM(AE124:AE127)</f>
        <v>284392.01</v>
      </c>
      <c r="AF129" s="195">
        <f>IFERROR(AE129/(AA129+AB129),0)</f>
        <v>111.87726593233674</v>
      </c>
      <c r="AG129" s="66">
        <f>SUM(AG124:AG127)</f>
        <v>1100</v>
      </c>
      <c r="AH129" s="62">
        <f>SUM(AH124:AH127)</f>
        <v>0</v>
      </c>
      <c r="AI129" s="159">
        <f>SUM(AI124:AI127)</f>
        <v>67899881</v>
      </c>
      <c r="AJ129" s="159">
        <f>IFERROR(AI129/(AG129+AH129),0)</f>
        <v>61727.164545454543</v>
      </c>
      <c r="AK129" s="191">
        <f>SUM(AK124:AK127)</f>
        <v>224510.32</v>
      </c>
      <c r="AL129" s="195">
        <f>IFERROR(AK129/(AG129+AH129),0)</f>
        <v>204.10029090909092</v>
      </c>
      <c r="AM129" s="66">
        <f>SUM(AM124:AM127)</f>
        <v>0</v>
      </c>
      <c r="AN129" s="62">
        <f>SUM(AN124:AN127)</f>
        <v>0</v>
      </c>
      <c r="AO129" s="159">
        <f>SUM(AO124:AO127)</f>
        <v>0</v>
      </c>
      <c r="AP129" s="159">
        <f>IFERROR(AO129/(AM129+AN129),0)</f>
        <v>0</v>
      </c>
      <c r="AQ129" s="191">
        <f>SUM(AQ124:AQ127)</f>
        <v>0</v>
      </c>
      <c r="AR129" s="195">
        <f t="shared" si="385"/>
        <v>0</v>
      </c>
      <c r="AS129" s="66">
        <f>SUM(AS124:AS127)</f>
        <v>0</v>
      </c>
      <c r="AT129" s="62">
        <f>SUM(AT124:AT127)</f>
        <v>0</v>
      </c>
      <c r="AU129" s="159">
        <f>SUM(AU124:AU127)</f>
        <v>0</v>
      </c>
      <c r="AV129" s="159">
        <f>IFERROR(AU129/(AS129+AT129),0)</f>
        <v>0</v>
      </c>
      <c r="AW129" s="191">
        <f>SUM(AW124:AW127)</f>
        <v>0</v>
      </c>
      <c r="AX129" s="195">
        <f>IFERROR(AW129/(AS129+AT129),0)</f>
        <v>0</v>
      </c>
      <c r="AY129" s="66">
        <f>SUM(AY124:AY127)</f>
        <v>0</v>
      </c>
      <c r="AZ129" s="62">
        <f>SUM(AZ124:AZ127)</f>
        <v>0</v>
      </c>
      <c r="BA129" s="159">
        <f>SUM(BA124:BA127)</f>
        <v>0</v>
      </c>
      <c r="BB129" s="159">
        <f>IFERROR(BA129/(AY129+AZ129),0)</f>
        <v>0</v>
      </c>
      <c r="BC129" s="191">
        <f>SUM(BC124:BC127)</f>
        <v>0</v>
      </c>
      <c r="BD129" s="195">
        <f>IFERROR(BC129/(AY129+AZ129),0)</f>
        <v>0</v>
      </c>
      <c r="BE129" s="66">
        <f>SUM(BE124:BE127)</f>
        <v>1</v>
      </c>
      <c r="BF129" s="62">
        <f>SUM(BF124:BF127)</f>
        <v>0</v>
      </c>
      <c r="BG129" s="159">
        <f>SUM(BG124:BG127)</f>
        <v>4330551</v>
      </c>
      <c r="BH129" s="159">
        <f>IFERROR(BG129/(BE129+BF129),0)</f>
        <v>4330551</v>
      </c>
      <c r="BI129" s="191">
        <f>SUM(BI124:BI127)</f>
        <v>16654.2</v>
      </c>
      <c r="BJ129" s="195">
        <f>IFERROR(BI129/(BE129+BF129),0)</f>
        <v>16654.2</v>
      </c>
      <c r="BK129" s="66">
        <f>SUM(BK124:BK127)</f>
        <v>599679</v>
      </c>
      <c r="BL129" s="62">
        <f>SUM(BL124:BL127)</f>
        <v>2</v>
      </c>
      <c r="BM129" s="159">
        <f>SUM(BM124:BM127)</f>
        <v>2021940820</v>
      </c>
      <c r="BN129" s="159">
        <f>IFERROR(BM129/(BK129+BL129),0)</f>
        <v>3371.6939839681431</v>
      </c>
      <c r="BO129" s="191">
        <f>SUM(BO124:BO127)</f>
        <v>24459932.369999997</v>
      </c>
      <c r="BP129" s="195">
        <f>IFERROR(BO129/(BK129+BL129),0)</f>
        <v>40.788239697439131</v>
      </c>
    </row>
    <row r="130" spans="1:68" x14ac:dyDescent="0.2">
      <c r="R130" s="34"/>
    </row>
    <row r="132" spans="1:68" x14ac:dyDescent="0.2">
      <c r="B132" s="72" t="s">
        <v>54</v>
      </c>
      <c r="M132" s="34"/>
    </row>
    <row r="133" spans="1:68" s="6" customFormat="1" x14ac:dyDescent="0.2">
      <c r="C133" s="17"/>
      <c r="E133" s="5"/>
      <c r="F133" s="5"/>
      <c r="G133" s="186"/>
      <c r="H133" s="186"/>
      <c r="K133" s="5"/>
      <c r="L133" s="32"/>
      <c r="M133" s="5"/>
      <c r="N133" s="34"/>
      <c r="O133" s="5"/>
      <c r="P133" s="5"/>
      <c r="Q133" s="5"/>
      <c r="R133" s="5"/>
      <c r="S133" s="186"/>
      <c r="T133" s="186"/>
      <c r="U133" s="5"/>
      <c r="V133" s="5"/>
      <c r="W133" s="5"/>
      <c r="X133" s="5"/>
      <c r="Y133" s="186"/>
      <c r="Z133" s="186"/>
      <c r="AA133" s="5"/>
      <c r="AB133" s="5"/>
      <c r="AC133" s="5"/>
      <c r="AD133" s="5"/>
      <c r="AE133" s="186"/>
      <c r="AF133" s="186"/>
      <c r="AG133" s="5"/>
      <c r="AH133" s="5"/>
      <c r="AI133" s="5"/>
      <c r="AJ133" s="5"/>
      <c r="AK133" s="186"/>
      <c r="AL133" s="186"/>
      <c r="AM133" s="5"/>
      <c r="AN133" s="5"/>
      <c r="AO133" s="5"/>
      <c r="AP133" s="5"/>
      <c r="AQ133" s="186"/>
      <c r="AR133" s="186"/>
      <c r="AS133" s="5"/>
      <c r="AT133" s="5"/>
      <c r="AU133" s="5"/>
      <c r="AV133" s="5"/>
      <c r="AW133" s="186"/>
      <c r="AX133" s="186"/>
      <c r="AY133" s="5"/>
      <c r="AZ133" s="5"/>
      <c r="BA133" s="5"/>
      <c r="BB133" s="5"/>
      <c r="BC133" s="186"/>
      <c r="BD133" s="186"/>
      <c r="BE133" s="5"/>
      <c r="BF133" s="5"/>
      <c r="BG133" s="5"/>
      <c r="BH133" s="5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2">
      <c r="D136" s="17"/>
    </row>
  </sheetData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2CC78-B509-478C-8B52-199B7B9DB3F2}">
  <sheetPr>
    <pageSetUpPr fitToPage="1"/>
  </sheetPr>
  <dimension ref="A1:AI133"/>
  <sheetViews>
    <sheetView zoomScale="90" zoomScaleNormal="90" workbookViewId="0">
      <pane xSplit="2" ySplit="5" topLeftCell="V6" activePane="bottomRight" state="frozen"/>
      <selection pane="topRight" activeCell="C1" sqref="C1"/>
      <selection pane="bottomLeft" activeCell="A9" sqref="A9"/>
      <selection pane="bottomRight" activeCell="AI5" sqref="AI5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" style="198" bestFit="1" customWidth="1"/>
    <col min="6" max="7" width="22.5" style="6" customWidth="1"/>
    <col min="8" max="8" width="20" style="198" customWidth="1"/>
    <col min="9" max="10" width="20.33203125" style="5" bestFit="1" customWidth="1"/>
    <col min="11" max="11" width="16.33203125" style="198" customWidth="1"/>
    <col min="12" max="13" width="20.33203125" style="5" bestFit="1" customWidth="1"/>
    <col min="14" max="14" width="20.33203125" style="198" bestFit="1" customWidth="1"/>
    <col min="15" max="16" width="20.33203125" style="5" bestFit="1" customWidth="1"/>
    <col min="17" max="17" width="20.33203125" style="198" bestFit="1" customWidth="1"/>
    <col min="18" max="19" width="20.33203125" style="5" bestFit="1" customWidth="1"/>
    <col min="20" max="20" width="18.83203125" style="198" bestFit="1" customWidth="1"/>
    <col min="21" max="22" width="20.33203125" style="5" bestFit="1" customWidth="1"/>
    <col min="23" max="23" width="16.6640625" style="198" customWidth="1"/>
    <col min="24" max="25" width="20.33203125" style="5" bestFit="1" customWidth="1"/>
    <col min="26" max="26" width="15.83203125" style="198" bestFit="1" customWidth="1"/>
    <col min="27" max="28" width="20.33203125" style="5" bestFit="1" customWidth="1"/>
    <col min="29" max="29" width="15.83203125" style="198" customWidth="1"/>
    <col min="30" max="31" width="20.33203125" style="5" bestFit="1" customWidth="1"/>
    <col min="32" max="32" width="15.83203125" style="198" bestFit="1" customWidth="1"/>
    <col min="33" max="34" width="20.33203125" style="5" bestFit="1" customWidth="1"/>
    <col min="35" max="35" width="16.1640625" style="198" bestFit="1" customWidth="1"/>
    <col min="36" max="179" width="8.832031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832031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832031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832031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832031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832031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832031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832031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832031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832031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832031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832031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832031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832031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832031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832031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832031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832031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832031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832031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832031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832031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832031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832031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832031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832031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832031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832031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832031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832031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832031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832031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832031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832031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832031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832031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832031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832031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832031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832031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832031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832031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832031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832031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832031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832031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832031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832031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832031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832031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832031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832031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832031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832031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832031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832031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832031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832031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832031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832031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832031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832031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832031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83203125" style="5"/>
    <col min="16351" max="16384" width="9.1640625" style="5" customWidth="1"/>
  </cols>
  <sheetData>
    <row r="1" spans="1:35" s="4" customFormat="1" ht="44.25" customHeight="1" thickBot="1" x14ac:dyDescent="0.25">
      <c r="A1" s="1" t="s">
        <v>103</v>
      </c>
      <c r="B1" s="2"/>
      <c r="C1" s="3"/>
      <c r="D1" s="3"/>
      <c r="E1" s="197"/>
      <c r="F1" s="3"/>
      <c r="G1" s="3"/>
      <c r="H1" s="197"/>
      <c r="K1" s="197"/>
      <c r="N1" s="197"/>
      <c r="Q1" s="197"/>
      <c r="T1" s="197"/>
      <c r="W1" s="197"/>
      <c r="Z1" s="197"/>
      <c r="AC1" s="197"/>
      <c r="AF1" s="197"/>
      <c r="AI1" s="197"/>
    </row>
    <row r="2" spans="1:35" ht="60" customHeight="1" thickBot="1" x14ac:dyDescent="0.25">
      <c r="A2" s="246" t="s">
        <v>1</v>
      </c>
      <c r="B2" s="247"/>
      <c r="C2" s="248"/>
      <c r="D2" s="248"/>
      <c r="E2" s="248"/>
      <c r="F2" s="248"/>
      <c r="G2" s="248"/>
      <c r="H2" s="249"/>
    </row>
    <row r="3" spans="1:35" ht="22.5" customHeight="1" thickBot="1" x14ac:dyDescent="0.25">
      <c r="A3" s="226" t="s">
        <v>55</v>
      </c>
      <c r="B3" s="227"/>
      <c r="C3" s="143"/>
      <c r="D3" s="143"/>
      <c r="E3" s="202"/>
      <c r="F3" s="143"/>
      <c r="G3" s="143"/>
      <c r="H3" s="204"/>
    </row>
    <row r="4" spans="1:35" ht="18" customHeight="1" thickBot="1" x14ac:dyDescent="0.25">
      <c r="A4" s="228" t="s">
        <v>3</v>
      </c>
      <c r="B4" s="229"/>
      <c r="C4" s="220" t="s">
        <v>4</v>
      </c>
      <c r="D4" s="220"/>
      <c r="E4" s="220"/>
      <c r="F4" s="219" t="s">
        <v>5</v>
      </c>
      <c r="G4" s="220"/>
      <c r="H4" s="220"/>
      <c r="I4" s="219" t="s">
        <v>6</v>
      </c>
      <c r="J4" s="220"/>
      <c r="K4" s="220"/>
      <c r="L4" s="219" t="s">
        <v>7</v>
      </c>
      <c r="M4" s="220"/>
      <c r="N4" s="220"/>
      <c r="O4" s="219" t="s">
        <v>8</v>
      </c>
      <c r="P4" s="220"/>
      <c r="Q4" s="237"/>
      <c r="R4" s="219" t="s">
        <v>9</v>
      </c>
      <c r="S4" s="220"/>
      <c r="T4" s="220"/>
      <c r="U4" s="219" t="s">
        <v>10</v>
      </c>
      <c r="V4" s="220"/>
      <c r="W4" s="220"/>
      <c r="X4" s="219" t="s">
        <v>11</v>
      </c>
      <c r="Y4" s="220"/>
      <c r="Z4" s="220"/>
      <c r="AA4" s="219" t="s">
        <v>12</v>
      </c>
      <c r="AB4" s="220"/>
      <c r="AC4" s="220"/>
      <c r="AD4" s="219" t="s">
        <v>13</v>
      </c>
      <c r="AE4" s="220"/>
      <c r="AF4" s="220"/>
      <c r="AG4" s="219" t="s">
        <v>152</v>
      </c>
      <c r="AH4" s="220"/>
      <c r="AI4" s="220"/>
    </row>
    <row r="5" spans="1:35" s="7" customFormat="1" ht="81" thickBot="1" x14ac:dyDescent="0.25">
      <c r="A5" s="210"/>
      <c r="B5" s="211"/>
      <c r="C5" s="76" t="s">
        <v>20</v>
      </c>
      <c r="D5" s="77" t="s">
        <v>21</v>
      </c>
      <c r="E5" s="169" t="s">
        <v>22</v>
      </c>
      <c r="F5" s="76" t="s">
        <v>20</v>
      </c>
      <c r="G5" s="77" t="s">
        <v>21</v>
      </c>
      <c r="H5" s="169" t="s">
        <v>22</v>
      </c>
      <c r="I5" s="76" t="s">
        <v>20</v>
      </c>
      <c r="J5" s="77" t="s">
        <v>21</v>
      </c>
      <c r="K5" s="169" t="s">
        <v>22</v>
      </c>
      <c r="L5" s="76" t="s">
        <v>20</v>
      </c>
      <c r="M5" s="77" t="s">
        <v>21</v>
      </c>
      <c r="N5" s="169" t="s">
        <v>22</v>
      </c>
      <c r="O5" s="76" t="s">
        <v>20</v>
      </c>
      <c r="P5" s="77" t="s">
        <v>21</v>
      </c>
      <c r="Q5" s="169" t="s">
        <v>22</v>
      </c>
      <c r="R5" s="76" t="s">
        <v>20</v>
      </c>
      <c r="S5" s="77" t="s">
        <v>21</v>
      </c>
      <c r="T5" s="169" t="s">
        <v>22</v>
      </c>
      <c r="U5" s="76" t="s">
        <v>20</v>
      </c>
      <c r="V5" s="77" t="s">
        <v>21</v>
      </c>
      <c r="W5" s="169" t="s">
        <v>22</v>
      </c>
      <c r="X5" s="76" t="s">
        <v>20</v>
      </c>
      <c r="Y5" s="77" t="s">
        <v>21</v>
      </c>
      <c r="Z5" s="169" t="s">
        <v>22</v>
      </c>
      <c r="AA5" s="76" t="s">
        <v>20</v>
      </c>
      <c r="AB5" s="77" t="s">
        <v>21</v>
      </c>
      <c r="AC5" s="169" t="s">
        <v>22</v>
      </c>
      <c r="AD5" s="76" t="s">
        <v>20</v>
      </c>
      <c r="AE5" s="77" t="s">
        <v>21</v>
      </c>
      <c r="AF5" s="169" t="s">
        <v>22</v>
      </c>
      <c r="AG5" s="76" t="s">
        <v>20</v>
      </c>
      <c r="AH5" s="77" t="s">
        <v>21</v>
      </c>
      <c r="AI5" s="169" t="s">
        <v>22</v>
      </c>
    </row>
    <row r="6" spans="1:35" s="8" customFormat="1" ht="36" customHeight="1" x14ac:dyDescent="0.2">
      <c r="A6" s="153">
        <v>1</v>
      </c>
      <c r="B6" s="141" t="s">
        <v>26</v>
      </c>
      <c r="C6" s="73">
        <v>0</v>
      </c>
      <c r="D6" s="74">
        <v>0</v>
      </c>
      <c r="E6" s="213">
        <f>SUM(E7:E10)</f>
        <v>0</v>
      </c>
      <c r="F6" s="73">
        <f>SUM(F7:F11)</f>
        <v>0</v>
      </c>
      <c r="G6" s="74">
        <f>SUM(G7:G11)</f>
        <v>0</v>
      </c>
      <c r="H6" s="213">
        <f>SUM(H7:H10)</f>
        <v>0</v>
      </c>
      <c r="I6" s="73">
        <f>SUM(I7:I11)</f>
        <v>0</v>
      </c>
      <c r="J6" s="74">
        <f>SUM(J7:J11)</f>
        <v>0</v>
      </c>
      <c r="K6" s="213">
        <f>SUM(K7:K11)</f>
        <v>0</v>
      </c>
      <c r="L6" s="73">
        <f>SUM(L7:L11)</f>
        <v>1</v>
      </c>
      <c r="M6" s="74">
        <f>SUM(M7:M11)</f>
        <v>0</v>
      </c>
      <c r="N6" s="213">
        <f>SUM(N7:N10)</f>
        <v>5525280</v>
      </c>
      <c r="O6" s="73">
        <f>SUM(O7:O11)</f>
        <v>0</v>
      </c>
      <c r="P6" s="74">
        <f>SUM(P7:P11)</f>
        <v>0</v>
      </c>
      <c r="Q6" s="213">
        <f>SUM(Q7:Q10)</f>
        <v>0</v>
      </c>
      <c r="R6" s="73">
        <f>SUM(R7:R11)</f>
        <v>0</v>
      </c>
      <c r="S6" s="74">
        <f>SUM(S7:S11)</f>
        <v>0</v>
      </c>
      <c r="T6" s="213">
        <f>SUM(T7:T10)</f>
        <v>0</v>
      </c>
      <c r="U6" s="73">
        <f>SUM(U7:U11)</f>
        <v>0</v>
      </c>
      <c r="V6" s="74">
        <f>SUM(V7:V11)</f>
        <v>0</v>
      </c>
      <c r="W6" s="213">
        <f>SUM(W7:W10)</f>
        <v>0</v>
      </c>
      <c r="X6" s="73">
        <f>SUM(X7:X11)</f>
        <v>0</v>
      </c>
      <c r="Y6" s="74">
        <f>SUM(Y7:Y11)</f>
        <v>0</v>
      </c>
      <c r="Z6" s="213">
        <f>SUM(Z7:Z10)</f>
        <v>0</v>
      </c>
      <c r="AA6" s="73">
        <f>SUM(AA7:AA11)</f>
        <v>0</v>
      </c>
      <c r="AB6" s="74">
        <f>SUM(AB7:AB11)</f>
        <v>0</v>
      </c>
      <c r="AC6" s="213">
        <f>SUM(AC7:AC10)</f>
        <v>0</v>
      </c>
      <c r="AD6" s="73">
        <f>SUM(AD7:AD11)</f>
        <v>0</v>
      </c>
      <c r="AE6" s="74">
        <f>SUM(AE7:AE11)</f>
        <v>0</v>
      </c>
      <c r="AF6" s="213">
        <f>SUM(AF7:AF10)</f>
        <v>0</v>
      </c>
      <c r="AG6" s="73">
        <f>SUM(AG7:AG11)</f>
        <v>1</v>
      </c>
      <c r="AH6" s="74">
        <f>SUM(AH7:AH11)</f>
        <v>0</v>
      </c>
      <c r="AI6" s="213">
        <f>SUM(AI7:AI10)</f>
        <v>5525280</v>
      </c>
    </row>
    <row r="7" spans="1:35" s="11" customFormat="1" ht="19.5" customHeight="1" outlineLevel="1" x14ac:dyDescent="0.2">
      <c r="A7" s="154"/>
      <c r="B7" s="139" t="s">
        <v>27</v>
      </c>
      <c r="C7" s="9"/>
      <c r="D7" s="10"/>
      <c r="E7" s="214"/>
      <c r="F7" s="9"/>
      <c r="G7" s="10"/>
      <c r="H7" s="214"/>
      <c r="I7" s="9"/>
      <c r="J7" s="10"/>
      <c r="K7" s="214"/>
      <c r="L7" s="9"/>
      <c r="M7" s="10"/>
      <c r="N7" s="214"/>
      <c r="O7" s="9"/>
      <c r="P7" s="10"/>
      <c r="Q7" s="214"/>
      <c r="R7" s="9"/>
      <c r="S7" s="10"/>
      <c r="T7" s="214"/>
      <c r="U7" s="9"/>
      <c r="V7" s="10"/>
      <c r="W7" s="214"/>
      <c r="X7" s="9"/>
      <c r="Y7" s="10"/>
      <c r="Z7" s="214"/>
      <c r="AA7" s="9"/>
      <c r="AB7" s="10"/>
      <c r="AC7" s="214"/>
      <c r="AD7" s="9"/>
      <c r="AE7" s="10"/>
      <c r="AF7" s="214"/>
      <c r="AG7" s="9" cm="1">
        <f t="array" ref="AG7">SUM(_xlfn._xlws.FILTER($C7:$AF7,$C$5:$AF$5=AG$5))</f>
        <v>0</v>
      </c>
      <c r="AH7" s="10" cm="1">
        <f t="array" ref="AH7">SUM(_xlfn._xlws.FILTER($C7:$AF7,$C$5:$AF$5=AH$5))</f>
        <v>0</v>
      </c>
      <c r="AI7" s="214" cm="1">
        <f t="array" ref="AI7">SUM(_xlfn._xlws.FILTER($C7:$AF7,$C$5:$AF$5=AI$5))</f>
        <v>0</v>
      </c>
    </row>
    <row r="8" spans="1:35" s="11" customFormat="1" ht="19.5" customHeight="1" outlineLevel="1" x14ac:dyDescent="0.2">
      <c r="A8" s="154"/>
      <c r="B8" s="139" t="s">
        <v>28</v>
      </c>
      <c r="C8" s="9"/>
      <c r="D8" s="10"/>
      <c r="E8" s="214"/>
      <c r="F8" s="9"/>
      <c r="G8" s="10"/>
      <c r="H8" s="214"/>
      <c r="I8" s="9"/>
      <c r="J8" s="10"/>
      <c r="K8" s="214"/>
      <c r="L8" s="9"/>
      <c r="M8" s="10"/>
      <c r="N8" s="214"/>
      <c r="O8" s="9"/>
      <c r="P8" s="10"/>
      <c r="Q8" s="214"/>
      <c r="R8" s="9"/>
      <c r="S8" s="10"/>
      <c r="T8" s="214"/>
      <c r="U8" s="9"/>
      <c r="V8" s="10"/>
      <c r="W8" s="214"/>
      <c r="X8" s="9"/>
      <c r="Y8" s="10"/>
      <c r="Z8" s="214"/>
      <c r="AA8" s="9"/>
      <c r="AB8" s="10"/>
      <c r="AC8" s="214"/>
      <c r="AD8" s="9"/>
      <c r="AE8" s="10"/>
      <c r="AF8" s="214"/>
      <c r="AG8" s="9" cm="1">
        <f t="array" ref="AG8">SUM(_xlfn._xlws.FILTER($C8:$AF8,$C$5:$AF$5=AG$5))</f>
        <v>0</v>
      </c>
      <c r="AH8" s="10" cm="1">
        <f t="array" ref="AH8">SUM(_xlfn._xlws.FILTER($C8:$AF8,$C$5:$AF$5=AH$5))</f>
        <v>0</v>
      </c>
      <c r="AI8" s="214" cm="1">
        <f t="array" ref="AI8">SUM(_xlfn._xlws.FILTER($C8:$AF8,$C$5:$AF$5=AI$5))</f>
        <v>0</v>
      </c>
    </row>
    <row r="9" spans="1:35" s="11" customFormat="1" ht="19.5" customHeight="1" outlineLevel="1" x14ac:dyDescent="0.2">
      <c r="A9" s="154"/>
      <c r="B9" s="139" t="s">
        <v>29</v>
      </c>
      <c r="C9" s="9"/>
      <c r="D9" s="10"/>
      <c r="E9" s="214"/>
      <c r="F9" s="9"/>
      <c r="G9" s="10"/>
      <c r="H9" s="214"/>
      <c r="I9" s="9"/>
      <c r="J9" s="10"/>
      <c r="K9" s="214"/>
      <c r="L9" s="9"/>
      <c r="M9" s="10"/>
      <c r="N9" s="214"/>
      <c r="O9" s="9"/>
      <c r="P9" s="10"/>
      <c r="Q9" s="214"/>
      <c r="R9" s="9"/>
      <c r="S9" s="10"/>
      <c r="T9" s="214"/>
      <c r="U9" s="9"/>
      <c r="V9" s="10"/>
      <c r="W9" s="214"/>
      <c r="X9" s="9"/>
      <c r="Y9" s="10"/>
      <c r="Z9" s="214"/>
      <c r="AA9" s="9"/>
      <c r="AB9" s="10"/>
      <c r="AC9" s="214"/>
      <c r="AD9" s="9"/>
      <c r="AE9" s="10"/>
      <c r="AF9" s="214"/>
      <c r="AG9" s="9" cm="1">
        <f t="array" ref="AG9">SUM(_xlfn._xlws.FILTER($C9:$AF9,$C$5:$AF$5=AG$5))</f>
        <v>0</v>
      </c>
      <c r="AH9" s="10" cm="1">
        <f t="array" ref="AH9">SUM(_xlfn._xlws.FILTER($C9:$AF9,$C$5:$AF$5=AH$5))</f>
        <v>0</v>
      </c>
      <c r="AI9" s="214" cm="1">
        <f t="array" ref="AI9">SUM(_xlfn._xlws.FILTER($C9:$AF9,$C$5:$AF$5=AI$5))</f>
        <v>0</v>
      </c>
    </row>
    <row r="10" spans="1:35" s="12" customFormat="1" ht="19.5" customHeight="1" outlineLevel="1" x14ac:dyDescent="0.2">
      <c r="A10" s="154"/>
      <c r="B10" s="139" t="s">
        <v>30</v>
      </c>
      <c r="C10" s="9"/>
      <c r="D10" s="10"/>
      <c r="E10" s="214"/>
      <c r="F10" s="9"/>
      <c r="G10" s="10"/>
      <c r="H10" s="214"/>
      <c r="I10" s="9"/>
      <c r="J10" s="10"/>
      <c r="K10" s="214"/>
      <c r="L10" s="9">
        <v>1</v>
      </c>
      <c r="M10" s="10"/>
      <c r="N10" s="214">
        <v>5525280</v>
      </c>
      <c r="O10" s="9"/>
      <c r="P10" s="10"/>
      <c r="Q10" s="214"/>
      <c r="R10" s="9"/>
      <c r="S10" s="10"/>
      <c r="T10" s="214"/>
      <c r="U10" s="9"/>
      <c r="V10" s="10"/>
      <c r="W10" s="214"/>
      <c r="X10" s="9"/>
      <c r="Y10" s="10"/>
      <c r="Z10" s="214"/>
      <c r="AA10" s="9"/>
      <c r="AB10" s="10"/>
      <c r="AC10" s="214"/>
      <c r="AD10" s="9"/>
      <c r="AE10" s="10"/>
      <c r="AF10" s="214"/>
      <c r="AG10" s="9" cm="1">
        <f t="array" ref="AG10">SUM(_xlfn._xlws.FILTER($C10:$AF10,$C$5:$AF$5=AG$5))</f>
        <v>1</v>
      </c>
      <c r="AH10" s="10" cm="1">
        <f t="array" ref="AH10">SUM(_xlfn._xlws.FILTER($C10:$AF10,$C$5:$AF$5=AH$5))</f>
        <v>0</v>
      </c>
      <c r="AI10" s="214" cm="1">
        <f t="array" ref="AI10">SUM(_xlfn._xlws.FILTER($C10:$AF10,$C$5:$AF$5=AI$5))</f>
        <v>5525280</v>
      </c>
    </row>
    <row r="11" spans="1:35" s="12" customFormat="1" ht="19.5" customHeight="1" outlineLevel="1" thickBot="1" x14ac:dyDescent="0.25">
      <c r="A11" s="155"/>
      <c r="B11" s="139" t="s">
        <v>31</v>
      </c>
      <c r="C11" s="208"/>
      <c r="D11" s="209"/>
      <c r="E11" s="215"/>
      <c r="F11" s="208"/>
      <c r="G11" s="209"/>
      <c r="H11" s="215"/>
      <c r="I11" s="208"/>
      <c r="J11" s="209"/>
      <c r="K11" s="215"/>
      <c r="L11" s="208"/>
      <c r="M11" s="209"/>
      <c r="N11" s="215"/>
      <c r="O11" s="208"/>
      <c r="P11" s="209"/>
      <c r="Q11" s="215"/>
      <c r="R11" s="208"/>
      <c r="S11" s="209"/>
      <c r="T11" s="215"/>
      <c r="U11" s="208"/>
      <c r="V11" s="209"/>
      <c r="W11" s="215"/>
      <c r="X11" s="208"/>
      <c r="Y11" s="209"/>
      <c r="Z11" s="215"/>
      <c r="AA11" s="208"/>
      <c r="AB11" s="209"/>
      <c r="AC11" s="215"/>
      <c r="AD11" s="208"/>
      <c r="AE11" s="209"/>
      <c r="AF11" s="215"/>
      <c r="AG11" s="208" cm="1">
        <f t="array" ref="AG11">SUM(_xlfn._xlws.FILTER($C11:$AF11,$C$5:$AF$5=AG$5))</f>
        <v>0</v>
      </c>
      <c r="AH11" s="209" cm="1">
        <f t="array" ref="AH11">SUM(_xlfn._xlws.FILTER($C11:$AF11,$C$5:$AF$5=AH$5))</f>
        <v>0</v>
      </c>
      <c r="AI11" s="215" cm="1">
        <f t="array" ref="AI11">SUM(_xlfn._xlws.FILTER($C11:$AF11,$C$5:$AF$5=AI$5))</f>
        <v>0</v>
      </c>
    </row>
    <row r="12" spans="1:35" s="8" customFormat="1" ht="20" x14ac:dyDescent="0.2">
      <c r="A12" s="153">
        <v>2</v>
      </c>
      <c r="B12" s="141" t="s">
        <v>32</v>
      </c>
      <c r="C12" s="73">
        <v>0</v>
      </c>
      <c r="D12" s="74">
        <v>0</v>
      </c>
      <c r="E12" s="213">
        <f>SUM(E13:E16)</f>
        <v>0</v>
      </c>
      <c r="F12" s="73">
        <f>SUM(F13:F17)</f>
        <v>0</v>
      </c>
      <c r="G12" s="74">
        <f>SUM(G13:G17)</f>
        <v>0</v>
      </c>
      <c r="H12" s="213">
        <f>SUM(H13:H16)</f>
        <v>0</v>
      </c>
      <c r="I12" s="73">
        <f>SUM(I13:I17)</f>
        <v>3</v>
      </c>
      <c r="J12" s="74">
        <f>SUM(J13:J17)</f>
        <v>0</v>
      </c>
      <c r="K12" s="213">
        <f>SUM(K13:K17)</f>
        <v>3391259</v>
      </c>
      <c r="L12" s="73">
        <f>SUM(L13:L17)</f>
        <v>9</v>
      </c>
      <c r="M12" s="74">
        <f>SUM(M13:M17)</f>
        <v>0</v>
      </c>
      <c r="N12" s="213">
        <f>SUM(N13:N16)</f>
        <v>65558994</v>
      </c>
      <c r="O12" s="73">
        <f>SUM(O13:O17)</f>
        <v>0</v>
      </c>
      <c r="P12" s="74">
        <f>SUM(P13:P17)</f>
        <v>0</v>
      </c>
      <c r="Q12" s="213">
        <f>SUM(Q13:Q16)</f>
        <v>0</v>
      </c>
      <c r="R12" s="73">
        <f>SUM(R13:R17)</f>
        <v>0</v>
      </c>
      <c r="S12" s="74">
        <f>SUM(S13:S17)</f>
        <v>0</v>
      </c>
      <c r="T12" s="213">
        <f>SUM(T13:T16)</f>
        <v>0</v>
      </c>
      <c r="U12" s="73">
        <f>SUM(U13:U17)</f>
        <v>0</v>
      </c>
      <c r="V12" s="74">
        <f>SUM(V13:V17)</f>
        <v>0</v>
      </c>
      <c r="W12" s="213">
        <f>SUM(W13:W16)</f>
        <v>0</v>
      </c>
      <c r="X12" s="73">
        <f>SUM(X13:X17)</f>
        <v>0</v>
      </c>
      <c r="Y12" s="74">
        <f>SUM(Y13:Y17)</f>
        <v>0</v>
      </c>
      <c r="Z12" s="213">
        <f>SUM(Z13:Z16)</f>
        <v>0</v>
      </c>
      <c r="AA12" s="73">
        <f>SUM(AA13:AA17)</f>
        <v>0</v>
      </c>
      <c r="AB12" s="74">
        <f>SUM(AB13:AB17)</f>
        <v>0</v>
      </c>
      <c r="AC12" s="213">
        <f>SUM(AC13:AC16)</f>
        <v>0</v>
      </c>
      <c r="AD12" s="73">
        <f>SUM(AD13:AD17)</f>
        <v>0</v>
      </c>
      <c r="AE12" s="74">
        <f>SUM(AE13:AE17)</f>
        <v>0</v>
      </c>
      <c r="AF12" s="213">
        <f>SUM(AF13:AF16)</f>
        <v>0</v>
      </c>
      <c r="AG12" s="73">
        <f>SUM(AG13:AG17)</f>
        <v>12</v>
      </c>
      <c r="AH12" s="74">
        <f>SUM(AH13:AH17)</f>
        <v>0</v>
      </c>
      <c r="AI12" s="213">
        <f>SUM(AI13:AI16)</f>
        <v>68950253</v>
      </c>
    </row>
    <row r="13" spans="1:35" s="8" customFormat="1" ht="19.5" customHeight="1" outlineLevel="1" x14ac:dyDescent="0.2">
      <c r="A13" s="154"/>
      <c r="B13" s="139" t="str" cm="1">
        <f t="array" ref="B13:B17">$B$7:$B$11</f>
        <v>ΟΙΚΙΑΚΟΣ</v>
      </c>
      <c r="C13" s="9"/>
      <c r="D13" s="10"/>
      <c r="E13" s="214"/>
      <c r="F13" s="9"/>
      <c r="G13" s="10"/>
      <c r="H13" s="214"/>
      <c r="I13" s="9" t="s">
        <v>104</v>
      </c>
      <c r="J13" s="10" t="s">
        <v>104</v>
      </c>
      <c r="K13" s="214" t="s">
        <v>104</v>
      </c>
      <c r="L13" s="9"/>
      <c r="M13" s="10"/>
      <c r="N13" s="214"/>
      <c r="O13" s="9"/>
      <c r="P13" s="10"/>
      <c r="Q13" s="214"/>
      <c r="R13" s="9"/>
      <c r="S13" s="10"/>
      <c r="T13" s="214"/>
      <c r="U13" s="9"/>
      <c r="V13" s="10"/>
      <c r="W13" s="214"/>
      <c r="X13" s="9"/>
      <c r="Y13" s="10"/>
      <c r="Z13" s="214"/>
      <c r="AA13" s="9"/>
      <c r="AB13" s="10"/>
      <c r="AC13" s="214"/>
      <c r="AD13" s="9"/>
      <c r="AE13" s="10"/>
      <c r="AF13" s="214"/>
      <c r="AG13" s="9" cm="1">
        <f t="array" ref="AG13">SUM(_xlfn._xlws.FILTER($C13:$AF13,$C$5:$AF$5=AG$5))</f>
        <v>0</v>
      </c>
      <c r="AH13" s="10" cm="1">
        <f t="array" ref="AH13">SUM(_xlfn._xlws.FILTER($C13:$AF13,$C$5:$AF$5=AH$5))</f>
        <v>0</v>
      </c>
      <c r="AI13" s="214" cm="1">
        <f t="array" ref="AI13">SUM(_xlfn._xlws.FILTER($C13:$AF13,$C$5:$AF$5=AI$5))</f>
        <v>0</v>
      </c>
    </row>
    <row r="14" spans="1:35" s="8" customFormat="1" ht="19.5" customHeight="1" outlineLevel="1" x14ac:dyDescent="0.2">
      <c r="A14" s="154"/>
      <c r="B14" s="139" t="str">
        <v>ΕΜΠΟΡΙΚΟΣ</v>
      </c>
      <c r="C14" s="9"/>
      <c r="D14" s="10"/>
      <c r="E14" s="214"/>
      <c r="F14" s="9"/>
      <c r="G14" s="10"/>
      <c r="H14" s="214"/>
      <c r="I14" s="9">
        <v>2</v>
      </c>
      <c r="J14" s="10" t="s">
        <v>104</v>
      </c>
      <c r="K14" s="214">
        <v>70580</v>
      </c>
      <c r="L14" s="9"/>
      <c r="M14" s="10"/>
      <c r="N14" s="214"/>
      <c r="O14" s="9"/>
      <c r="P14" s="10"/>
      <c r="Q14" s="214"/>
      <c r="R14" s="9"/>
      <c r="S14" s="10"/>
      <c r="T14" s="214"/>
      <c r="U14" s="9"/>
      <c r="V14" s="10"/>
      <c r="W14" s="214"/>
      <c r="X14" s="9"/>
      <c r="Y14" s="10"/>
      <c r="Z14" s="214"/>
      <c r="AA14" s="9"/>
      <c r="AB14" s="10"/>
      <c r="AC14" s="214"/>
      <c r="AD14" s="9"/>
      <c r="AE14" s="10"/>
      <c r="AF14" s="214"/>
      <c r="AG14" s="9" cm="1">
        <f t="array" ref="AG14">SUM(_xlfn._xlws.FILTER($C14:$AF14,$C$5:$AF$5=AG$5))</f>
        <v>2</v>
      </c>
      <c r="AH14" s="10" cm="1">
        <f t="array" ref="AH14">SUM(_xlfn._xlws.FILTER($C14:$AF14,$C$5:$AF$5=AH$5))</f>
        <v>0</v>
      </c>
      <c r="AI14" s="214" cm="1">
        <f t="array" ref="AI14">SUM(_xlfn._xlws.FILTER($C14:$AF14,$C$5:$AF$5=AI$5))</f>
        <v>70580</v>
      </c>
    </row>
    <row r="15" spans="1:35" s="8" customFormat="1" ht="19.5" customHeight="1" outlineLevel="1" x14ac:dyDescent="0.2">
      <c r="A15" s="154"/>
      <c r="B15" s="139" t="str">
        <v>CNG</v>
      </c>
      <c r="C15" s="9"/>
      <c r="D15" s="10"/>
      <c r="E15" s="214"/>
      <c r="F15" s="9"/>
      <c r="G15" s="10"/>
      <c r="H15" s="214"/>
      <c r="I15" s="9" t="s">
        <v>104</v>
      </c>
      <c r="J15" s="10" t="s">
        <v>104</v>
      </c>
      <c r="K15" s="214" t="s">
        <v>104</v>
      </c>
      <c r="L15" s="9"/>
      <c r="M15" s="10"/>
      <c r="N15" s="214"/>
      <c r="O15" s="9"/>
      <c r="P15" s="10"/>
      <c r="Q15" s="214"/>
      <c r="R15" s="9"/>
      <c r="S15" s="10"/>
      <c r="T15" s="214"/>
      <c r="U15" s="9"/>
      <c r="V15" s="10"/>
      <c r="W15" s="214"/>
      <c r="X15" s="9"/>
      <c r="Y15" s="10"/>
      <c r="Z15" s="214"/>
      <c r="AA15" s="9"/>
      <c r="AB15" s="10"/>
      <c r="AC15" s="214"/>
      <c r="AD15" s="9"/>
      <c r="AE15" s="10"/>
      <c r="AF15" s="214"/>
      <c r="AG15" s="9" cm="1">
        <f t="array" ref="AG15">SUM(_xlfn._xlws.FILTER($C15:$AF15,$C$5:$AF$5=AG$5))</f>
        <v>0</v>
      </c>
      <c r="AH15" s="10" cm="1">
        <f t="array" ref="AH15">SUM(_xlfn._xlws.FILTER($C15:$AF15,$C$5:$AF$5=AH$5))</f>
        <v>0</v>
      </c>
      <c r="AI15" s="214" cm="1">
        <f t="array" ref="AI15">SUM(_xlfn._xlws.FILTER($C15:$AF15,$C$5:$AF$5=AI$5))</f>
        <v>0</v>
      </c>
    </row>
    <row r="16" spans="1:35" s="15" customFormat="1" ht="19.5" customHeight="1" outlineLevel="1" x14ac:dyDescent="0.2">
      <c r="A16" s="154"/>
      <c r="B16" s="139" t="str">
        <v>ΒΙΟΜΗΧΑΝΙΚΟΣ</v>
      </c>
      <c r="C16" s="9"/>
      <c r="D16" s="10"/>
      <c r="E16" s="214"/>
      <c r="F16" s="9"/>
      <c r="G16" s="10"/>
      <c r="H16" s="214"/>
      <c r="I16" s="9">
        <v>1</v>
      </c>
      <c r="J16" s="10" t="s">
        <v>104</v>
      </c>
      <c r="K16" s="214">
        <v>3320679</v>
      </c>
      <c r="L16" s="9">
        <v>9</v>
      </c>
      <c r="M16" s="10"/>
      <c r="N16" s="214">
        <v>65558994</v>
      </c>
      <c r="O16" s="9"/>
      <c r="P16" s="10"/>
      <c r="Q16" s="214"/>
      <c r="R16" s="9"/>
      <c r="S16" s="10"/>
      <c r="T16" s="214"/>
      <c r="U16" s="9"/>
      <c r="V16" s="10"/>
      <c r="W16" s="214"/>
      <c r="X16" s="9"/>
      <c r="Y16" s="10"/>
      <c r="Z16" s="214"/>
      <c r="AA16" s="9"/>
      <c r="AB16" s="10"/>
      <c r="AC16" s="214"/>
      <c r="AD16" s="9"/>
      <c r="AE16" s="10"/>
      <c r="AF16" s="214"/>
      <c r="AG16" s="9" cm="1">
        <f t="array" ref="AG16">SUM(_xlfn._xlws.FILTER($C16:$AF16,$C$5:$AF$5=AG$5))</f>
        <v>10</v>
      </c>
      <c r="AH16" s="10" cm="1">
        <f t="array" ref="AH16">SUM(_xlfn._xlws.FILTER($C16:$AF16,$C$5:$AF$5=AH$5))</f>
        <v>0</v>
      </c>
      <c r="AI16" s="214" cm="1">
        <f t="array" ref="AI16">SUM(_xlfn._xlws.FILTER($C16:$AF16,$C$5:$AF$5=AI$5))</f>
        <v>68879673</v>
      </c>
    </row>
    <row r="17" spans="1:35" s="15" customFormat="1" ht="19.5" customHeight="1" outlineLevel="1" thickBot="1" x14ac:dyDescent="0.25">
      <c r="A17" s="155"/>
      <c r="B17" s="139" t="str">
        <v>ΚΛΙΜΑΤΙΣΜΟΣ / ΣΥΜΠΑΡΑΓΩΓΗ</v>
      </c>
      <c r="C17" s="160"/>
      <c r="D17" s="148"/>
      <c r="E17" s="215"/>
      <c r="F17" s="160"/>
      <c r="G17" s="148"/>
      <c r="H17" s="215"/>
      <c r="I17" s="160" t="s">
        <v>104</v>
      </c>
      <c r="J17" s="148" t="s">
        <v>104</v>
      </c>
      <c r="K17" s="215" t="s">
        <v>104</v>
      </c>
      <c r="L17" s="160"/>
      <c r="M17" s="148"/>
      <c r="N17" s="215"/>
      <c r="O17" s="160"/>
      <c r="P17" s="148"/>
      <c r="Q17" s="215"/>
      <c r="R17" s="160"/>
      <c r="S17" s="148"/>
      <c r="T17" s="215"/>
      <c r="U17" s="160"/>
      <c r="V17" s="148"/>
      <c r="W17" s="215"/>
      <c r="X17" s="160"/>
      <c r="Y17" s="148"/>
      <c r="Z17" s="215"/>
      <c r="AA17" s="160"/>
      <c r="AB17" s="148"/>
      <c r="AC17" s="215"/>
      <c r="AD17" s="160"/>
      <c r="AE17" s="148"/>
      <c r="AF17" s="215"/>
      <c r="AG17" s="160" cm="1">
        <f t="array" ref="AG17">SUM(_xlfn._xlws.FILTER($C17:$AF17,$C$5:$AF$5=AG$5))</f>
        <v>0</v>
      </c>
      <c r="AH17" s="148" cm="1">
        <f t="array" ref="AH17">SUM(_xlfn._xlws.FILTER($C17:$AF17,$C$5:$AF$5=AH$5))</f>
        <v>0</v>
      </c>
      <c r="AI17" s="215" cm="1">
        <f t="array" ref="AI17">SUM(_xlfn._xlws.FILTER($C17:$AF17,$C$5:$AF$5=AI$5))</f>
        <v>0</v>
      </c>
    </row>
    <row r="18" spans="1:35" s="8" customFormat="1" ht="20" x14ac:dyDescent="0.2">
      <c r="A18" s="153">
        <v>3</v>
      </c>
      <c r="B18" s="141" t="s">
        <v>33</v>
      </c>
      <c r="C18" s="73">
        <v>4</v>
      </c>
      <c r="D18" s="74">
        <v>0</v>
      </c>
      <c r="E18" s="213">
        <f>SUM(E19:E22)</f>
        <v>5753519</v>
      </c>
      <c r="F18" s="73">
        <f>SUM(F19:F23)</f>
        <v>3</v>
      </c>
      <c r="G18" s="74">
        <f>SUM(G19:G23)</f>
        <v>0</v>
      </c>
      <c r="H18" s="213">
        <f>SUM(H19:H22)</f>
        <v>2043707</v>
      </c>
      <c r="I18" s="73">
        <f>SUM(I19:I23)</f>
        <v>8</v>
      </c>
      <c r="J18" s="74">
        <f>SUM(J19:J23)</f>
        <v>0</v>
      </c>
      <c r="K18" s="213">
        <f>SUM(K19:K23)</f>
        <v>10491658</v>
      </c>
      <c r="L18" s="73">
        <f>SUM(L19:L23)</f>
        <v>24</v>
      </c>
      <c r="M18" s="74">
        <f>SUM(M19:M23)</f>
        <v>0</v>
      </c>
      <c r="N18" s="213">
        <f>SUM(N19:N22)</f>
        <v>12569263</v>
      </c>
      <c r="O18" s="73">
        <f>SUM(O19:O23)</f>
        <v>9</v>
      </c>
      <c r="P18" s="74">
        <f>SUM(P19:P23)</f>
        <v>0</v>
      </c>
      <c r="Q18" s="213">
        <f>SUM(Q19:Q22)</f>
        <v>4434536</v>
      </c>
      <c r="R18" s="73">
        <f>SUM(R19:R23)</f>
        <v>13</v>
      </c>
      <c r="S18" s="74">
        <f>SUM(S19:S23)</f>
        <v>0</v>
      </c>
      <c r="T18" s="213">
        <f>SUM(T19:T22)</f>
        <v>3158450</v>
      </c>
      <c r="U18" s="73">
        <f>SUM(U19:U23)</f>
        <v>0</v>
      </c>
      <c r="V18" s="74">
        <f>SUM(V19:V23)</f>
        <v>0</v>
      </c>
      <c r="W18" s="213">
        <f>SUM(W19:W22)</f>
        <v>0</v>
      </c>
      <c r="X18" s="73">
        <f>SUM(X19:X23)</f>
        <v>0</v>
      </c>
      <c r="Y18" s="74">
        <f>SUM(Y19:Y23)</f>
        <v>0</v>
      </c>
      <c r="Z18" s="213">
        <f>SUM(Z19:Z22)</f>
        <v>0</v>
      </c>
      <c r="AA18" s="73">
        <f>SUM(AA19:AA23)</f>
        <v>0</v>
      </c>
      <c r="AB18" s="74">
        <f>SUM(AB19:AB23)</f>
        <v>0</v>
      </c>
      <c r="AC18" s="213">
        <f>SUM(AC19:AC22)</f>
        <v>0</v>
      </c>
      <c r="AD18" s="73">
        <f>SUM(AD19:AD23)</f>
        <v>0</v>
      </c>
      <c r="AE18" s="74">
        <f>SUM(AE19:AE23)</f>
        <v>0</v>
      </c>
      <c r="AF18" s="213">
        <f>SUM(AF19:AF22)</f>
        <v>0</v>
      </c>
      <c r="AG18" s="73">
        <f>SUM(AG19:AG23)</f>
        <v>61</v>
      </c>
      <c r="AH18" s="74">
        <f>SUM(AH19:AH23)</f>
        <v>0</v>
      </c>
      <c r="AI18" s="213">
        <f>SUM(AI19:AI22)</f>
        <v>38451133</v>
      </c>
    </row>
    <row r="19" spans="1:35" s="8" customFormat="1" ht="19.5" customHeight="1" outlineLevel="1" x14ac:dyDescent="0.2">
      <c r="A19" s="154"/>
      <c r="B19" s="139" t="str" cm="1">
        <f t="array" ref="B19:B23">$B$7:$B$11</f>
        <v>ΟΙΚΙΑΚΟΣ</v>
      </c>
      <c r="C19" s="9"/>
      <c r="D19" s="10"/>
      <c r="E19" s="214"/>
      <c r="F19" s="9"/>
      <c r="G19" s="10"/>
      <c r="H19" s="214"/>
      <c r="I19" s="9" t="s">
        <v>104</v>
      </c>
      <c r="J19" s="10" t="s">
        <v>104</v>
      </c>
      <c r="K19" s="214" t="s">
        <v>104</v>
      </c>
      <c r="L19" s="9"/>
      <c r="M19" s="10"/>
      <c r="N19" s="214"/>
      <c r="O19" s="9"/>
      <c r="P19" s="10"/>
      <c r="Q19" s="214"/>
      <c r="R19" s="9"/>
      <c r="S19" s="10"/>
      <c r="T19" s="214"/>
      <c r="U19" s="9"/>
      <c r="V19" s="10"/>
      <c r="W19" s="214"/>
      <c r="X19" s="9"/>
      <c r="Y19" s="10"/>
      <c r="Z19" s="214"/>
      <c r="AA19" s="9"/>
      <c r="AB19" s="10"/>
      <c r="AC19" s="214"/>
      <c r="AD19" s="9"/>
      <c r="AE19" s="10"/>
      <c r="AF19" s="214"/>
      <c r="AG19" s="9" cm="1">
        <f t="array" ref="AG19">SUM(_xlfn._xlws.FILTER($C19:$AF19,$C$5:$AF$5=AG$5))</f>
        <v>0</v>
      </c>
      <c r="AH19" s="10" cm="1">
        <f t="array" ref="AH19">SUM(_xlfn._xlws.FILTER($C19:$AF19,$C$5:$AF$5=AH$5))</f>
        <v>0</v>
      </c>
      <c r="AI19" s="214" cm="1">
        <f t="array" ref="AI19">SUM(_xlfn._xlws.FILTER($C19:$AF19,$C$5:$AF$5=AI$5))</f>
        <v>0</v>
      </c>
    </row>
    <row r="20" spans="1:35" s="8" customFormat="1" ht="19.5" customHeight="1" outlineLevel="1" x14ac:dyDescent="0.2">
      <c r="A20" s="154"/>
      <c r="B20" s="139" t="str">
        <v>ΕΜΠΟΡΙΚΟΣ</v>
      </c>
      <c r="C20" s="9"/>
      <c r="D20" s="10"/>
      <c r="E20" s="214"/>
      <c r="F20" s="9"/>
      <c r="G20" s="10"/>
      <c r="H20" s="214"/>
      <c r="I20" s="9" t="s">
        <v>104</v>
      </c>
      <c r="J20" s="10" t="s">
        <v>104</v>
      </c>
      <c r="K20" s="214" t="s">
        <v>104</v>
      </c>
      <c r="L20" s="9">
        <v>5</v>
      </c>
      <c r="M20" s="10"/>
      <c r="N20" s="214">
        <v>1414196</v>
      </c>
      <c r="O20" s="9">
        <v>3</v>
      </c>
      <c r="P20" s="10"/>
      <c r="Q20" s="214">
        <v>823397</v>
      </c>
      <c r="R20" s="9">
        <v>10</v>
      </c>
      <c r="S20" s="10"/>
      <c r="T20" s="214">
        <v>2399175</v>
      </c>
      <c r="U20" s="9"/>
      <c r="V20" s="10"/>
      <c r="W20" s="214"/>
      <c r="X20" s="9"/>
      <c r="Y20" s="10"/>
      <c r="Z20" s="214"/>
      <c r="AA20" s="9"/>
      <c r="AB20" s="10"/>
      <c r="AC20" s="214"/>
      <c r="AD20" s="9"/>
      <c r="AE20" s="10"/>
      <c r="AF20" s="214"/>
      <c r="AG20" s="9" cm="1">
        <f t="array" ref="AG20">SUM(_xlfn._xlws.FILTER($C20:$AF20,$C$5:$AF$5=AG$5))</f>
        <v>18</v>
      </c>
      <c r="AH20" s="10" cm="1">
        <f t="array" ref="AH20">SUM(_xlfn._xlws.FILTER($C20:$AF20,$C$5:$AF$5=AH$5))</f>
        <v>0</v>
      </c>
      <c r="AI20" s="214" cm="1">
        <f t="array" ref="AI20">SUM(_xlfn._xlws.FILTER($C20:$AF20,$C$5:$AF$5=AI$5))</f>
        <v>4636768</v>
      </c>
    </row>
    <row r="21" spans="1:35" s="8" customFormat="1" ht="19.5" customHeight="1" outlineLevel="1" x14ac:dyDescent="0.2">
      <c r="A21" s="154"/>
      <c r="B21" s="139" t="str">
        <v>CNG</v>
      </c>
      <c r="C21" s="9">
        <v>4</v>
      </c>
      <c r="D21" s="10"/>
      <c r="E21" s="214">
        <v>4673883</v>
      </c>
      <c r="F21" s="9">
        <v>2</v>
      </c>
      <c r="G21" s="10"/>
      <c r="H21" s="214">
        <v>982913</v>
      </c>
      <c r="I21" s="9" t="s">
        <v>104</v>
      </c>
      <c r="J21" s="10" t="s">
        <v>104</v>
      </c>
      <c r="K21" s="214" t="s">
        <v>104</v>
      </c>
      <c r="L21" s="9"/>
      <c r="M21" s="10"/>
      <c r="N21" s="214"/>
      <c r="O21" s="9"/>
      <c r="P21" s="10"/>
      <c r="Q21" s="214"/>
      <c r="R21" s="9"/>
      <c r="S21" s="10"/>
      <c r="T21" s="214"/>
      <c r="U21" s="9"/>
      <c r="V21" s="10"/>
      <c r="W21" s="214"/>
      <c r="X21" s="9"/>
      <c r="Y21" s="10"/>
      <c r="Z21" s="214"/>
      <c r="AA21" s="9"/>
      <c r="AB21" s="10"/>
      <c r="AC21" s="214"/>
      <c r="AD21" s="9"/>
      <c r="AE21" s="10"/>
      <c r="AF21" s="214"/>
      <c r="AG21" s="9" cm="1">
        <f t="array" ref="AG21">SUM(_xlfn._xlws.FILTER($C21:$AF21,$C$5:$AF$5=AG$5))</f>
        <v>6</v>
      </c>
      <c r="AH21" s="10" cm="1">
        <f t="array" ref="AH21">SUM(_xlfn._xlws.FILTER($C21:$AF21,$C$5:$AF$5=AH$5))</f>
        <v>0</v>
      </c>
      <c r="AI21" s="214" cm="1">
        <f t="array" ref="AI21">SUM(_xlfn._xlws.FILTER($C21:$AF21,$C$5:$AF$5=AI$5))</f>
        <v>5656796</v>
      </c>
    </row>
    <row r="22" spans="1:35" s="15" customFormat="1" ht="19.5" customHeight="1" outlineLevel="1" x14ac:dyDescent="0.2">
      <c r="A22" s="154"/>
      <c r="B22" s="139" t="str">
        <v>ΒΙΟΜΗΧΑΝΙΚΟΣ</v>
      </c>
      <c r="C22" s="9"/>
      <c r="D22" s="10"/>
      <c r="E22" s="214">
        <v>1079636</v>
      </c>
      <c r="F22" s="9">
        <v>1</v>
      </c>
      <c r="G22" s="10"/>
      <c r="H22" s="214">
        <v>1060794</v>
      </c>
      <c r="I22" s="9">
        <v>8</v>
      </c>
      <c r="J22" s="10" t="s">
        <v>104</v>
      </c>
      <c r="K22" s="214">
        <v>10491658</v>
      </c>
      <c r="L22" s="9">
        <v>19</v>
      </c>
      <c r="M22" s="10"/>
      <c r="N22" s="214">
        <v>11155067</v>
      </c>
      <c r="O22" s="9">
        <v>6</v>
      </c>
      <c r="P22" s="10"/>
      <c r="Q22" s="214">
        <v>3611139</v>
      </c>
      <c r="R22" s="9">
        <v>3</v>
      </c>
      <c r="S22" s="10"/>
      <c r="T22" s="214">
        <v>759275</v>
      </c>
      <c r="U22" s="9"/>
      <c r="V22" s="10"/>
      <c r="W22" s="214"/>
      <c r="X22" s="9"/>
      <c r="Y22" s="10"/>
      <c r="Z22" s="214"/>
      <c r="AA22" s="9"/>
      <c r="AB22" s="10"/>
      <c r="AC22" s="214"/>
      <c r="AD22" s="9"/>
      <c r="AE22" s="10"/>
      <c r="AF22" s="214"/>
      <c r="AG22" s="9" cm="1">
        <f t="array" ref="AG22">SUM(_xlfn._xlws.FILTER($C22:$AF22,$C$5:$AF$5=AG$5))</f>
        <v>37</v>
      </c>
      <c r="AH22" s="10" cm="1">
        <f t="array" ref="AH22">SUM(_xlfn._xlws.FILTER($C22:$AF22,$C$5:$AF$5=AH$5))</f>
        <v>0</v>
      </c>
      <c r="AI22" s="214" cm="1">
        <f t="array" ref="AI22">SUM(_xlfn._xlws.FILTER($C22:$AF22,$C$5:$AF$5=AI$5))</f>
        <v>28157569</v>
      </c>
    </row>
    <row r="23" spans="1:35" s="15" customFormat="1" ht="19.5" customHeight="1" outlineLevel="1" thickBot="1" x14ac:dyDescent="0.25">
      <c r="A23" s="155"/>
      <c r="B23" s="139" t="str">
        <v>ΚΛΙΜΑΤΙΣΜΟΣ / ΣΥΜΠΑΡΑΓΩΓΗ</v>
      </c>
      <c r="C23" s="160"/>
      <c r="D23" s="148"/>
      <c r="E23" s="215"/>
      <c r="F23" s="160"/>
      <c r="G23" s="148"/>
      <c r="H23" s="215"/>
      <c r="I23" s="160" t="s">
        <v>104</v>
      </c>
      <c r="J23" s="148" t="s">
        <v>104</v>
      </c>
      <c r="K23" s="215" t="s">
        <v>104</v>
      </c>
      <c r="L23" s="160"/>
      <c r="M23" s="148"/>
      <c r="N23" s="215"/>
      <c r="O23" s="160"/>
      <c r="P23" s="148"/>
      <c r="Q23" s="215"/>
      <c r="R23" s="160"/>
      <c r="S23" s="148"/>
      <c r="T23" s="215"/>
      <c r="U23" s="160"/>
      <c r="V23" s="148"/>
      <c r="W23" s="215"/>
      <c r="X23" s="160"/>
      <c r="Y23" s="148"/>
      <c r="Z23" s="215"/>
      <c r="AA23" s="160"/>
      <c r="AB23" s="148"/>
      <c r="AC23" s="215"/>
      <c r="AD23" s="160"/>
      <c r="AE23" s="148"/>
      <c r="AF23" s="215"/>
      <c r="AG23" s="160" cm="1">
        <f t="array" ref="AG23">SUM(_xlfn._xlws.FILTER($C23:$AF23,$C$5:$AF$5=AG$5))</f>
        <v>0</v>
      </c>
      <c r="AH23" s="148" cm="1">
        <f t="array" ref="AH23">SUM(_xlfn._xlws.FILTER($C23:$AF23,$C$5:$AF$5=AH$5))</f>
        <v>0</v>
      </c>
      <c r="AI23" s="215" cm="1">
        <f t="array" ref="AI23">SUM(_xlfn._xlws.FILTER($C23:$AF23,$C$5:$AF$5=AI$5))</f>
        <v>0</v>
      </c>
    </row>
    <row r="24" spans="1:35" s="8" customFormat="1" ht="36" customHeight="1" x14ac:dyDescent="0.2">
      <c r="A24" s="153">
        <v>4</v>
      </c>
      <c r="B24" s="141" t="s">
        <v>34</v>
      </c>
      <c r="C24" s="73">
        <v>14202</v>
      </c>
      <c r="D24" s="74">
        <v>0</v>
      </c>
      <c r="E24" s="213">
        <f>SUM(E25:E28)</f>
        <v>15470500</v>
      </c>
      <c r="F24" s="73">
        <f>SUM(F25:F29)</f>
        <v>9664</v>
      </c>
      <c r="G24" s="74">
        <f>SUM(G25:G29)</f>
        <v>0</v>
      </c>
      <c r="H24" s="213">
        <f>SUM(H25:H28)</f>
        <v>12932340</v>
      </c>
      <c r="I24" s="73">
        <f>SUM(I25:I29)</f>
        <v>8117</v>
      </c>
      <c r="J24" s="74">
        <f>SUM(J25:J29)</f>
        <v>0</v>
      </c>
      <c r="K24" s="213">
        <f>SUM(K25:K29)</f>
        <v>10567588</v>
      </c>
      <c r="L24" s="73">
        <f>SUM(L25:L29)</f>
        <v>383</v>
      </c>
      <c r="M24" s="74">
        <f>SUM(M25:M29)</f>
        <v>0</v>
      </c>
      <c r="N24" s="213">
        <f>SUM(N25:N28)</f>
        <v>401166</v>
      </c>
      <c r="O24" s="73">
        <f>SUM(O25:O29)</f>
        <v>439</v>
      </c>
      <c r="P24" s="74">
        <f>SUM(P25:P29)</f>
        <v>0</v>
      </c>
      <c r="Q24" s="213">
        <f>SUM(Q25:Q28)</f>
        <v>520325</v>
      </c>
      <c r="R24" s="73">
        <f>SUM(R25:R29)</f>
        <v>466</v>
      </c>
      <c r="S24" s="74">
        <f>SUM(S25:S29)</f>
        <v>0</v>
      </c>
      <c r="T24" s="213">
        <f>SUM(T25:T28)</f>
        <v>553151</v>
      </c>
      <c r="U24" s="73">
        <f>SUM(U25:U29)</f>
        <v>0</v>
      </c>
      <c r="V24" s="74">
        <f>SUM(V25:V29)</f>
        <v>0</v>
      </c>
      <c r="W24" s="213">
        <f>SUM(W25:W28)</f>
        <v>0</v>
      </c>
      <c r="X24" s="73">
        <f>SUM(X25:X29)</f>
        <v>0</v>
      </c>
      <c r="Y24" s="74">
        <f>SUM(Y25:Y29)</f>
        <v>0</v>
      </c>
      <c r="Z24" s="213">
        <f>SUM(Z25:Z28)</f>
        <v>0</v>
      </c>
      <c r="AA24" s="73">
        <f>SUM(AA25:AA29)</f>
        <v>0</v>
      </c>
      <c r="AB24" s="74">
        <f>SUM(AB25:AB29)</f>
        <v>0</v>
      </c>
      <c r="AC24" s="213">
        <f>SUM(AC25:AC28)</f>
        <v>0</v>
      </c>
      <c r="AD24" s="73">
        <f>SUM(AD25:AD29)</f>
        <v>0</v>
      </c>
      <c r="AE24" s="74">
        <f>SUM(AE25:AE29)</f>
        <v>0</v>
      </c>
      <c r="AF24" s="213">
        <f>SUM(AF25:AF28)</f>
        <v>0</v>
      </c>
      <c r="AG24" s="73">
        <f>SUM(AG25:AG29)</f>
        <v>33271</v>
      </c>
      <c r="AH24" s="74">
        <f>SUM(AH25:AH29)</f>
        <v>0</v>
      </c>
      <c r="AI24" s="213">
        <f>SUM(AI25:AI28)</f>
        <v>40445070</v>
      </c>
    </row>
    <row r="25" spans="1:35" s="8" customFormat="1" ht="19.5" customHeight="1" outlineLevel="1" x14ac:dyDescent="0.2">
      <c r="A25" s="154"/>
      <c r="B25" s="139" t="str" cm="1">
        <f t="array" ref="B25:B29">$B$7:$B$11</f>
        <v>ΟΙΚΙΑΚΟΣ</v>
      </c>
      <c r="C25" s="9">
        <v>14131</v>
      </c>
      <c r="D25" s="10"/>
      <c r="E25" s="214">
        <v>15125244</v>
      </c>
      <c r="F25" s="9">
        <v>9587</v>
      </c>
      <c r="G25" s="10"/>
      <c r="H25" s="214">
        <v>12693460</v>
      </c>
      <c r="I25" s="9">
        <v>8010</v>
      </c>
      <c r="J25" s="10" t="s">
        <v>104</v>
      </c>
      <c r="K25" s="214">
        <v>9799858</v>
      </c>
      <c r="L25" s="9">
        <v>381</v>
      </c>
      <c r="M25" s="10"/>
      <c r="N25" s="214">
        <v>399463</v>
      </c>
      <c r="O25" s="9">
        <v>433</v>
      </c>
      <c r="P25" s="10"/>
      <c r="Q25" s="214">
        <v>482821</v>
      </c>
      <c r="R25" s="9">
        <v>465</v>
      </c>
      <c r="S25" s="10"/>
      <c r="T25" s="214">
        <v>551094</v>
      </c>
      <c r="U25" s="9"/>
      <c r="V25" s="10"/>
      <c r="W25" s="214"/>
      <c r="X25" s="9"/>
      <c r="Y25" s="10"/>
      <c r="Z25" s="214"/>
      <c r="AA25" s="9"/>
      <c r="AB25" s="10"/>
      <c r="AC25" s="214"/>
      <c r="AD25" s="9"/>
      <c r="AE25" s="10"/>
      <c r="AF25" s="214"/>
      <c r="AG25" s="9" cm="1">
        <f t="array" ref="AG25">SUM(_xlfn._xlws.FILTER($C25:$AF25,$C$5:$AF$5=AG$5))</f>
        <v>33007</v>
      </c>
      <c r="AH25" s="10" cm="1">
        <f t="array" ref="AH25">SUM(_xlfn._xlws.FILTER($C25:$AF25,$C$5:$AF$5=AH$5))</f>
        <v>0</v>
      </c>
      <c r="AI25" s="214" cm="1">
        <f t="array" ref="AI25">SUM(_xlfn._xlws.FILTER($C25:$AF25,$C$5:$AF$5=AI$5))</f>
        <v>39051940</v>
      </c>
    </row>
    <row r="26" spans="1:35" s="8" customFormat="1" ht="19.5" customHeight="1" outlineLevel="1" x14ac:dyDescent="0.2">
      <c r="A26" s="154"/>
      <c r="B26" s="139" t="str">
        <v>ΕΜΠΟΡΙΚΟΣ</v>
      </c>
      <c r="C26" s="9">
        <v>71</v>
      </c>
      <c r="D26" s="10"/>
      <c r="E26" s="214">
        <v>338251</v>
      </c>
      <c r="F26" s="9">
        <v>77</v>
      </c>
      <c r="G26" s="10"/>
      <c r="H26" s="214">
        <v>238880</v>
      </c>
      <c r="I26" s="9">
        <v>107</v>
      </c>
      <c r="J26" s="10" t="s">
        <v>104</v>
      </c>
      <c r="K26" s="214">
        <v>767730</v>
      </c>
      <c r="L26" s="9">
        <v>2</v>
      </c>
      <c r="M26" s="10"/>
      <c r="N26" s="214">
        <v>1703</v>
      </c>
      <c r="O26" s="9">
        <v>6</v>
      </c>
      <c r="P26" s="10"/>
      <c r="Q26" s="214">
        <v>37504</v>
      </c>
      <c r="R26" s="9">
        <v>1</v>
      </c>
      <c r="S26" s="10"/>
      <c r="T26" s="214">
        <v>2057</v>
      </c>
      <c r="U26" s="9"/>
      <c r="V26" s="10"/>
      <c r="W26" s="214"/>
      <c r="X26" s="9"/>
      <c r="Y26" s="10"/>
      <c r="Z26" s="214"/>
      <c r="AA26" s="9"/>
      <c r="AB26" s="10"/>
      <c r="AC26" s="214"/>
      <c r="AD26" s="9"/>
      <c r="AE26" s="10"/>
      <c r="AF26" s="214"/>
      <c r="AG26" s="9" cm="1">
        <f t="array" ref="AG26">SUM(_xlfn._xlws.FILTER($C26:$AF26,$C$5:$AF$5=AG$5))</f>
        <v>264</v>
      </c>
      <c r="AH26" s="10" cm="1">
        <f t="array" ref="AH26">SUM(_xlfn._xlws.FILTER($C26:$AF26,$C$5:$AF$5=AH$5))</f>
        <v>0</v>
      </c>
      <c r="AI26" s="214" cm="1">
        <f t="array" ref="AI26">SUM(_xlfn._xlws.FILTER($C26:$AF26,$C$5:$AF$5=AI$5))</f>
        <v>1386125</v>
      </c>
    </row>
    <row r="27" spans="1:35" s="8" customFormat="1" ht="19.5" customHeight="1" outlineLevel="1" x14ac:dyDescent="0.2">
      <c r="A27" s="154"/>
      <c r="B27" s="139" t="str">
        <v>CNG</v>
      </c>
      <c r="C27" s="9"/>
      <c r="D27" s="10"/>
      <c r="E27" s="214">
        <v>7005</v>
      </c>
      <c r="F27" s="9"/>
      <c r="G27" s="10"/>
      <c r="H27" s="214"/>
      <c r="I27" s="9" t="s">
        <v>104</v>
      </c>
      <c r="J27" s="10" t="s">
        <v>104</v>
      </c>
      <c r="K27" s="214" t="s">
        <v>104</v>
      </c>
      <c r="L27" s="9"/>
      <c r="M27" s="10"/>
      <c r="N27" s="214"/>
      <c r="O27" s="9"/>
      <c r="P27" s="10"/>
      <c r="Q27" s="214"/>
      <c r="R27" s="9"/>
      <c r="S27" s="10"/>
      <c r="T27" s="214"/>
      <c r="U27" s="9"/>
      <c r="V27" s="10"/>
      <c r="W27" s="214"/>
      <c r="X27" s="9"/>
      <c r="Y27" s="10"/>
      <c r="Z27" s="214"/>
      <c r="AA27" s="9"/>
      <c r="AB27" s="10"/>
      <c r="AC27" s="214"/>
      <c r="AD27" s="9"/>
      <c r="AE27" s="10"/>
      <c r="AF27" s="214"/>
      <c r="AG27" s="9" cm="1">
        <f t="array" ref="AG27">SUM(_xlfn._xlws.FILTER($C27:$AF27,$C$5:$AF$5=AG$5))</f>
        <v>0</v>
      </c>
      <c r="AH27" s="10" cm="1">
        <f t="array" ref="AH27">SUM(_xlfn._xlws.FILTER($C27:$AF27,$C$5:$AF$5=AH$5))</f>
        <v>0</v>
      </c>
      <c r="AI27" s="214" cm="1">
        <f t="array" ref="AI27">SUM(_xlfn._xlws.FILTER($C27:$AF27,$C$5:$AF$5=AI$5))</f>
        <v>7005</v>
      </c>
    </row>
    <row r="28" spans="1:35" s="15" customFormat="1" ht="19.5" customHeight="1" outlineLevel="1" x14ac:dyDescent="0.2">
      <c r="A28" s="154"/>
      <c r="B28" s="139" t="str">
        <v>ΒΙΟΜΗΧΑΝΙΚΟΣ</v>
      </c>
      <c r="C28" s="9"/>
      <c r="D28" s="10"/>
      <c r="E28" s="214"/>
      <c r="F28" s="9"/>
      <c r="G28" s="10"/>
      <c r="H28" s="214"/>
      <c r="I28" s="9" t="s">
        <v>104</v>
      </c>
      <c r="J28" s="10" t="s">
        <v>104</v>
      </c>
      <c r="K28" s="214" t="s">
        <v>104</v>
      </c>
      <c r="L28" s="9"/>
      <c r="M28" s="10"/>
      <c r="N28" s="214"/>
      <c r="O28" s="9"/>
      <c r="P28" s="10"/>
      <c r="Q28" s="214"/>
      <c r="R28" s="9"/>
      <c r="S28" s="10"/>
      <c r="T28" s="214"/>
      <c r="U28" s="9"/>
      <c r="V28" s="10"/>
      <c r="W28" s="214"/>
      <c r="X28" s="9"/>
      <c r="Y28" s="10"/>
      <c r="Z28" s="214"/>
      <c r="AA28" s="9"/>
      <c r="AB28" s="10"/>
      <c r="AC28" s="214"/>
      <c r="AD28" s="9"/>
      <c r="AE28" s="10"/>
      <c r="AF28" s="214"/>
      <c r="AG28" s="9" cm="1">
        <f t="array" ref="AG28">SUM(_xlfn._xlws.FILTER($C28:$AF28,$C$5:$AF$5=AG$5))</f>
        <v>0</v>
      </c>
      <c r="AH28" s="10" cm="1">
        <f t="array" ref="AH28">SUM(_xlfn._xlws.FILTER($C28:$AF28,$C$5:$AF$5=AH$5))</f>
        <v>0</v>
      </c>
      <c r="AI28" s="214" cm="1">
        <f t="array" ref="AI28">SUM(_xlfn._xlws.FILTER($C28:$AF28,$C$5:$AF$5=AI$5))</f>
        <v>0</v>
      </c>
    </row>
    <row r="29" spans="1:35" s="15" customFormat="1" ht="19.5" customHeight="1" outlineLevel="1" thickBot="1" x14ac:dyDescent="0.25">
      <c r="A29" s="155"/>
      <c r="B29" s="139" t="str">
        <v>ΚΛΙΜΑΤΙΣΜΟΣ / ΣΥΜΠΑΡΑΓΩΓΗ</v>
      </c>
      <c r="C29" s="160"/>
      <c r="D29" s="148"/>
      <c r="E29" s="215"/>
      <c r="F29" s="160"/>
      <c r="G29" s="148"/>
      <c r="H29" s="215"/>
      <c r="I29" s="160" t="s">
        <v>104</v>
      </c>
      <c r="J29" s="148" t="s">
        <v>104</v>
      </c>
      <c r="K29" s="215" t="s">
        <v>104</v>
      </c>
      <c r="L29" s="160"/>
      <c r="M29" s="148"/>
      <c r="N29" s="215"/>
      <c r="O29" s="160"/>
      <c r="P29" s="148"/>
      <c r="Q29" s="215"/>
      <c r="R29" s="160"/>
      <c r="S29" s="148"/>
      <c r="T29" s="215"/>
      <c r="U29" s="160"/>
      <c r="V29" s="148"/>
      <c r="W29" s="215"/>
      <c r="X29" s="160"/>
      <c r="Y29" s="148"/>
      <c r="Z29" s="215"/>
      <c r="AA29" s="160"/>
      <c r="AB29" s="148"/>
      <c r="AC29" s="215"/>
      <c r="AD29" s="160"/>
      <c r="AE29" s="148"/>
      <c r="AF29" s="215"/>
      <c r="AG29" s="160" cm="1">
        <f t="array" ref="AG29">SUM(_xlfn._xlws.FILTER($C29:$AF29,$C$5:$AF$5=AG$5))</f>
        <v>0</v>
      </c>
      <c r="AH29" s="148" cm="1">
        <f t="array" ref="AH29">SUM(_xlfn._xlws.FILTER($C29:$AF29,$C$5:$AF$5=AH$5))</f>
        <v>0</v>
      </c>
      <c r="AI29" s="215" cm="1">
        <f t="array" ref="AI29">SUM(_xlfn._xlws.FILTER($C29:$AF29,$C$5:$AF$5=AI$5))</f>
        <v>0</v>
      </c>
    </row>
    <row r="30" spans="1:35" s="8" customFormat="1" ht="36" customHeight="1" x14ac:dyDescent="0.2">
      <c r="A30" s="153">
        <v>5</v>
      </c>
      <c r="B30" s="141" t="s">
        <v>35</v>
      </c>
      <c r="C30" s="73">
        <v>142</v>
      </c>
      <c r="D30" s="74">
        <v>0</v>
      </c>
      <c r="E30" s="213">
        <f>SUM(E31:E34)</f>
        <v>176684</v>
      </c>
      <c r="F30" s="73">
        <f>SUM(F31:F35)</f>
        <v>78</v>
      </c>
      <c r="G30" s="74">
        <f>SUM(G31:G35)</f>
        <v>0</v>
      </c>
      <c r="H30" s="213">
        <f>SUM(H31:H34)</f>
        <v>478980</v>
      </c>
      <c r="I30" s="73">
        <f>SUM(I31:I35)</f>
        <v>184</v>
      </c>
      <c r="J30" s="74">
        <f>SUM(J31:J35)</f>
        <v>0</v>
      </c>
      <c r="K30" s="213">
        <f>SUM(K31:K35)</f>
        <v>455634</v>
      </c>
      <c r="L30" s="73">
        <f>SUM(L31:L35)</f>
        <v>5</v>
      </c>
      <c r="M30" s="74">
        <f>SUM(M31:M35)</f>
        <v>0</v>
      </c>
      <c r="N30" s="213">
        <f>SUM(N31:N34)</f>
        <v>4909</v>
      </c>
      <c r="O30" s="73">
        <f>SUM(O31:O35)</f>
        <v>12</v>
      </c>
      <c r="P30" s="74">
        <f>SUM(P31:P35)</f>
        <v>0</v>
      </c>
      <c r="Q30" s="213">
        <f>SUM(Q31:Q34)</f>
        <v>18159</v>
      </c>
      <c r="R30" s="73">
        <f>SUM(R31:R35)</f>
        <v>2</v>
      </c>
      <c r="S30" s="74">
        <f>SUM(S31:S35)</f>
        <v>0</v>
      </c>
      <c r="T30" s="213">
        <f>SUM(T31:T34)</f>
        <v>1319</v>
      </c>
      <c r="U30" s="73">
        <f>SUM(U31:U35)</f>
        <v>0</v>
      </c>
      <c r="V30" s="74">
        <f>SUM(V31:V35)</f>
        <v>0</v>
      </c>
      <c r="W30" s="213">
        <f>SUM(W31:W34)</f>
        <v>0</v>
      </c>
      <c r="X30" s="73">
        <f>SUM(X31:X35)</f>
        <v>0</v>
      </c>
      <c r="Y30" s="74">
        <f>SUM(Y31:Y35)</f>
        <v>0</v>
      </c>
      <c r="Z30" s="213">
        <f>SUM(Z31:Z34)</f>
        <v>0</v>
      </c>
      <c r="AA30" s="73">
        <f>SUM(AA31:AA35)</f>
        <v>0</v>
      </c>
      <c r="AB30" s="74">
        <f>SUM(AB31:AB35)</f>
        <v>0</v>
      </c>
      <c r="AC30" s="213">
        <f>SUM(AC31:AC34)</f>
        <v>0</v>
      </c>
      <c r="AD30" s="73">
        <f>SUM(AD31:AD35)</f>
        <v>0</v>
      </c>
      <c r="AE30" s="74">
        <f>SUM(AE31:AE35)</f>
        <v>0</v>
      </c>
      <c r="AF30" s="213">
        <f>SUM(AF31:AF34)</f>
        <v>0</v>
      </c>
      <c r="AG30" s="73">
        <f>SUM(AG31:AG35)</f>
        <v>423</v>
      </c>
      <c r="AH30" s="74">
        <f>SUM(AH31:AH35)</f>
        <v>0</v>
      </c>
      <c r="AI30" s="213">
        <f>SUM(AI31:AI34)</f>
        <v>1135685</v>
      </c>
    </row>
    <row r="31" spans="1:35" s="8" customFormat="1" ht="19.5" customHeight="1" outlineLevel="1" x14ac:dyDescent="0.2">
      <c r="A31" s="154"/>
      <c r="B31" s="139" t="str" cm="1">
        <f t="array" ref="B31:B35">$B$7:$B$11</f>
        <v>ΟΙΚΙΑΚΟΣ</v>
      </c>
      <c r="C31" s="9">
        <v>138</v>
      </c>
      <c r="D31" s="10"/>
      <c r="E31" s="214">
        <v>148247</v>
      </c>
      <c r="F31" s="9">
        <v>74</v>
      </c>
      <c r="G31" s="10"/>
      <c r="H31" s="214">
        <v>93890</v>
      </c>
      <c r="I31" s="9">
        <v>176</v>
      </c>
      <c r="J31" s="10" t="s">
        <v>104</v>
      </c>
      <c r="K31" s="214">
        <v>227425</v>
      </c>
      <c r="L31" s="9">
        <v>5</v>
      </c>
      <c r="M31" s="10"/>
      <c r="N31" s="214">
        <v>4909</v>
      </c>
      <c r="O31" s="9">
        <v>12</v>
      </c>
      <c r="P31" s="10"/>
      <c r="Q31" s="214">
        <v>18159</v>
      </c>
      <c r="R31" s="9">
        <v>2</v>
      </c>
      <c r="S31" s="10"/>
      <c r="T31" s="214">
        <v>1319</v>
      </c>
      <c r="U31" s="9"/>
      <c r="V31" s="10"/>
      <c r="W31" s="214"/>
      <c r="X31" s="9"/>
      <c r="Y31" s="10"/>
      <c r="Z31" s="214"/>
      <c r="AA31" s="9"/>
      <c r="AB31" s="10"/>
      <c r="AC31" s="214"/>
      <c r="AD31" s="9"/>
      <c r="AE31" s="10"/>
      <c r="AF31" s="214"/>
      <c r="AG31" s="9" cm="1">
        <f t="array" ref="AG31">SUM(_xlfn._xlws.FILTER($C31:$AF31,$C$5:$AF$5=AG$5))</f>
        <v>407</v>
      </c>
      <c r="AH31" s="10" cm="1">
        <f t="array" ref="AH31">SUM(_xlfn._xlws.FILTER($C31:$AF31,$C$5:$AF$5=AH$5))</f>
        <v>0</v>
      </c>
      <c r="AI31" s="214" cm="1">
        <f t="array" ref="AI31">SUM(_xlfn._xlws.FILTER($C31:$AF31,$C$5:$AF$5=AI$5))</f>
        <v>493949</v>
      </c>
    </row>
    <row r="32" spans="1:35" s="8" customFormat="1" ht="19.5" customHeight="1" outlineLevel="1" x14ac:dyDescent="0.2">
      <c r="A32" s="154"/>
      <c r="B32" s="139" t="str">
        <v>ΕΜΠΟΡΙΚΟΣ</v>
      </c>
      <c r="C32" s="9">
        <v>4</v>
      </c>
      <c r="D32" s="10"/>
      <c r="E32" s="214">
        <v>28437</v>
      </c>
      <c r="F32" s="9">
        <v>3</v>
      </c>
      <c r="G32" s="10"/>
      <c r="H32" s="214">
        <v>127740</v>
      </c>
      <c r="I32" s="9">
        <v>8</v>
      </c>
      <c r="J32" s="10" t="s">
        <v>104</v>
      </c>
      <c r="K32" s="214">
        <v>228209</v>
      </c>
      <c r="L32" s="9"/>
      <c r="M32" s="10"/>
      <c r="N32" s="214"/>
      <c r="O32" s="9"/>
      <c r="P32" s="10"/>
      <c r="Q32" s="214"/>
      <c r="R32" s="9"/>
      <c r="S32" s="10"/>
      <c r="T32" s="214"/>
      <c r="U32" s="9"/>
      <c r="V32" s="10"/>
      <c r="W32" s="214"/>
      <c r="X32" s="9"/>
      <c r="Y32" s="10"/>
      <c r="Z32" s="214"/>
      <c r="AA32" s="9"/>
      <c r="AB32" s="10"/>
      <c r="AC32" s="214"/>
      <c r="AD32" s="9"/>
      <c r="AE32" s="10"/>
      <c r="AF32" s="214"/>
      <c r="AG32" s="9" cm="1">
        <f t="array" ref="AG32">SUM(_xlfn._xlws.FILTER($C32:$AF32,$C$5:$AF$5=AG$5))</f>
        <v>15</v>
      </c>
      <c r="AH32" s="10" cm="1">
        <f t="array" ref="AH32">SUM(_xlfn._xlws.FILTER($C32:$AF32,$C$5:$AF$5=AH$5))</f>
        <v>0</v>
      </c>
      <c r="AI32" s="214" cm="1">
        <f t="array" ref="AI32">SUM(_xlfn._xlws.FILTER($C32:$AF32,$C$5:$AF$5=AI$5))</f>
        <v>384386</v>
      </c>
    </row>
    <row r="33" spans="1:35" s="8" customFormat="1" ht="19.5" customHeight="1" outlineLevel="1" x14ac:dyDescent="0.2">
      <c r="A33" s="154"/>
      <c r="B33" s="139" t="str">
        <v>CNG</v>
      </c>
      <c r="C33" s="9"/>
      <c r="D33" s="10"/>
      <c r="E33" s="214"/>
      <c r="F33" s="9">
        <v>1</v>
      </c>
      <c r="G33" s="10"/>
      <c r="H33" s="214">
        <v>257350</v>
      </c>
      <c r="I33" s="9" t="s">
        <v>104</v>
      </c>
      <c r="J33" s="10" t="s">
        <v>104</v>
      </c>
      <c r="K33" s="214" t="s">
        <v>104</v>
      </c>
      <c r="L33" s="9"/>
      <c r="M33" s="10"/>
      <c r="N33" s="214"/>
      <c r="O33" s="9"/>
      <c r="P33" s="10"/>
      <c r="Q33" s="214"/>
      <c r="R33" s="9"/>
      <c r="S33" s="10"/>
      <c r="T33" s="214"/>
      <c r="U33" s="9"/>
      <c r="V33" s="10"/>
      <c r="W33" s="214"/>
      <c r="X33" s="9"/>
      <c r="Y33" s="10"/>
      <c r="Z33" s="214"/>
      <c r="AA33" s="9"/>
      <c r="AB33" s="10"/>
      <c r="AC33" s="214"/>
      <c r="AD33" s="9"/>
      <c r="AE33" s="10"/>
      <c r="AF33" s="214"/>
      <c r="AG33" s="9" cm="1">
        <f t="array" ref="AG33">SUM(_xlfn._xlws.FILTER($C33:$AF33,$C$5:$AF$5=AG$5))</f>
        <v>1</v>
      </c>
      <c r="AH33" s="10" cm="1">
        <f t="array" ref="AH33">SUM(_xlfn._xlws.FILTER($C33:$AF33,$C$5:$AF$5=AH$5))</f>
        <v>0</v>
      </c>
      <c r="AI33" s="214" cm="1">
        <f t="array" ref="AI33">SUM(_xlfn._xlws.FILTER($C33:$AF33,$C$5:$AF$5=AI$5))</f>
        <v>257350</v>
      </c>
    </row>
    <row r="34" spans="1:35" s="15" customFormat="1" ht="19.5" customHeight="1" outlineLevel="1" x14ac:dyDescent="0.2">
      <c r="A34" s="154"/>
      <c r="B34" s="139" t="str">
        <v>ΒΙΟΜΗΧΑΝΙΚΟΣ</v>
      </c>
      <c r="C34" s="9"/>
      <c r="D34" s="10"/>
      <c r="E34" s="214"/>
      <c r="F34" s="9"/>
      <c r="G34" s="10"/>
      <c r="H34" s="214"/>
      <c r="I34" s="9" t="s">
        <v>104</v>
      </c>
      <c r="J34" s="10" t="s">
        <v>104</v>
      </c>
      <c r="K34" s="214" t="s">
        <v>104</v>
      </c>
      <c r="L34" s="9"/>
      <c r="M34" s="10"/>
      <c r="N34" s="214"/>
      <c r="O34" s="9"/>
      <c r="P34" s="10"/>
      <c r="Q34" s="214"/>
      <c r="R34" s="9"/>
      <c r="S34" s="10"/>
      <c r="T34" s="214"/>
      <c r="U34" s="9"/>
      <c r="V34" s="10"/>
      <c r="W34" s="214"/>
      <c r="X34" s="9"/>
      <c r="Y34" s="10"/>
      <c r="Z34" s="214"/>
      <c r="AA34" s="9"/>
      <c r="AB34" s="10"/>
      <c r="AC34" s="214"/>
      <c r="AD34" s="9"/>
      <c r="AE34" s="10"/>
      <c r="AF34" s="214"/>
      <c r="AG34" s="9" cm="1">
        <f t="array" ref="AG34">SUM(_xlfn._xlws.FILTER($C34:$AF34,$C$5:$AF$5=AG$5))</f>
        <v>0</v>
      </c>
      <c r="AH34" s="10" cm="1">
        <f t="array" ref="AH34">SUM(_xlfn._xlws.FILTER($C34:$AF34,$C$5:$AF$5=AH$5))</f>
        <v>0</v>
      </c>
      <c r="AI34" s="214" cm="1">
        <f t="array" ref="AI34">SUM(_xlfn._xlws.FILTER($C34:$AF34,$C$5:$AF$5=AI$5))</f>
        <v>0</v>
      </c>
    </row>
    <row r="35" spans="1:35" s="15" customFormat="1" ht="19.5" customHeight="1" outlineLevel="1" thickBot="1" x14ac:dyDescent="0.25">
      <c r="A35" s="155"/>
      <c r="B35" s="139" t="str">
        <v>ΚΛΙΜΑΤΙΣΜΟΣ / ΣΥΜΠΑΡΑΓΩΓΗ</v>
      </c>
      <c r="C35" s="160"/>
      <c r="D35" s="148"/>
      <c r="E35" s="215"/>
      <c r="F35" s="160"/>
      <c r="G35" s="148"/>
      <c r="H35" s="215"/>
      <c r="I35" s="160" t="s">
        <v>104</v>
      </c>
      <c r="J35" s="148" t="s">
        <v>104</v>
      </c>
      <c r="K35" s="215" t="s">
        <v>104</v>
      </c>
      <c r="L35" s="160"/>
      <c r="M35" s="148"/>
      <c r="N35" s="215"/>
      <c r="O35" s="160"/>
      <c r="P35" s="148"/>
      <c r="Q35" s="215"/>
      <c r="R35" s="160"/>
      <c r="S35" s="148"/>
      <c r="T35" s="215"/>
      <c r="U35" s="160"/>
      <c r="V35" s="148"/>
      <c r="W35" s="215"/>
      <c r="X35" s="160"/>
      <c r="Y35" s="148"/>
      <c r="Z35" s="215"/>
      <c r="AA35" s="160"/>
      <c r="AB35" s="148"/>
      <c r="AC35" s="215"/>
      <c r="AD35" s="160"/>
      <c r="AE35" s="148"/>
      <c r="AF35" s="215"/>
      <c r="AG35" s="160" cm="1">
        <f t="array" ref="AG35">SUM(_xlfn._xlws.FILTER($C35:$AF35,$C$5:$AF$5=AG$5))</f>
        <v>0</v>
      </c>
      <c r="AH35" s="148" cm="1">
        <f t="array" ref="AH35">SUM(_xlfn._xlws.FILTER($C35:$AF35,$C$5:$AF$5=AH$5))</f>
        <v>0</v>
      </c>
      <c r="AI35" s="215" cm="1">
        <f t="array" ref="AI35">SUM(_xlfn._xlws.FILTER($C35:$AF35,$C$5:$AF$5=AI$5))</f>
        <v>0</v>
      </c>
    </row>
    <row r="36" spans="1:35" s="8" customFormat="1" ht="36" customHeight="1" x14ac:dyDescent="0.2">
      <c r="A36" s="153">
        <v>6</v>
      </c>
      <c r="B36" s="141" t="s">
        <v>36</v>
      </c>
      <c r="C36" s="73">
        <v>15322</v>
      </c>
      <c r="D36" s="74">
        <v>0</v>
      </c>
      <c r="E36" s="213">
        <f>SUM(E37:E40)</f>
        <v>22008626</v>
      </c>
      <c r="F36" s="73">
        <f>SUM(F37:F41)</f>
        <v>9549</v>
      </c>
      <c r="G36" s="74">
        <f>SUM(G37:G41)</f>
        <v>1</v>
      </c>
      <c r="H36" s="213">
        <f>SUM(H37:H40)</f>
        <v>14581005</v>
      </c>
      <c r="I36" s="73">
        <f>SUM(I37:I41)</f>
        <v>140075</v>
      </c>
      <c r="J36" s="74">
        <f>SUM(J37:J41)</f>
        <v>0</v>
      </c>
      <c r="K36" s="213">
        <f>SUM(K37:K41)</f>
        <v>419203481</v>
      </c>
      <c r="L36" s="73">
        <f>SUM(L37:L41)</f>
        <v>249</v>
      </c>
      <c r="M36" s="74">
        <f>SUM(M37:M41)</f>
        <v>0</v>
      </c>
      <c r="N36" s="213">
        <f>SUM(N37:N40)</f>
        <v>5268807</v>
      </c>
      <c r="O36" s="73">
        <f>SUM(O37:O41)</f>
        <v>443</v>
      </c>
      <c r="P36" s="74">
        <f>SUM(P37:P41)</f>
        <v>0</v>
      </c>
      <c r="Q36" s="213">
        <f>SUM(Q37:Q40)</f>
        <v>11163030</v>
      </c>
      <c r="R36" s="73">
        <f>SUM(R37:R41)</f>
        <v>173</v>
      </c>
      <c r="S36" s="74">
        <f>SUM(S37:S41)</f>
        <v>0</v>
      </c>
      <c r="T36" s="213">
        <f>SUM(T37:T40)</f>
        <v>2181963</v>
      </c>
      <c r="U36" s="73">
        <f>SUM(U37:U41)</f>
        <v>0</v>
      </c>
      <c r="V36" s="74">
        <f>SUM(V37:V41)</f>
        <v>0</v>
      </c>
      <c r="W36" s="213">
        <f>SUM(W37:W40)</f>
        <v>0</v>
      </c>
      <c r="X36" s="73">
        <f>SUM(X37:X41)</f>
        <v>0</v>
      </c>
      <c r="Y36" s="74">
        <f>SUM(Y37:Y41)</f>
        <v>0</v>
      </c>
      <c r="Z36" s="213">
        <f>SUM(Z37:Z40)</f>
        <v>0</v>
      </c>
      <c r="AA36" s="73">
        <f>SUM(AA37:AA41)</f>
        <v>0</v>
      </c>
      <c r="AB36" s="74">
        <f>SUM(AB37:AB41)</f>
        <v>0</v>
      </c>
      <c r="AC36" s="213">
        <f>SUM(AC37:AC40)</f>
        <v>0</v>
      </c>
      <c r="AD36" s="73">
        <f>SUM(AD37:AD41)</f>
        <v>0</v>
      </c>
      <c r="AE36" s="74">
        <f>SUM(AE37:AE41)</f>
        <v>0</v>
      </c>
      <c r="AF36" s="213">
        <f>SUM(AF37:AF40)</f>
        <v>0</v>
      </c>
      <c r="AG36" s="73">
        <f>SUM(AG37:AG41)</f>
        <v>165811</v>
      </c>
      <c r="AH36" s="74">
        <f>SUM(AH37:AH41)</f>
        <v>1</v>
      </c>
      <c r="AI36" s="213">
        <f>SUM(AI37:AI40)</f>
        <v>473180073</v>
      </c>
    </row>
    <row r="37" spans="1:35" s="8" customFormat="1" ht="19.5" customHeight="1" outlineLevel="1" x14ac:dyDescent="0.2">
      <c r="A37" s="154"/>
      <c r="B37" s="139" t="str" cm="1">
        <f t="array" ref="B37:B41">$B$7:$B$11</f>
        <v>ΟΙΚΙΑΚΟΣ</v>
      </c>
      <c r="C37" s="9">
        <v>15057</v>
      </c>
      <c r="D37" s="10"/>
      <c r="E37" s="214">
        <v>16391039</v>
      </c>
      <c r="F37" s="9">
        <v>9235</v>
      </c>
      <c r="G37" s="10"/>
      <c r="H37" s="214">
        <v>12340251</v>
      </c>
      <c r="I37" s="9">
        <v>134349</v>
      </c>
      <c r="J37" s="10" t="s">
        <v>104</v>
      </c>
      <c r="K37" s="214">
        <v>282162804</v>
      </c>
      <c r="L37" s="9">
        <v>229</v>
      </c>
      <c r="M37" s="10"/>
      <c r="N37" s="214">
        <v>235683</v>
      </c>
      <c r="O37" s="9">
        <v>432</v>
      </c>
      <c r="P37" s="10"/>
      <c r="Q37" s="214">
        <v>497684</v>
      </c>
      <c r="R37" s="9">
        <v>170</v>
      </c>
      <c r="S37" s="10"/>
      <c r="T37" s="214">
        <v>191865</v>
      </c>
      <c r="U37" s="9"/>
      <c r="V37" s="10"/>
      <c r="W37" s="214"/>
      <c r="X37" s="9"/>
      <c r="Y37" s="10"/>
      <c r="Z37" s="214"/>
      <c r="AA37" s="9"/>
      <c r="AB37" s="10"/>
      <c r="AC37" s="214"/>
      <c r="AD37" s="9"/>
      <c r="AE37" s="10"/>
      <c r="AF37" s="214"/>
      <c r="AG37" s="9" cm="1">
        <f t="array" ref="AG37">SUM(_xlfn._xlws.FILTER($C37:$AF37,$C$5:$AF$5=AG$5))</f>
        <v>159472</v>
      </c>
      <c r="AH37" s="10" cm="1">
        <f t="array" ref="AH37">SUM(_xlfn._xlws.FILTER($C37:$AF37,$C$5:$AF$5=AH$5))</f>
        <v>0</v>
      </c>
      <c r="AI37" s="214" cm="1">
        <f t="array" ref="AI37">SUM(_xlfn._xlws.FILTER($C37:$AF37,$C$5:$AF$5=AI$5))</f>
        <v>311819326</v>
      </c>
    </row>
    <row r="38" spans="1:35" s="8" customFormat="1" ht="19.5" customHeight="1" outlineLevel="1" x14ac:dyDescent="0.2">
      <c r="A38" s="154"/>
      <c r="B38" s="139" t="str">
        <v>ΕΜΠΟΡΙΚΟΣ</v>
      </c>
      <c r="C38" s="9">
        <v>261</v>
      </c>
      <c r="D38" s="10"/>
      <c r="E38" s="214">
        <v>2204615</v>
      </c>
      <c r="F38" s="9">
        <v>314</v>
      </c>
      <c r="G38" s="10"/>
      <c r="H38" s="214">
        <v>1768347</v>
      </c>
      <c r="I38" s="9">
        <v>5623</v>
      </c>
      <c r="J38" s="10" t="s">
        <v>104</v>
      </c>
      <c r="K38" s="214">
        <v>102836295</v>
      </c>
      <c r="L38" s="9">
        <v>9</v>
      </c>
      <c r="M38" s="10"/>
      <c r="N38" s="214">
        <v>1394120</v>
      </c>
      <c r="O38" s="9">
        <v>6</v>
      </c>
      <c r="P38" s="10"/>
      <c r="Q38" s="214">
        <v>156395</v>
      </c>
      <c r="R38" s="9">
        <v>1</v>
      </c>
      <c r="S38" s="10"/>
      <c r="T38" s="214">
        <v>18410</v>
      </c>
      <c r="U38" s="9"/>
      <c r="V38" s="10"/>
      <c r="W38" s="214"/>
      <c r="X38" s="9"/>
      <c r="Y38" s="10"/>
      <c r="Z38" s="214"/>
      <c r="AA38" s="9"/>
      <c r="AB38" s="10"/>
      <c r="AC38" s="214"/>
      <c r="AD38" s="9"/>
      <c r="AE38" s="10"/>
      <c r="AF38" s="214"/>
      <c r="AG38" s="9" cm="1">
        <f t="array" ref="AG38">SUM(_xlfn._xlws.FILTER($C38:$AF38,$C$5:$AF$5=AG$5))</f>
        <v>6214</v>
      </c>
      <c r="AH38" s="10" cm="1">
        <f t="array" ref="AH38">SUM(_xlfn._xlws.FILTER($C38:$AF38,$C$5:$AF$5=AH$5))</f>
        <v>0</v>
      </c>
      <c r="AI38" s="214" cm="1">
        <f t="array" ref="AI38">SUM(_xlfn._xlws.FILTER($C38:$AF38,$C$5:$AF$5=AI$5))</f>
        <v>108378182</v>
      </c>
    </row>
    <row r="39" spans="1:35" s="8" customFormat="1" ht="19.5" customHeight="1" outlineLevel="1" x14ac:dyDescent="0.2">
      <c r="A39" s="154"/>
      <c r="B39" s="139" t="str">
        <v>CNG</v>
      </c>
      <c r="C39" s="9"/>
      <c r="D39" s="10"/>
      <c r="E39" s="214">
        <v>461</v>
      </c>
      <c r="F39" s="9"/>
      <c r="G39" s="10"/>
      <c r="H39" s="214"/>
      <c r="I39" s="9" t="s">
        <v>104</v>
      </c>
      <c r="J39" s="10" t="s">
        <v>104</v>
      </c>
      <c r="K39" s="214" t="s">
        <v>104</v>
      </c>
      <c r="L39" s="9"/>
      <c r="M39" s="10"/>
      <c r="N39" s="214"/>
      <c r="O39" s="9"/>
      <c r="P39" s="10"/>
      <c r="Q39" s="214"/>
      <c r="R39" s="9"/>
      <c r="S39" s="10"/>
      <c r="T39" s="214"/>
      <c r="U39" s="9"/>
      <c r="V39" s="10"/>
      <c r="W39" s="214"/>
      <c r="X39" s="9"/>
      <c r="Y39" s="10"/>
      <c r="Z39" s="214"/>
      <c r="AA39" s="9"/>
      <c r="AB39" s="10"/>
      <c r="AC39" s="214"/>
      <c r="AD39" s="9"/>
      <c r="AE39" s="10"/>
      <c r="AF39" s="214"/>
      <c r="AG39" s="9" cm="1">
        <f t="array" ref="AG39">SUM(_xlfn._xlws.FILTER($C39:$AF39,$C$5:$AF$5=AG$5))</f>
        <v>0</v>
      </c>
      <c r="AH39" s="10" cm="1">
        <f t="array" ref="AH39">SUM(_xlfn._xlws.FILTER($C39:$AF39,$C$5:$AF$5=AH$5))</f>
        <v>0</v>
      </c>
      <c r="AI39" s="214" cm="1">
        <f t="array" ref="AI39">SUM(_xlfn._xlws.FILTER($C39:$AF39,$C$5:$AF$5=AI$5))</f>
        <v>461</v>
      </c>
    </row>
    <row r="40" spans="1:35" s="15" customFormat="1" ht="19.5" customHeight="1" outlineLevel="1" x14ac:dyDescent="0.2">
      <c r="A40" s="154"/>
      <c r="B40" s="139" t="str">
        <v>ΒΙΟΜΗΧΑΝΙΚΟΣ</v>
      </c>
      <c r="C40" s="9">
        <v>4</v>
      </c>
      <c r="D40" s="10"/>
      <c r="E40" s="214">
        <v>3412511</v>
      </c>
      <c r="F40" s="9"/>
      <c r="G40" s="10">
        <v>1</v>
      </c>
      <c r="H40" s="214">
        <v>472407</v>
      </c>
      <c r="I40" s="9">
        <v>54</v>
      </c>
      <c r="J40" s="10" t="s">
        <v>104</v>
      </c>
      <c r="K40" s="214">
        <v>32977543</v>
      </c>
      <c r="L40" s="9">
        <v>11</v>
      </c>
      <c r="M40" s="10"/>
      <c r="N40" s="214">
        <f>3140535+498469</f>
        <v>3639004</v>
      </c>
      <c r="O40" s="9">
        <v>5</v>
      </c>
      <c r="P40" s="10"/>
      <c r="Q40" s="214">
        <v>10508951</v>
      </c>
      <c r="R40" s="9">
        <v>2</v>
      </c>
      <c r="S40" s="10"/>
      <c r="T40" s="214">
        <v>1971688</v>
      </c>
      <c r="U40" s="9"/>
      <c r="V40" s="10"/>
      <c r="W40" s="214"/>
      <c r="X40" s="9"/>
      <c r="Y40" s="10"/>
      <c r="Z40" s="214"/>
      <c r="AA40" s="9"/>
      <c r="AB40" s="10"/>
      <c r="AC40" s="214"/>
      <c r="AD40" s="9"/>
      <c r="AE40" s="10"/>
      <c r="AF40" s="214"/>
      <c r="AG40" s="9" cm="1">
        <f t="array" ref="AG40">SUM(_xlfn._xlws.FILTER($C40:$AF40,$C$5:$AF$5=AG$5))</f>
        <v>76</v>
      </c>
      <c r="AH40" s="10" cm="1">
        <f t="array" ref="AH40">SUM(_xlfn._xlws.FILTER($C40:$AF40,$C$5:$AF$5=AH$5))</f>
        <v>1</v>
      </c>
      <c r="AI40" s="214" cm="1">
        <f t="array" ref="AI40">SUM(_xlfn._xlws.FILTER($C40:$AF40,$C$5:$AF$5=AI$5))</f>
        <v>52982104</v>
      </c>
    </row>
    <row r="41" spans="1:35" s="15" customFormat="1" ht="19.5" customHeight="1" outlineLevel="1" thickBot="1" x14ac:dyDescent="0.25">
      <c r="A41" s="155"/>
      <c r="B41" s="139" t="str">
        <v>ΚΛΙΜΑΤΙΣΜΟΣ / ΣΥΜΠΑΡΑΓΩΓΗ</v>
      </c>
      <c r="C41" s="208"/>
      <c r="D41" s="209"/>
      <c r="E41" s="215"/>
      <c r="F41" s="208"/>
      <c r="G41" s="209"/>
      <c r="H41" s="215"/>
      <c r="I41" s="208">
        <v>49</v>
      </c>
      <c r="J41" s="209" t="s">
        <v>104</v>
      </c>
      <c r="K41" s="215">
        <v>1226839</v>
      </c>
      <c r="L41" s="208"/>
      <c r="M41" s="209"/>
      <c r="N41" s="215"/>
      <c r="O41" s="208"/>
      <c r="P41" s="209"/>
      <c r="Q41" s="215"/>
      <c r="R41" s="208"/>
      <c r="S41" s="209"/>
      <c r="T41" s="215"/>
      <c r="U41" s="208"/>
      <c r="V41" s="209"/>
      <c r="W41" s="215"/>
      <c r="X41" s="208"/>
      <c r="Y41" s="209"/>
      <c r="Z41" s="215"/>
      <c r="AA41" s="208"/>
      <c r="AB41" s="209"/>
      <c r="AC41" s="215"/>
      <c r="AD41" s="208"/>
      <c r="AE41" s="209"/>
      <c r="AF41" s="215"/>
      <c r="AG41" s="208" cm="1">
        <f t="array" ref="AG41">SUM(_xlfn._xlws.FILTER($C41:$AF41,$C$5:$AF$5=AG$5))</f>
        <v>49</v>
      </c>
      <c r="AH41" s="209" cm="1">
        <f t="array" ref="AH41">SUM(_xlfn._xlws.FILTER($C41:$AF41,$C$5:$AF$5=AH$5))</f>
        <v>0</v>
      </c>
      <c r="AI41" s="215" cm="1">
        <f t="array" ref="AI41">SUM(_xlfn._xlws.FILTER($C41:$AF41,$C$5:$AF$5=AI$5))</f>
        <v>1226839</v>
      </c>
    </row>
    <row r="42" spans="1:35" ht="40" x14ac:dyDescent="0.2">
      <c r="A42" s="153">
        <v>7</v>
      </c>
      <c r="B42" s="141" t="s">
        <v>37</v>
      </c>
      <c r="C42" s="73">
        <v>194499</v>
      </c>
      <c r="D42" s="74">
        <v>0</v>
      </c>
      <c r="E42" s="213">
        <f>SUM(E43:E46)</f>
        <v>258638023</v>
      </c>
      <c r="F42" s="73">
        <f>SUM(F43:F47)</f>
        <v>75338</v>
      </c>
      <c r="G42" s="74">
        <f>SUM(G43:G47)</f>
        <v>1</v>
      </c>
      <c r="H42" s="213">
        <f>SUM(H43:H46)</f>
        <v>135966719</v>
      </c>
      <c r="I42" s="73">
        <f>SUM(I43:I47)</f>
        <v>7713</v>
      </c>
      <c r="J42" s="74">
        <f>SUM(J43:J47)</f>
        <v>0</v>
      </c>
      <c r="K42" s="213">
        <f>SUM(K43:K47)</f>
        <v>16641824</v>
      </c>
      <c r="L42" s="73">
        <f>SUM(L43:L47)</f>
        <v>170</v>
      </c>
      <c r="M42" s="74">
        <f>SUM(M43:M47)</f>
        <v>0</v>
      </c>
      <c r="N42" s="213">
        <f>SUM(N43:N46)</f>
        <v>2834208</v>
      </c>
      <c r="O42" s="73">
        <f>SUM(O43:O47)</f>
        <v>461</v>
      </c>
      <c r="P42" s="74">
        <f>SUM(P43:P47)</f>
        <v>0</v>
      </c>
      <c r="Q42" s="213">
        <f>SUM(Q43:Q46)</f>
        <v>3273189</v>
      </c>
      <c r="R42" s="73">
        <f>SUM(R43:R47)</f>
        <v>125</v>
      </c>
      <c r="S42" s="74">
        <f>SUM(S43:S47)</f>
        <v>0</v>
      </c>
      <c r="T42" s="213">
        <f>SUM(T43:T46)</f>
        <v>2177430</v>
      </c>
      <c r="U42" s="73">
        <f>SUM(U43:U47)</f>
        <v>0</v>
      </c>
      <c r="V42" s="74">
        <f>SUM(V43:V47)</f>
        <v>0</v>
      </c>
      <c r="W42" s="213">
        <f>SUM(W43:W46)</f>
        <v>0</v>
      </c>
      <c r="X42" s="73">
        <f>SUM(X43:X47)</f>
        <v>0</v>
      </c>
      <c r="Y42" s="74">
        <f>SUM(Y43:Y47)</f>
        <v>0</v>
      </c>
      <c r="Z42" s="213">
        <f>SUM(Z43:Z46)</f>
        <v>0</v>
      </c>
      <c r="AA42" s="73">
        <f>SUM(AA43:AA47)</f>
        <v>0</v>
      </c>
      <c r="AB42" s="74">
        <f>SUM(AB43:AB47)</f>
        <v>0</v>
      </c>
      <c r="AC42" s="213">
        <f>SUM(AC43:AC46)</f>
        <v>0</v>
      </c>
      <c r="AD42" s="73">
        <f>SUM(AD43:AD47)</f>
        <v>0</v>
      </c>
      <c r="AE42" s="74">
        <f>SUM(AE43:AE47)</f>
        <v>0</v>
      </c>
      <c r="AF42" s="213">
        <f>SUM(AF43:AF46)</f>
        <v>0</v>
      </c>
      <c r="AG42" s="73">
        <f>SUM(AG43:AG47)</f>
        <v>278306</v>
      </c>
      <c r="AH42" s="74">
        <f>SUM(AH43:AH47)</f>
        <v>1</v>
      </c>
      <c r="AI42" s="213">
        <f>SUM(AI43:AI46)</f>
        <v>419529705</v>
      </c>
    </row>
    <row r="43" spans="1:35" ht="19.5" customHeight="1" outlineLevel="1" x14ac:dyDescent="0.2">
      <c r="A43" s="154"/>
      <c r="B43" s="139" t="str" cm="1">
        <f t="array" ref="B43:B47">$B$7:$B$11</f>
        <v>ΟΙΚΙΑΚΟΣ</v>
      </c>
      <c r="C43" s="9">
        <v>190954</v>
      </c>
      <c r="D43" s="10"/>
      <c r="E43" s="214">
        <v>203485587</v>
      </c>
      <c r="F43" s="9">
        <v>73637</v>
      </c>
      <c r="G43" s="10"/>
      <c r="H43" s="214">
        <v>101203956</v>
      </c>
      <c r="I43" s="9">
        <v>7466</v>
      </c>
      <c r="J43" s="10" t="s">
        <v>104</v>
      </c>
      <c r="K43" s="214">
        <v>9418024</v>
      </c>
      <c r="L43" s="9">
        <v>158</v>
      </c>
      <c r="M43" s="10"/>
      <c r="N43" s="214">
        <v>164591</v>
      </c>
      <c r="O43" s="9">
        <v>451</v>
      </c>
      <c r="P43" s="10"/>
      <c r="Q43" s="214">
        <v>519075</v>
      </c>
      <c r="R43" s="9">
        <v>122</v>
      </c>
      <c r="S43" s="10"/>
      <c r="T43" s="214">
        <v>142189</v>
      </c>
      <c r="U43" s="9"/>
      <c r="V43" s="10"/>
      <c r="W43" s="214"/>
      <c r="X43" s="9"/>
      <c r="Y43" s="10"/>
      <c r="Z43" s="214"/>
      <c r="AA43" s="9"/>
      <c r="AB43" s="10"/>
      <c r="AC43" s="214"/>
      <c r="AD43" s="9"/>
      <c r="AE43" s="10"/>
      <c r="AF43" s="214"/>
      <c r="AG43" s="9" cm="1">
        <f t="array" ref="AG43">SUM(_xlfn._xlws.FILTER($C43:$AF43,$C$5:$AF$5=AG$5))</f>
        <v>272788</v>
      </c>
      <c r="AH43" s="10" cm="1">
        <f t="array" ref="AH43">SUM(_xlfn._xlws.FILTER($C43:$AF43,$C$5:$AF$5=AH$5))</f>
        <v>0</v>
      </c>
      <c r="AI43" s="214" cm="1">
        <f t="array" ref="AI43">SUM(_xlfn._xlws.FILTER($C43:$AF43,$C$5:$AF$5=AI$5))</f>
        <v>314933422</v>
      </c>
    </row>
    <row r="44" spans="1:35" ht="19.5" customHeight="1" outlineLevel="1" x14ac:dyDescent="0.2">
      <c r="A44" s="154"/>
      <c r="B44" s="139" t="str">
        <v>ΕΜΠΟΡΙΚΟΣ</v>
      </c>
      <c r="C44" s="9">
        <v>3524</v>
      </c>
      <c r="D44" s="10"/>
      <c r="E44" s="214">
        <v>37273531</v>
      </c>
      <c r="F44" s="9">
        <v>1678</v>
      </c>
      <c r="G44" s="10"/>
      <c r="H44" s="214">
        <v>17919337</v>
      </c>
      <c r="I44" s="9">
        <v>241</v>
      </c>
      <c r="J44" s="10" t="s">
        <v>104</v>
      </c>
      <c r="K44" s="214">
        <v>3064475</v>
      </c>
      <c r="L44" s="9">
        <v>6</v>
      </c>
      <c r="M44" s="10"/>
      <c r="N44" s="214">
        <v>28936</v>
      </c>
      <c r="O44" s="9">
        <v>7</v>
      </c>
      <c r="P44" s="10"/>
      <c r="Q44" s="214">
        <v>18985</v>
      </c>
      <c r="R44" s="9"/>
      <c r="S44" s="10"/>
      <c r="T44" s="214"/>
      <c r="U44" s="9"/>
      <c r="V44" s="10"/>
      <c r="W44" s="214"/>
      <c r="X44" s="9"/>
      <c r="Y44" s="10"/>
      <c r="Z44" s="214"/>
      <c r="AA44" s="9"/>
      <c r="AB44" s="10"/>
      <c r="AC44" s="214"/>
      <c r="AD44" s="9"/>
      <c r="AE44" s="10"/>
      <c r="AF44" s="214"/>
      <c r="AG44" s="9" cm="1">
        <f t="array" ref="AG44">SUM(_xlfn._xlws.FILTER($C44:$AF44,$C$5:$AF$5=AG$5))</f>
        <v>5456</v>
      </c>
      <c r="AH44" s="10" cm="1">
        <f t="array" ref="AH44">SUM(_xlfn._xlws.FILTER($C44:$AF44,$C$5:$AF$5=AH$5))</f>
        <v>0</v>
      </c>
      <c r="AI44" s="214" cm="1">
        <f t="array" ref="AI44">SUM(_xlfn._xlws.FILTER($C44:$AF44,$C$5:$AF$5=AI$5))</f>
        <v>58305264</v>
      </c>
    </row>
    <row r="45" spans="1:35" ht="19.5" customHeight="1" outlineLevel="1" x14ac:dyDescent="0.2">
      <c r="A45" s="154"/>
      <c r="B45" s="139" t="str">
        <v>CNG</v>
      </c>
      <c r="C45" s="9"/>
      <c r="D45" s="10"/>
      <c r="E45" s="214"/>
      <c r="F45" s="9"/>
      <c r="G45" s="10"/>
      <c r="H45" s="214"/>
      <c r="I45" s="9" t="s">
        <v>104</v>
      </c>
      <c r="J45" s="10" t="s">
        <v>104</v>
      </c>
      <c r="K45" s="214" t="s">
        <v>104</v>
      </c>
      <c r="L45" s="9"/>
      <c r="M45" s="10"/>
      <c r="N45" s="214"/>
      <c r="O45" s="9"/>
      <c r="P45" s="10"/>
      <c r="Q45" s="214"/>
      <c r="R45" s="9"/>
      <c r="S45" s="10"/>
      <c r="T45" s="214"/>
      <c r="U45" s="9"/>
      <c r="V45" s="10"/>
      <c r="W45" s="214"/>
      <c r="X45" s="9"/>
      <c r="Y45" s="10"/>
      <c r="Z45" s="214"/>
      <c r="AA45" s="9"/>
      <c r="AB45" s="10"/>
      <c r="AC45" s="214"/>
      <c r="AD45" s="9"/>
      <c r="AE45" s="10"/>
      <c r="AF45" s="214"/>
      <c r="AG45" s="9" cm="1">
        <f t="array" ref="AG45">SUM(_xlfn._xlws.FILTER($C45:$AF45,$C$5:$AF$5=AG$5))</f>
        <v>0</v>
      </c>
      <c r="AH45" s="10" cm="1">
        <f t="array" ref="AH45">SUM(_xlfn._xlws.FILTER($C45:$AF45,$C$5:$AF$5=AH$5))</f>
        <v>0</v>
      </c>
      <c r="AI45" s="214" cm="1">
        <f t="array" ref="AI45">SUM(_xlfn._xlws.FILTER($C45:$AF45,$C$5:$AF$5=AI$5))</f>
        <v>0</v>
      </c>
    </row>
    <row r="46" spans="1:35" ht="19.5" customHeight="1" outlineLevel="1" x14ac:dyDescent="0.2">
      <c r="A46" s="154"/>
      <c r="B46" s="139" t="str">
        <v>ΒΙΟΜΗΧΑΝΙΚΟΣ</v>
      </c>
      <c r="C46" s="9">
        <v>21</v>
      </c>
      <c r="D46" s="10"/>
      <c r="E46" s="214">
        <v>17878905</v>
      </c>
      <c r="F46" s="9">
        <v>23</v>
      </c>
      <c r="G46" s="10">
        <v>1</v>
      </c>
      <c r="H46" s="214">
        <v>16843426</v>
      </c>
      <c r="I46" s="9">
        <v>5</v>
      </c>
      <c r="J46" s="10" t="s">
        <v>104</v>
      </c>
      <c r="K46" s="214">
        <v>4157637</v>
      </c>
      <c r="L46" s="9">
        <v>6</v>
      </c>
      <c r="M46" s="10"/>
      <c r="N46" s="214">
        <v>2640681</v>
      </c>
      <c r="O46" s="9">
        <v>3</v>
      </c>
      <c r="P46" s="10"/>
      <c r="Q46" s="214">
        <v>2735129</v>
      </c>
      <c r="R46" s="9">
        <v>3</v>
      </c>
      <c r="S46" s="10"/>
      <c r="T46" s="214">
        <v>2035241</v>
      </c>
      <c r="U46" s="9"/>
      <c r="V46" s="10"/>
      <c r="W46" s="214"/>
      <c r="X46" s="9"/>
      <c r="Y46" s="10"/>
      <c r="Z46" s="214"/>
      <c r="AA46" s="9"/>
      <c r="AB46" s="10"/>
      <c r="AC46" s="214"/>
      <c r="AD46" s="9"/>
      <c r="AE46" s="10"/>
      <c r="AF46" s="214"/>
      <c r="AG46" s="9" cm="1">
        <f t="array" ref="AG46">SUM(_xlfn._xlws.FILTER($C46:$AF46,$C$5:$AF$5=AG$5))</f>
        <v>61</v>
      </c>
      <c r="AH46" s="10" cm="1">
        <f t="array" ref="AH46">SUM(_xlfn._xlws.FILTER($C46:$AF46,$C$5:$AF$5=AH$5))</f>
        <v>1</v>
      </c>
      <c r="AI46" s="214" cm="1">
        <f t="array" ref="AI46">SUM(_xlfn._xlws.FILTER($C46:$AF46,$C$5:$AF$5=AI$5))</f>
        <v>46291019</v>
      </c>
    </row>
    <row r="47" spans="1:35" ht="19.5" customHeight="1" outlineLevel="1" thickBot="1" x14ac:dyDescent="0.25">
      <c r="A47" s="155"/>
      <c r="B47" s="139" t="str">
        <v>ΚΛΙΜΑΤΙΣΜΟΣ / ΣΥΜΠΑΡΑΓΩΓΗ</v>
      </c>
      <c r="C47" s="208"/>
      <c r="D47" s="209"/>
      <c r="E47" s="215"/>
      <c r="F47" s="208"/>
      <c r="G47" s="209"/>
      <c r="H47" s="215"/>
      <c r="I47" s="208">
        <v>1</v>
      </c>
      <c r="J47" s="209" t="s">
        <v>104</v>
      </c>
      <c r="K47" s="215">
        <v>1688</v>
      </c>
      <c r="L47" s="208"/>
      <c r="M47" s="209"/>
      <c r="N47" s="215"/>
      <c r="O47" s="208"/>
      <c r="P47" s="209"/>
      <c r="Q47" s="215"/>
      <c r="R47" s="208"/>
      <c r="S47" s="209"/>
      <c r="T47" s="215"/>
      <c r="U47" s="208"/>
      <c r="V47" s="209"/>
      <c r="W47" s="215"/>
      <c r="X47" s="208"/>
      <c r="Y47" s="209"/>
      <c r="Z47" s="215"/>
      <c r="AA47" s="208"/>
      <c r="AB47" s="209"/>
      <c r="AC47" s="215"/>
      <c r="AD47" s="208"/>
      <c r="AE47" s="209"/>
      <c r="AF47" s="215"/>
      <c r="AG47" s="208" cm="1">
        <f t="array" ref="AG47">SUM(_xlfn._xlws.FILTER($C47:$AF47,$C$5:$AF$5=AG$5))</f>
        <v>1</v>
      </c>
      <c r="AH47" s="209" cm="1">
        <f t="array" ref="AH47">SUM(_xlfn._xlws.FILTER($C47:$AF47,$C$5:$AF$5=AH$5))</f>
        <v>0</v>
      </c>
      <c r="AI47" s="215" cm="1">
        <f t="array" ref="AI47">SUM(_xlfn._xlws.FILTER($C47:$AF47,$C$5:$AF$5=AI$5))</f>
        <v>1688</v>
      </c>
    </row>
    <row r="48" spans="1:35" ht="40" x14ac:dyDescent="0.2">
      <c r="A48" s="153">
        <v>8</v>
      </c>
      <c r="B48" s="141" t="s">
        <v>38</v>
      </c>
      <c r="C48" s="73">
        <v>7037</v>
      </c>
      <c r="D48" s="74">
        <v>0</v>
      </c>
      <c r="E48" s="213">
        <f>SUM(E49:E52)</f>
        <v>10306382</v>
      </c>
      <c r="F48" s="73">
        <f>SUM(F49:F53)</f>
        <v>1065</v>
      </c>
      <c r="G48" s="74">
        <f>SUM(G49:G53)</f>
        <v>0</v>
      </c>
      <c r="H48" s="213">
        <f>SUM(H49:H52)</f>
        <v>7173765</v>
      </c>
      <c r="I48" s="73">
        <f>SUM(I49:I53)</f>
        <v>885</v>
      </c>
      <c r="J48" s="74">
        <f>SUM(J49:J53)</f>
        <v>0</v>
      </c>
      <c r="K48" s="213">
        <f>SUM(K49:K53)</f>
        <v>4013781</v>
      </c>
      <c r="L48" s="73">
        <f>SUM(L49:L53)</f>
        <v>36</v>
      </c>
      <c r="M48" s="74">
        <f>SUM(M49:M53)</f>
        <v>0</v>
      </c>
      <c r="N48" s="213">
        <f>SUM(N49:N52)</f>
        <v>2237484</v>
      </c>
      <c r="O48" s="73">
        <f>SUM(O49:O53)</f>
        <v>143</v>
      </c>
      <c r="P48" s="74">
        <f>SUM(P49:P53)</f>
        <v>0</v>
      </c>
      <c r="Q48" s="213">
        <f>SUM(Q49:Q52)</f>
        <v>690694</v>
      </c>
      <c r="R48" s="73">
        <f>SUM(R49:R53)</f>
        <v>39</v>
      </c>
      <c r="S48" s="74">
        <f>SUM(S49:S53)</f>
        <v>0</v>
      </c>
      <c r="T48" s="213">
        <f>SUM(T49:T52)</f>
        <v>3129430</v>
      </c>
      <c r="U48" s="73">
        <f>SUM(U49:U53)</f>
        <v>0</v>
      </c>
      <c r="V48" s="74">
        <f>SUM(V49:V53)</f>
        <v>0</v>
      </c>
      <c r="W48" s="213">
        <f>SUM(W49:W52)</f>
        <v>0</v>
      </c>
      <c r="X48" s="73">
        <f>SUM(X49:X53)</f>
        <v>0</v>
      </c>
      <c r="Y48" s="74">
        <f>SUM(Y49:Y53)</f>
        <v>0</v>
      </c>
      <c r="Z48" s="213">
        <f>SUM(Z49:Z52)</f>
        <v>0</v>
      </c>
      <c r="AA48" s="73">
        <f>SUM(AA49:AA53)</f>
        <v>0</v>
      </c>
      <c r="AB48" s="74">
        <f>SUM(AB49:AB53)</f>
        <v>0</v>
      </c>
      <c r="AC48" s="213">
        <f>SUM(AC49:AC52)</f>
        <v>0</v>
      </c>
      <c r="AD48" s="73">
        <f>SUM(AD49:AD53)</f>
        <v>0</v>
      </c>
      <c r="AE48" s="74">
        <f>SUM(AE49:AE53)</f>
        <v>0</v>
      </c>
      <c r="AF48" s="213">
        <f>SUM(AF49:AF52)</f>
        <v>0</v>
      </c>
      <c r="AG48" s="73">
        <f>SUM(AG49:AG53)</f>
        <v>9205</v>
      </c>
      <c r="AH48" s="74">
        <f>SUM(AH49:AH53)</f>
        <v>0</v>
      </c>
      <c r="AI48" s="213">
        <f>SUM(AI49:AI52)</f>
        <v>26460345</v>
      </c>
    </row>
    <row r="49" spans="1:35" ht="19.5" customHeight="1" outlineLevel="1" x14ac:dyDescent="0.2">
      <c r="A49" s="154"/>
      <c r="B49" s="139" t="str" cm="1">
        <f t="array" ref="B49:B53">$B$7:$B$11</f>
        <v>ΟΙΚΙΑΚΟΣ</v>
      </c>
      <c r="C49" s="9">
        <v>6769</v>
      </c>
      <c r="D49" s="10"/>
      <c r="E49" s="214">
        <v>8185745</v>
      </c>
      <c r="F49" s="9">
        <v>991</v>
      </c>
      <c r="G49" s="10"/>
      <c r="H49" s="214">
        <v>1126689</v>
      </c>
      <c r="I49" s="9">
        <v>814</v>
      </c>
      <c r="J49" s="10" t="s">
        <v>104</v>
      </c>
      <c r="K49" s="214">
        <v>1162602</v>
      </c>
      <c r="L49" s="9">
        <v>32</v>
      </c>
      <c r="M49" s="10"/>
      <c r="N49" s="214">
        <v>41854</v>
      </c>
      <c r="O49" s="9">
        <v>141</v>
      </c>
      <c r="P49" s="10"/>
      <c r="Q49" s="214">
        <v>177822</v>
      </c>
      <c r="R49" s="9">
        <v>36</v>
      </c>
      <c r="S49" s="10"/>
      <c r="T49" s="214">
        <v>47251</v>
      </c>
      <c r="U49" s="9"/>
      <c r="V49" s="10"/>
      <c r="W49" s="214"/>
      <c r="X49" s="9"/>
      <c r="Y49" s="10"/>
      <c r="Z49" s="214"/>
      <c r="AA49" s="9"/>
      <c r="AB49" s="10"/>
      <c r="AC49" s="214"/>
      <c r="AD49" s="9"/>
      <c r="AE49" s="10"/>
      <c r="AF49" s="214"/>
      <c r="AG49" s="9" cm="1">
        <f t="array" ref="AG49">SUM(_xlfn._xlws.FILTER($C49:$AF49,$C$5:$AF$5=AG$5))</f>
        <v>8783</v>
      </c>
      <c r="AH49" s="10" cm="1">
        <f t="array" ref="AH49">SUM(_xlfn._xlws.FILTER($C49:$AF49,$C$5:$AF$5=AH$5))</f>
        <v>0</v>
      </c>
      <c r="AI49" s="214" cm="1">
        <f t="array" ref="AI49">SUM(_xlfn._xlws.FILTER($C49:$AF49,$C$5:$AF$5=AI$5))</f>
        <v>10741963</v>
      </c>
    </row>
    <row r="50" spans="1:35" ht="19.5" customHeight="1" outlineLevel="1" x14ac:dyDescent="0.2">
      <c r="A50" s="154"/>
      <c r="B50" s="139" t="str">
        <v>ΕΜΠΟΡΙΚΟΣ</v>
      </c>
      <c r="C50" s="9">
        <v>266</v>
      </c>
      <c r="D50" s="10"/>
      <c r="E50" s="214">
        <v>1700253</v>
      </c>
      <c r="F50" s="9">
        <v>70</v>
      </c>
      <c r="G50" s="10"/>
      <c r="H50" s="214">
        <v>747785</v>
      </c>
      <c r="I50" s="9">
        <v>70</v>
      </c>
      <c r="J50" s="10" t="s">
        <v>104</v>
      </c>
      <c r="K50" s="214">
        <v>1759988</v>
      </c>
      <c r="L50" s="9">
        <v>3</v>
      </c>
      <c r="M50" s="10"/>
      <c r="N50" s="214">
        <v>172317</v>
      </c>
      <c r="O50" s="9">
        <v>2</v>
      </c>
      <c r="P50" s="10"/>
      <c r="Q50" s="214">
        <v>512872</v>
      </c>
      <c r="R50" s="9">
        <v>2</v>
      </c>
      <c r="S50" s="10"/>
      <c r="T50" s="214">
        <v>2427506</v>
      </c>
      <c r="U50" s="9"/>
      <c r="V50" s="10"/>
      <c r="W50" s="214"/>
      <c r="X50" s="9"/>
      <c r="Y50" s="10"/>
      <c r="Z50" s="214"/>
      <c r="AA50" s="9"/>
      <c r="AB50" s="10"/>
      <c r="AC50" s="214"/>
      <c r="AD50" s="9"/>
      <c r="AE50" s="10"/>
      <c r="AF50" s="214"/>
      <c r="AG50" s="9" cm="1">
        <f t="array" ref="AG50">SUM(_xlfn._xlws.FILTER($C50:$AF50,$C$5:$AF$5=AG$5))</f>
        <v>413</v>
      </c>
      <c r="AH50" s="10" cm="1">
        <f t="array" ref="AH50">SUM(_xlfn._xlws.FILTER($C50:$AF50,$C$5:$AF$5=AH$5))</f>
        <v>0</v>
      </c>
      <c r="AI50" s="214" cm="1">
        <f t="array" ref="AI50">SUM(_xlfn._xlws.FILTER($C50:$AF50,$C$5:$AF$5=AI$5))</f>
        <v>7320721</v>
      </c>
    </row>
    <row r="51" spans="1:35" ht="19.5" customHeight="1" outlineLevel="1" x14ac:dyDescent="0.2">
      <c r="A51" s="154"/>
      <c r="B51" s="139" t="str">
        <v>CNG</v>
      </c>
      <c r="C51" s="9">
        <v>1</v>
      </c>
      <c r="D51" s="10"/>
      <c r="E51" s="214">
        <v>208956</v>
      </c>
      <c r="F51" s="9">
        <v>1</v>
      </c>
      <c r="G51" s="10"/>
      <c r="H51" s="214">
        <v>203728</v>
      </c>
      <c r="I51" s="9" t="s">
        <v>104</v>
      </c>
      <c r="J51" s="10" t="s">
        <v>104</v>
      </c>
      <c r="K51" s="214" t="s">
        <v>104</v>
      </c>
      <c r="L51" s="9"/>
      <c r="M51" s="10"/>
      <c r="N51" s="214"/>
      <c r="O51" s="9"/>
      <c r="P51" s="10"/>
      <c r="Q51" s="214"/>
      <c r="R51" s="9"/>
      <c r="S51" s="10"/>
      <c r="T51" s="214"/>
      <c r="U51" s="9"/>
      <c r="V51" s="10"/>
      <c r="W51" s="214"/>
      <c r="X51" s="9"/>
      <c r="Y51" s="10"/>
      <c r="Z51" s="214"/>
      <c r="AA51" s="9"/>
      <c r="AB51" s="10"/>
      <c r="AC51" s="214"/>
      <c r="AD51" s="9"/>
      <c r="AE51" s="10"/>
      <c r="AF51" s="214"/>
      <c r="AG51" s="9" cm="1">
        <f t="array" ref="AG51">SUM(_xlfn._xlws.FILTER($C51:$AF51,$C$5:$AF$5=AG$5))</f>
        <v>2</v>
      </c>
      <c r="AH51" s="10" cm="1">
        <f t="array" ref="AH51">SUM(_xlfn._xlws.FILTER($C51:$AF51,$C$5:$AF$5=AH$5))</f>
        <v>0</v>
      </c>
      <c r="AI51" s="214" cm="1">
        <f t="array" ref="AI51">SUM(_xlfn._xlws.FILTER($C51:$AF51,$C$5:$AF$5=AI$5))</f>
        <v>412684</v>
      </c>
    </row>
    <row r="52" spans="1:35" ht="19.5" customHeight="1" outlineLevel="1" x14ac:dyDescent="0.2">
      <c r="A52" s="154"/>
      <c r="B52" s="139" t="str">
        <v>ΒΙΟΜΗΧΑΝΙΚΟΣ</v>
      </c>
      <c r="C52" s="9">
        <v>1</v>
      </c>
      <c r="D52" s="10"/>
      <c r="E52" s="214">
        <v>211428</v>
      </c>
      <c r="F52" s="9">
        <v>3</v>
      </c>
      <c r="G52" s="10"/>
      <c r="H52" s="214">
        <v>5095563</v>
      </c>
      <c r="I52" s="9" t="s">
        <v>104</v>
      </c>
      <c r="J52" s="10" t="s">
        <v>104</v>
      </c>
      <c r="K52" s="214" t="s">
        <v>104</v>
      </c>
      <c r="L52" s="9">
        <v>1</v>
      </c>
      <c r="M52" s="10"/>
      <c r="N52" s="214">
        <v>2023313</v>
      </c>
      <c r="O52" s="9"/>
      <c r="P52" s="10"/>
      <c r="Q52" s="214"/>
      <c r="R52" s="9">
        <v>1</v>
      </c>
      <c r="S52" s="10"/>
      <c r="T52" s="214">
        <v>654673</v>
      </c>
      <c r="U52" s="9"/>
      <c r="V52" s="10"/>
      <c r="W52" s="214"/>
      <c r="X52" s="9"/>
      <c r="Y52" s="10"/>
      <c r="Z52" s="214"/>
      <c r="AA52" s="9"/>
      <c r="AB52" s="10"/>
      <c r="AC52" s="214"/>
      <c r="AD52" s="9"/>
      <c r="AE52" s="10"/>
      <c r="AF52" s="214"/>
      <c r="AG52" s="9" cm="1">
        <f t="array" ref="AG52">SUM(_xlfn._xlws.FILTER($C52:$AF52,$C$5:$AF$5=AG$5))</f>
        <v>6</v>
      </c>
      <c r="AH52" s="10" cm="1">
        <f t="array" ref="AH52">SUM(_xlfn._xlws.FILTER($C52:$AF52,$C$5:$AF$5=AH$5))</f>
        <v>0</v>
      </c>
      <c r="AI52" s="214" cm="1">
        <f t="array" ref="AI52">SUM(_xlfn._xlws.FILTER($C52:$AF52,$C$5:$AF$5=AI$5))</f>
        <v>7984977</v>
      </c>
    </row>
    <row r="53" spans="1:35" ht="19.5" customHeight="1" outlineLevel="1" thickBot="1" x14ac:dyDescent="0.25">
      <c r="A53" s="155"/>
      <c r="B53" s="139" t="str">
        <v>ΚΛΙΜΑΤΙΣΜΟΣ / ΣΥΜΠΑΡΑΓΩΓΗ</v>
      </c>
      <c r="C53" s="208"/>
      <c r="D53" s="209"/>
      <c r="E53" s="215"/>
      <c r="F53" s="208"/>
      <c r="G53" s="209"/>
      <c r="H53" s="215"/>
      <c r="I53" s="208">
        <v>1</v>
      </c>
      <c r="J53" s="209" t="s">
        <v>104</v>
      </c>
      <c r="K53" s="215">
        <v>1091191</v>
      </c>
      <c r="L53" s="208"/>
      <c r="M53" s="209"/>
      <c r="N53" s="215"/>
      <c r="O53" s="208"/>
      <c r="P53" s="209"/>
      <c r="Q53" s="215"/>
      <c r="R53" s="208"/>
      <c r="S53" s="209"/>
      <c r="T53" s="215"/>
      <c r="U53" s="208"/>
      <c r="V53" s="209"/>
      <c r="W53" s="215"/>
      <c r="X53" s="208"/>
      <c r="Y53" s="209"/>
      <c r="Z53" s="215"/>
      <c r="AA53" s="208"/>
      <c r="AB53" s="209"/>
      <c r="AC53" s="215"/>
      <c r="AD53" s="208"/>
      <c r="AE53" s="209"/>
      <c r="AF53" s="215"/>
      <c r="AG53" s="208" cm="1">
        <f t="array" ref="AG53">SUM(_xlfn._xlws.FILTER($C53:$AF53,$C$5:$AF$5=AG$5))</f>
        <v>1</v>
      </c>
      <c r="AH53" s="209" cm="1">
        <f t="array" ref="AH53">SUM(_xlfn._xlws.FILTER($C53:$AF53,$C$5:$AF$5=AH$5))</f>
        <v>0</v>
      </c>
      <c r="AI53" s="215" cm="1">
        <f t="array" ref="AI53">SUM(_xlfn._xlws.FILTER($C53:$AF53,$C$5:$AF$5=AI$5))</f>
        <v>1091191</v>
      </c>
    </row>
    <row r="54" spans="1:35" ht="36" customHeight="1" x14ac:dyDescent="0.2">
      <c r="A54" s="153">
        <v>9</v>
      </c>
      <c r="B54" s="141" t="s">
        <v>39</v>
      </c>
      <c r="C54" s="73">
        <v>13560</v>
      </c>
      <c r="D54" s="74">
        <v>0</v>
      </c>
      <c r="E54" s="213">
        <f>SUM(E55:E58)</f>
        <v>17726411</v>
      </c>
      <c r="F54" s="73">
        <f>SUM(F55:F59)</f>
        <v>7980</v>
      </c>
      <c r="G54" s="74">
        <f>SUM(G55:G59)</f>
        <v>0</v>
      </c>
      <c r="H54" s="213">
        <f>SUM(H55:H58)</f>
        <v>14412035</v>
      </c>
      <c r="I54" s="73">
        <f>SUM(I55:I59)</f>
        <v>9224</v>
      </c>
      <c r="J54" s="74">
        <f>SUM(J55:J59)</f>
        <v>0</v>
      </c>
      <c r="K54" s="213">
        <f>SUM(K55:K59)</f>
        <v>23951406</v>
      </c>
      <c r="L54" s="73">
        <f>SUM(L55:L59)</f>
        <v>156</v>
      </c>
      <c r="M54" s="74">
        <f>SUM(M55:M59)</f>
        <v>0</v>
      </c>
      <c r="N54" s="213">
        <f>SUM(N55:N58)</f>
        <v>25764159</v>
      </c>
      <c r="O54" s="73">
        <f>SUM(O55:O59)</f>
        <v>388</v>
      </c>
      <c r="P54" s="74">
        <f>SUM(P55:P59)</f>
        <v>0</v>
      </c>
      <c r="Q54" s="213">
        <f>SUM(Q55:Q58)</f>
        <v>5325235</v>
      </c>
      <c r="R54" s="73">
        <f>SUM(R55:R59)</f>
        <v>151</v>
      </c>
      <c r="S54" s="74">
        <f>SUM(S55:S59)</f>
        <v>0</v>
      </c>
      <c r="T54" s="213">
        <f>SUM(T55:T58)</f>
        <v>5645743</v>
      </c>
      <c r="U54" s="73">
        <f>SUM(U55:U59)</f>
        <v>0</v>
      </c>
      <c r="V54" s="74">
        <f>SUM(V55:V59)</f>
        <v>0</v>
      </c>
      <c r="W54" s="213">
        <f>SUM(W55:W58)</f>
        <v>0</v>
      </c>
      <c r="X54" s="73">
        <f>SUM(X55:X59)</f>
        <v>0</v>
      </c>
      <c r="Y54" s="74">
        <f>SUM(Y55:Y59)</f>
        <v>0</v>
      </c>
      <c r="Z54" s="213">
        <f>SUM(Z55:Z58)</f>
        <v>0</v>
      </c>
      <c r="AA54" s="73">
        <f>SUM(AA55:AA59)</f>
        <v>0</v>
      </c>
      <c r="AB54" s="74">
        <f>SUM(AB55:AB59)</f>
        <v>0</v>
      </c>
      <c r="AC54" s="213">
        <f>SUM(AC55:AC58)</f>
        <v>0</v>
      </c>
      <c r="AD54" s="73">
        <f>SUM(AD55:AD59)</f>
        <v>0</v>
      </c>
      <c r="AE54" s="74">
        <f>SUM(AE55:AE59)</f>
        <v>0</v>
      </c>
      <c r="AF54" s="213">
        <f>SUM(AF55:AF58)</f>
        <v>0</v>
      </c>
      <c r="AG54" s="73">
        <f>SUM(AG55:AG59)</f>
        <v>31459</v>
      </c>
      <c r="AH54" s="74">
        <f>SUM(AH55:AH59)</f>
        <v>0</v>
      </c>
      <c r="AI54" s="213">
        <f>SUM(AI55:AI58)</f>
        <v>92808833</v>
      </c>
    </row>
    <row r="55" spans="1:35" ht="19.5" customHeight="1" outlineLevel="1" x14ac:dyDescent="0.2">
      <c r="A55" s="154"/>
      <c r="B55" s="139" t="str" cm="1">
        <f t="array" ref="B55:B59">$B$7:$B$11</f>
        <v>ΟΙΚΙΑΚΟΣ</v>
      </c>
      <c r="C55" s="9">
        <v>13166</v>
      </c>
      <c r="D55" s="10"/>
      <c r="E55" s="214">
        <v>13953473</v>
      </c>
      <c r="F55" s="9">
        <v>7800</v>
      </c>
      <c r="G55" s="10"/>
      <c r="H55" s="214">
        <v>9685418</v>
      </c>
      <c r="I55" s="9">
        <v>8862</v>
      </c>
      <c r="J55" s="10" t="s">
        <v>104</v>
      </c>
      <c r="K55" s="214">
        <v>11474219</v>
      </c>
      <c r="L55" s="9">
        <v>127</v>
      </c>
      <c r="M55" s="10"/>
      <c r="N55" s="214">
        <v>143107</v>
      </c>
      <c r="O55" s="9">
        <v>367</v>
      </c>
      <c r="P55" s="10"/>
      <c r="Q55" s="214">
        <v>412678</v>
      </c>
      <c r="R55" s="9">
        <v>140</v>
      </c>
      <c r="S55" s="10"/>
      <c r="T55" s="214">
        <v>161140</v>
      </c>
      <c r="U55" s="9"/>
      <c r="V55" s="10"/>
      <c r="W55" s="214"/>
      <c r="X55" s="9"/>
      <c r="Y55" s="10"/>
      <c r="Z55" s="214"/>
      <c r="AA55" s="9"/>
      <c r="AB55" s="10"/>
      <c r="AC55" s="214"/>
      <c r="AD55" s="9"/>
      <c r="AE55" s="10"/>
      <c r="AF55" s="214"/>
      <c r="AG55" s="9" cm="1">
        <f t="array" ref="AG55">SUM(_xlfn._xlws.FILTER($C55:$AF55,$C$5:$AF$5=AG$5))</f>
        <v>30462</v>
      </c>
      <c r="AH55" s="10" cm="1">
        <f t="array" ref="AH55">SUM(_xlfn._xlws.FILTER($C55:$AF55,$C$5:$AF$5=AH$5))</f>
        <v>0</v>
      </c>
      <c r="AI55" s="214" cm="1">
        <f t="array" ref="AI55">SUM(_xlfn._xlws.FILTER($C55:$AF55,$C$5:$AF$5=AI$5))</f>
        <v>35830035</v>
      </c>
    </row>
    <row r="56" spans="1:35" ht="20.25" customHeight="1" outlineLevel="1" x14ac:dyDescent="0.2">
      <c r="A56" s="154"/>
      <c r="B56" s="139" t="str">
        <v>ΕΜΠΟΡΙΚΟΣ</v>
      </c>
      <c r="C56" s="9">
        <v>389</v>
      </c>
      <c r="D56" s="10"/>
      <c r="E56" s="214">
        <v>2127723</v>
      </c>
      <c r="F56" s="9">
        <v>173</v>
      </c>
      <c r="G56" s="10"/>
      <c r="H56" s="214">
        <v>942014</v>
      </c>
      <c r="I56" s="9">
        <v>348</v>
      </c>
      <c r="J56" s="10" t="s">
        <v>104</v>
      </c>
      <c r="K56" s="214">
        <v>3169215</v>
      </c>
      <c r="L56" s="9">
        <v>2</v>
      </c>
      <c r="M56" s="10"/>
      <c r="N56" s="214">
        <v>5958</v>
      </c>
      <c r="O56" s="9">
        <v>8</v>
      </c>
      <c r="P56" s="10"/>
      <c r="Q56" s="214">
        <v>79780</v>
      </c>
      <c r="R56" s="9">
        <v>3</v>
      </c>
      <c r="S56" s="10"/>
      <c r="T56" s="214">
        <v>271665</v>
      </c>
      <c r="U56" s="9"/>
      <c r="V56" s="10"/>
      <c r="W56" s="214"/>
      <c r="X56" s="9"/>
      <c r="Y56" s="10"/>
      <c r="Z56" s="214"/>
      <c r="AA56" s="9"/>
      <c r="AB56" s="10"/>
      <c r="AC56" s="214"/>
      <c r="AD56" s="9"/>
      <c r="AE56" s="10"/>
      <c r="AF56" s="214"/>
      <c r="AG56" s="9" cm="1">
        <f t="array" ref="AG56">SUM(_xlfn._xlws.FILTER($C56:$AF56,$C$5:$AF$5=AG$5))</f>
        <v>923</v>
      </c>
      <c r="AH56" s="10" cm="1">
        <f t="array" ref="AH56">SUM(_xlfn._xlws.FILTER($C56:$AF56,$C$5:$AF$5=AH$5))</f>
        <v>0</v>
      </c>
      <c r="AI56" s="214" cm="1">
        <f t="array" ref="AI56">SUM(_xlfn._xlws.FILTER($C56:$AF56,$C$5:$AF$5=AI$5))</f>
        <v>6596355</v>
      </c>
    </row>
    <row r="57" spans="1:35" ht="20.25" customHeight="1" outlineLevel="1" x14ac:dyDescent="0.2">
      <c r="A57" s="154"/>
      <c r="B57" s="139" t="str">
        <v>CNG</v>
      </c>
      <c r="C57" s="9"/>
      <c r="D57" s="10"/>
      <c r="E57" s="214"/>
      <c r="F57" s="9"/>
      <c r="G57" s="10"/>
      <c r="H57" s="214">
        <v>100</v>
      </c>
      <c r="I57" s="9" t="s">
        <v>104</v>
      </c>
      <c r="J57" s="10" t="s">
        <v>104</v>
      </c>
      <c r="K57" s="214" t="s">
        <v>104</v>
      </c>
      <c r="L57" s="9"/>
      <c r="M57" s="10"/>
      <c r="N57" s="214"/>
      <c r="O57" s="9"/>
      <c r="P57" s="10"/>
      <c r="Q57" s="214"/>
      <c r="R57" s="9"/>
      <c r="S57" s="10"/>
      <c r="T57" s="214"/>
      <c r="U57" s="9"/>
      <c r="V57" s="10"/>
      <c r="W57" s="214"/>
      <c r="X57" s="9"/>
      <c r="Y57" s="10"/>
      <c r="Z57" s="214"/>
      <c r="AA57" s="9"/>
      <c r="AB57" s="10"/>
      <c r="AC57" s="214"/>
      <c r="AD57" s="9"/>
      <c r="AE57" s="10"/>
      <c r="AF57" s="214"/>
      <c r="AG57" s="9" cm="1">
        <f t="array" ref="AG57">SUM(_xlfn._xlws.FILTER($C57:$AF57,$C$5:$AF$5=AG$5))</f>
        <v>0</v>
      </c>
      <c r="AH57" s="10" cm="1">
        <f t="array" ref="AH57">SUM(_xlfn._xlws.FILTER($C57:$AF57,$C$5:$AF$5=AH$5))</f>
        <v>0</v>
      </c>
      <c r="AI57" s="214" cm="1">
        <f t="array" ref="AI57">SUM(_xlfn._xlws.FILTER($C57:$AF57,$C$5:$AF$5=AI$5))</f>
        <v>100</v>
      </c>
    </row>
    <row r="58" spans="1:35" ht="19.5" customHeight="1" outlineLevel="1" x14ac:dyDescent="0.2">
      <c r="A58" s="154"/>
      <c r="B58" s="139" t="str">
        <v>ΒΙΟΜΗΧΑΝΙΚΟΣ</v>
      </c>
      <c r="C58" s="9">
        <v>5</v>
      </c>
      <c r="D58" s="10"/>
      <c r="E58" s="214">
        <v>1645215</v>
      </c>
      <c r="F58" s="9">
        <v>7</v>
      </c>
      <c r="G58" s="10"/>
      <c r="H58" s="214">
        <v>3784503</v>
      </c>
      <c r="I58" s="9">
        <v>12</v>
      </c>
      <c r="J58" s="10" t="s">
        <v>104</v>
      </c>
      <c r="K58" s="214">
        <v>9291816</v>
      </c>
      <c r="L58" s="9">
        <v>27</v>
      </c>
      <c r="M58" s="10"/>
      <c r="N58" s="214">
        <v>25615094</v>
      </c>
      <c r="O58" s="9">
        <v>13</v>
      </c>
      <c r="P58" s="10"/>
      <c r="Q58" s="214">
        <v>4832777</v>
      </c>
      <c r="R58" s="9">
        <v>8</v>
      </c>
      <c r="S58" s="10"/>
      <c r="T58" s="214">
        <v>5212938</v>
      </c>
      <c r="U58" s="9"/>
      <c r="V58" s="10"/>
      <c r="W58" s="214"/>
      <c r="X58" s="9"/>
      <c r="Y58" s="10"/>
      <c r="Z58" s="214"/>
      <c r="AA58" s="9"/>
      <c r="AB58" s="10"/>
      <c r="AC58" s="214"/>
      <c r="AD58" s="9"/>
      <c r="AE58" s="10"/>
      <c r="AF58" s="214"/>
      <c r="AG58" s="9" cm="1">
        <f t="array" ref="AG58">SUM(_xlfn._xlws.FILTER($C58:$AF58,$C$5:$AF$5=AG$5))</f>
        <v>72</v>
      </c>
      <c r="AH58" s="10" cm="1">
        <f t="array" ref="AH58">SUM(_xlfn._xlws.FILTER($C58:$AF58,$C$5:$AF$5=AH$5))</f>
        <v>0</v>
      </c>
      <c r="AI58" s="214" cm="1">
        <f t="array" ref="AI58">SUM(_xlfn._xlws.FILTER($C58:$AF58,$C$5:$AF$5=AI$5))</f>
        <v>50382343</v>
      </c>
    </row>
    <row r="59" spans="1:35" ht="19.5" customHeight="1" outlineLevel="1" thickBot="1" x14ac:dyDescent="0.25">
      <c r="A59" s="155"/>
      <c r="B59" s="139" t="str">
        <v>ΚΛΙΜΑΤΙΣΜΟΣ / ΣΥΜΠΑΡΑΓΩΓΗ</v>
      </c>
      <c r="C59" s="208"/>
      <c r="D59" s="209"/>
      <c r="E59" s="215"/>
      <c r="F59" s="208"/>
      <c r="G59" s="209"/>
      <c r="H59" s="215"/>
      <c r="I59" s="208">
        <v>2</v>
      </c>
      <c r="J59" s="209" t="s">
        <v>104</v>
      </c>
      <c r="K59" s="215">
        <v>16156</v>
      </c>
      <c r="L59" s="208"/>
      <c r="M59" s="209"/>
      <c r="N59" s="215"/>
      <c r="O59" s="208"/>
      <c r="P59" s="209"/>
      <c r="Q59" s="215"/>
      <c r="R59" s="208"/>
      <c r="S59" s="209"/>
      <c r="T59" s="215"/>
      <c r="U59" s="208"/>
      <c r="V59" s="209"/>
      <c r="W59" s="215"/>
      <c r="X59" s="208"/>
      <c r="Y59" s="209"/>
      <c r="Z59" s="215"/>
      <c r="AA59" s="208"/>
      <c r="AB59" s="209"/>
      <c r="AC59" s="215"/>
      <c r="AD59" s="208"/>
      <c r="AE59" s="209"/>
      <c r="AF59" s="215"/>
      <c r="AG59" s="208" cm="1">
        <f t="array" ref="AG59">SUM(_xlfn._xlws.FILTER($C59:$AF59,$C$5:$AF$5=AG$5))</f>
        <v>2</v>
      </c>
      <c r="AH59" s="209" cm="1">
        <f t="array" ref="AH59">SUM(_xlfn._xlws.FILTER($C59:$AF59,$C$5:$AF$5=AH$5))</f>
        <v>0</v>
      </c>
      <c r="AI59" s="215" cm="1">
        <f t="array" ref="AI59">SUM(_xlfn._xlws.FILTER($C59:$AF59,$C$5:$AF$5=AI$5))</f>
        <v>16156</v>
      </c>
    </row>
    <row r="60" spans="1:35" ht="20" x14ac:dyDescent="0.2">
      <c r="A60" s="153">
        <v>10</v>
      </c>
      <c r="B60" s="141" t="s">
        <v>40</v>
      </c>
      <c r="C60" s="73">
        <v>1</v>
      </c>
      <c r="D60" s="74">
        <v>0</v>
      </c>
      <c r="E60" s="213">
        <f>SUM(E61:E64)</f>
        <v>132372</v>
      </c>
      <c r="F60" s="73">
        <f>SUM(F61:F65)</f>
        <v>0</v>
      </c>
      <c r="G60" s="74">
        <f>SUM(G61:G65)</f>
        <v>0</v>
      </c>
      <c r="H60" s="213">
        <f>SUM(H61:H64)</f>
        <v>0</v>
      </c>
      <c r="I60" s="73">
        <f>SUM(I61:I65)</f>
        <v>4</v>
      </c>
      <c r="J60" s="74">
        <f>SUM(J61:J65)</f>
        <v>0</v>
      </c>
      <c r="K60" s="213">
        <f>SUM(K61:K65)</f>
        <v>7363769</v>
      </c>
      <c r="L60" s="73">
        <f>SUM(L61:L65)</f>
        <v>0</v>
      </c>
      <c r="M60" s="74">
        <f>SUM(M61:M65)</f>
        <v>0</v>
      </c>
      <c r="N60" s="213">
        <f>SUM(N61:N64)</f>
        <v>0</v>
      </c>
      <c r="O60" s="73">
        <f>SUM(O61:O65)</f>
        <v>0</v>
      </c>
      <c r="P60" s="74">
        <f>SUM(P61:P65)</f>
        <v>0</v>
      </c>
      <c r="Q60" s="213">
        <f>SUM(Q61:Q64)</f>
        <v>0</v>
      </c>
      <c r="R60" s="73">
        <f>SUM(R61:R65)</f>
        <v>0</v>
      </c>
      <c r="S60" s="74">
        <f>SUM(S61:S65)</f>
        <v>0</v>
      </c>
      <c r="T60" s="213">
        <f>SUM(T61:T64)</f>
        <v>0</v>
      </c>
      <c r="U60" s="73">
        <f>SUM(U61:U65)</f>
        <v>0</v>
      </c>
      <c r="V60" s="74">
        <f>SUM(V61:V65)</f>
        <v>0</v>
      </c>
      <c r="W60" s="213">
        <f>SUM(W61:W64)</f>
        <v>0</v>
      </c>
      <c r="X60" s="73">
        <f>SUM(X61:X65)</f>
        <v>0</v>
      </c>
      <c r="Y60" s="74">
        <f>SUM(Y61:Y65)</f>
        <v>0</v>
      </c>
      <c r="Z60" s="213">
        <f>SUM(Z61:Z64)</f>
        <v>0</v>
      </c>
      <c r="AA60" s="73">
        <f>SUM(AA61:AA65)</f>
        <v>0</v>
      </c>
      <c r="AB60" s="74">
        <f>SUM(AB61:AB65)</f>
        <v>0</v>
      </c>
      <c r="AC60" s="213">
        <f>SUM(AC61:AC64)</f>
        <v>0</v>
      </c>
      <c r="AD60" s="73">
        <f>SUM(AD61:AD65)</f>
        <v>0</v>
      </c>
      <c r="AE60" s="74">
        <f>SUM(AE61:AE65)</f>
        <v>0</v>
      </c>
      <c r="AF60" s="213">
        <f>SUM(AF61:AF64)</f>
        <v>0</v>
      </c>
      <c r="AG60" s="73">
        <f>SUM(AG61:AG65)</f>
        <v>5</v>
      </c>
      <c r="AH60" s="74">
        <f>SUM(AH61:AH65)</f>
        <v>0</v>
      </c>
      <c r="AI60" s="213">
        <f>SUM(AI61:AI64)</f>
        <v>7496141</v>
      </c>
    </row>
    <row r="61" spans="1:35" ht="19.5" customHeight="1" outlineLevel="1" x14ac:dyDescent="0.2">
      <c r="A61" s="154"/>
      <c r="B61" s="139" t="str" cm="1">
        <f t="array" ref="B61:B65">$B$7:$B$11</f>
        <v>ΟΙΚΙΑΚΟΣ</v>
      </c>
      <c r="C61" s="9"/>
      <c r="D61" s="10"/>
      <c r="E61" s="214"/>
      <c r="F61" s="9"/>
      <c r="G61" s="10"/>
      <c r="H61" s="214"/>
      <c r="I61" s="9" t="s">
        <v>104</v>
      </c>
      <c r="J61" s="10" t="s">
        <v>104</v>
      </c>
      <c r="K61" s="214" t="s">
        <v>104</v>
      </c>
      <c r="L61" s="9"/>
      <c r="M61" s="10"/>
      <c r="N61" s="214"/>
      <c r="O61" s="9"/>
      <c r="P61" s="10"/>
      <c r="Q61" s="214"/>
      <c r="R61" s="9"/>
      <c r="S61" s="10"/>
      <c r="T61" s="214"/>
      <c r="U61" s="9"/>
      <c r="V61" s="10"/>
      <c r="W61" s="214"/>
      <c r="X61" s="9"/>
      <c r="Y61" s="10"/>
      <c r="Z61" s="214"/>
      <c r="AA61" s="9"/>
      <c r="AB61" s="10"/>
      <c r="AC61" s="214"/>
      <c r="AD61" s="9"/>
      <c r="AE61" s="10"/>
      <c r="AF61" s="214"/>
      <c r="AG61" s="9" cm="1">
        <f t="array" ref="AG61">SUM(_xlfn._xlws.FILTER($C61:$AF61,$C$5:$AF$5=AG$5))</f>
        <v>0</v>
      </c>
      <c r="AH61" s="10" cm="1">
        <f t="array" ref="AH61">SUM(_xlfn._xlws.FILTER($C61:$AF61,$C$5:$AF$5=AH$5))</f>
        <v>0</v>
      </c>
      <c r="AI61" s="214" cm="1">
        <f t="array" ref="AI61">SUM(_xlfn._xlws.FILTER($C61:$AF61,$C$5:$AF$5=AI$5))</f>
        <v>0</v>
      </c>
    </row>
    <row r="62" spans="1:35" ht="19.5" customHeight="1" outlineLevel="1" x14ac:dyDescent="0.2">
      <c r="A62" s="154"/>
      <c r="B62" s="139" t="str">
        <v>ΕΜΠΟΡΙΚΟΣ</v>
      </c>
      <c r="C62" s="9"/>
      <c r="D62" s="10"/>
      <c r="E62" s="214"/>
      <c r="F62" s="9"/>
      <c r="G62" s="10"/>
      <c r="H62" s="214"/>
      <c r="I62" s="9" t="s">
        <v>104</v>
      </c>
      <c r="J62" s="10" t="s">
        <v>104</v>
      </c>
      <c r="K62" s="214" t="s">
        <v>104</v>
      </c>
      <c r="L62" s="9"/>
      <c r="M62" s="10"/>
      <c r="N62" s="214"/>
      <c r="O62" s="9"/>
      <c r="P62" s="10"/>
      <c r="Q62" s="214"/>
      <c r="R62" s="9"/>
      <c r="S62" s="10"/>
      <c r="T62" s="214"/>
      <c r="U62" s="9"/>
      <c r="V62" s="10"/>
      <c r="W62" s="214"/>
      <c r="X62" s="9"/>
      <c r="Y62" s="10"/>
      <c r="Z62" s="214"/>
      <c r="AA62" s="9"/>
      <c r="AB62" s="10"/>
      <c r="AC62" s="214"/>
      <c r="AD62" s="9"/>
      <c r="AE62" s="10"/>
      <c r="AF62" s="214"/>
      <c r="AG62" s="9" cm="1">
        <f t="array" ref="AG62">SUM(_xlfn._xlws.FILTER($C62:$AF62,$C$5:$AF$5=AG$5))</f>
        <v>0</v>
      </c>
      <c r="AH62" s="10" cm="1">
        <f t="array" ref="AH62">SUM(_xlfn._xlws.FILTER($C62:$AF62,$C$5:$AF$5=AH$5))</f>
        <v>0</v>
      </c>
      <c r="AI62" s="214" cm="1">
        <f t="array" ref="AI62">SUM(_xlfn._xlws.FILTER($C62:$AF62,$C$5:$AF$5=AI$5))</f>
        <v>0</v>
      </c>
    </row>
    <row r="63" spans="1:35" ht="19.5" customHeight="1" outlineLevel="1" x14ac:dyDescent="0.2">
      <c r="A63" s="154"/>
      <c r="B63" s="139" t="str">
        <v>CNG</v>
      </c>
      <c r="C63" s="9">
        <v>1</v>
      </c>
      <c r="D63" s="10"/>
      <c r="E63" s="214">
        <v>132372</v>
      </c>
      <c r="F63" s="9"/>
      <c r="G63" s="10"/>
      <c r="H63" s="214"/>
      <c r="I63" s="9" t="s">
        <v>104</v>
      </c>
      <c r="J63" s="10" t="s">
        <v>104</v>
      </c>
      <c r="K63" s="214" t="s">
        <v>104</v>
      </c>
      <c r="L63" s="9"/>
      <c r="M63" s="10"/>
      <c r="N63" s="214"/>
      <c r="O63" s="9"/>
      <c r="P63" s="10"/>
      <c r="Q63" s="214"/>
      <c r="R63" s="9"/>
      <c r="S63" s="10"/>
      <c r="T63" s="214"/>
      <c r="U63" s="9"/>
      <c r="V63" s="10"/>
      <c r="W63" s="214"/>
      <c r="X63" s="9"/>
      <c r="Y63" s="10"/>
      <c r="Z63" s="214"/>
      <c r="AA63" s="9"/>
      <c r="AB63" s="10"/>
      <c r="AC63" s="214"/>
      <c r="AD63" s="9"/>
      <c r="AE63" s="10"/>
      <c r="AF63" s="214"/>
      <c r="AG63" s="9" cm="1">
        <f t="array" ref="AG63">SUM(_xlfn._xlws.FILTER($C63:$AF63,$C$5:$AF$5=AG$5))</f>
        <v>1</v>
      </c>
      <c r="AH63" s="10" cm="1">
        <f t="array" ref="AH63">SUM(_xlfn._xlws.FILTER($C63:$AF63,$C$5:$AF$5=AH$5))</f>
        <v>0</v>
      </c>
      <c r="AI63" s="214" cm="1">
        <f t="array" ref="AI63">SUM(_xlfn._xlws.FILTER($C63:$AF63,$C$5:$AF$5=AI$5))</f>
        <v>132372</v>
      </c>
    </row>
    <row r="64" spans="1:35" ht="19.5" customHeight="1" outlineLevel="1" x14ac:dyDescent="0.2">
      <c r="A64" s="154"/>
      <c r="B64" s="139" t="str">
        <v>ΒΙΟΜΗΧΑΝΙΚΟΣ</v>
      </c>
      <c r="C64" s="9"/>
      <c r="D64" s="10"/>
      <c r="E64" s="214"/>
      <c r="F64" s="9"/>
      <c r="G64" s="10"/>
      <c r="H64" s="214"/>
      <c r="I64" s="9">
        <v>4</v>
      </c>
      <c r="J64" s="10" t="s">
        <v>104</v>
      </c>
      <c r="K64" s="214">
        <v>7363769</v>
      </c>
      <c r="L64" s="9"/>
      <c r="M64" s="10"/>
      <c r="N64" s="214"/>
      <c r="O64" s="9"/>
      <c r="P64" s="10"/>
      <c r="Q64" s="214"/>
      <c r="R64" s="9"/>
      <c r="S64" s="10"/>
      <c r="T64" s="214"/>
      <c r="U64" s="9"/>
      <c r="V64" s="10"/>
      <c r="W64" s="214"/>
      <c r="X64" s="9"/>
      <c r="Y64" s="10"/>
      <c r="Z64" s="214"/>
      <c r="AA64" s="9"/>
      <c r="AB64" s="10"/>
      <c r="AC64" s="214"/>
      <c r="AD64" s="9"/>
      <c r="AE64" s="10"/>
      <c r="AF64" s="214"/>
      <c r="AG64" s="9" cm="1">
        <f t="array" ref="AG64">SUM(_xlfn._xlws.FILTER($C64:$AF64,$C$5:$AF$5=AG$5))</f>
        <v>4</v>
      </c>
      <c r="AH64" s="10" cm="1">
        <f t="array" ref="AH64">SUM(_xlfn._xlws.FILTER($C64:$AF64,$C$5:$AF$5=AH$5))</f>
        <v>0</v>
      </c>
      <c r="AI64" s="214" cm="1">
        <f t="array" ref="AI64">SUM(_xlfn._xlws.FILTER($C64:$AF64,$C$5:$AF$5=AI$5))</f>
        <v>7363769</v>
      </c>
    </row>
    <row r="65" spans="1:35" ht="19.5" customHeight="1" outlineLevel="1" thickBot="1" x14ac:dyDescent="0.25">
      <c r="A65" s="155"/>
      <c r="B65" s="139" t="str">
        <v>ΚΛΙΜΑΤΙΣΜΟΣ / ΣΥΜΠΑΡΑΓΩΓΗ</v>
      </c>
      <c r="C65" s="208"/>
      <c r="D65" s="209"/>
      <c r="E65" s="215"/>
      <c r="F65" s="208"/>
      <c r="G65" s="209"/>
      <c r="H65" s="215"/>
      <c r="I65" s="208" t="s">
        <v>104</v>
      </c>
      <c r="J65" s="209" t="s">
        <v>104</v>
      </c>
      <c r="K65" s="215" t="s">
        <v>104</v>
      </c>
      <c r="L65" s="208"/>
      <c r="M65" s="209"/>
      <c r="N65" s="215"/>
      <c r="O65" s="208"/>
      <c r="P65" s="209"/>
      <c r="Q65" s="215"/>
      <c r="R65" s="208"/>
      <c r="S65" s="209"/>
      <c r="T65" s="215"/>
      <c r="U65" s="208"/>
      <c r="V65" s="209"/>
      <c r="W65" s="215"/>
      <c r="X65" s="208"/>
      <c r="Y65" s="209"/>
      <c r="Z65" s="215"/>
      <c r="AA65" s="208"/>
      <c r="AB65" s="209"/>
      <c r="AC65" s="215"/>
      <c r="AD65" s="208"/>
      <c r="AE65" s="209"/>
      <c r="AF65" s="215"/>
      <c r="AG65" s="208" cm="1">
        <f t="array" ref="AG65">SUM(_xlfn._xlws.FILTER($C65:$AF65,$C$5:$AF$5=AG$5))</f>
        <v>0</v>
      </c>
      <c r="AH65" s="209" cm="1">
        <f t="array" ref="AH65">SUM(_xlfn._xlws.FILTER($C65:$AF65,$C$5:$AF$5=AH$5))</f>
        <v>0</v>
      </c>
      <c r="AI65" s="215" cm="1">
        <f t="array" ref="AI65">SUM(_xlfn._xlws.FILTER($C65:$AF65,$C$5:$AF$5=AI$5))</f>
        <v>0</v>
      </c>
    </row>
    <row r="66" spans="1:35" ht="40" outlineLevel="1" x14ac:dyDescent="0.2">
      <c r="A66" s="153">
        <v>11</v>
      </c>
      <c r="B66" s="141" t="s">
        <v>41</v>
      </c>
      <c r="C66" s="73">
        <v>13930</v>
      </c>
      <c r="D66" s="74">
        <v>0</v>
      </c>
      <c r="E66" s="213">
        <f>SUM(E67:E70)</f>
        <v>29466038</v>
      </c>
      <c r="F66" s="73">
        <f>SUM(F67:F71)</f>
        <v>8264</v>
      </c>
      <c r="G66" s="74">
        <f>SUM(G67:G71)</f>
        <v>0</v>
      </c>
      <c r="H66" s="213">
        <f>SUM(H67:H70)</f>
        <v>17471237</v>
      </c>
      <c r="I66" s="73">
        <f>SUM(I67:I71)</f>
        <v>12919</v>
      </c>
      <c r="J66" s="74">
        <f>SUM(J67:J71)</f>
        <v>0</v>
      </c>
      <c r="K66" s="213">
        <f>SUM(K67:K71)</f>
        <v>39740848</v>
      </c>
      <c r="L66" s="73">
        <f>SUM(L67:L71)</f>
        <v>133</v>
      </c>
      <c r="M66" s="74">
        <f>SUM(M67:M71)</f>
        <v>0</v>
      </c>
      <c r="N66" s="213">
        <f>SUM(N67:N70)</f>
        <v>8484871</v>
      </c>
      <c r="O66" s="73">
        <f>SUM(O67:O71)</f>
        <v>396</v>
      </c>
      <c r="P66" s="74">
        <f>SUM(P67:P71)</f>
        <v>0</v>
      </c>
      <c r="Q66" s="213">
        <f>SUM(Q67:Q70)</f>
        <v>42799683</v>
      </c>
      <c r="R66" s="73">
        <f>SUM(R67:R71)</f>
        <v>109</v>
      </c>
      <c r="S66" s="74">
        <f>SUM(S67:S71)</f>
        <v>0</v>
      </c>
      <c r="T66" s="213">
        <f>SUM(T67:T70)</f>
        <v>40918645</v>
      </c>
      <c r="U66" s="73">
        <f>SUM(U67:U71)</f>
        <v>0</v>
      </c>
      <c r="V66" s="74">
        <f>SUM(V67:V71)</f>
        <v>0</v>
      </c>
      <c r="W66" s="213">
        <f>SUM(W67:W70)</f>
        <v>0</v>
      </c>
      <c r="X66" s="73">
        <f>SUM(X67:X71)</f>
        <v>0</v>
      </c>
      <c r="Y66" s="74">
        <f>SUM(Y67:Y71)</f>
        <v>0</v>
      </c>
      <c r="Z66" s="213">
        <f>SUM(Z67:Z70)</f>
        <v>0</v>
      </c>
      <c r="AA66" s="73">
        <f>SUM(AA67:AA71)</f>
        <v>0</v>
      </c>
      <c r="AB66" s="74">
        <f>SUM(AB67:AB71)</f>
        <v>0</v>
      </c>
      <c r="AC66" s="213">
        <f>SUM(AC67:AC70)</f>
        <v>0</v>
      </c>
      <c r="AD66" s="73">
        <f>SUM(AD67:AD71)</f>
        <v>0</v>
      </c>
      <c r="AE66" s="74">
        <f>SUM(AE67:AE71)</f>
        <v>0</v>
      </c>
      <c r="AF66" s="213">
        <f>SUM(AF67:AF70)</f>
        <v>0</v>
      </c>
      <c r="AG66" s="73">
        <f>SUM(AG67:AG71)</f>
        <v>35751</v>
      </c>
      <c r="AH66" s="74">
        <f>SUM(AH67:AH71)</f>
        <v>0</v>
      </c>
      <c r="AI66" s="213">
        <f>SUM(AI67:AI70)</f>
        <v>178819014</v>
      </c>
    </row>
    <row r="67" spans="1:35" ht="19.5" customHeight="1" outlineLevel="1" x14ac:dyDescent="0.2">
      <c r="A67" s="154"/>
      <c r="B67" s="139" t="str" cm="1">
        <f t="array" ref="B67:B71">$B$7:$B$11</f>
        <v>ΟΙΚΙΑΚΟΣ</v>
      </c>
      <c r="C67" s="9">
        <v>13564</v>
      </c>
      <c r="D67" s="10"/>
      <c r="E67" s="214">
        <v>14310890</v>
      </c>
      <c r="F67" s="9">
        <v>7993</v>
      </c>
      <c r="G67" s="10"/>
      <c r="H67" s="214">
        <v>9549595</v>
      </c>
      <c r="I67" s="9">
        <v>12422</v>
      </c>
      <c r="J67" s="10" t="s">
        <v>104</v>
      </c>
      <c r="K67" s="214">
        <v>17635350</v>
      </c>
      <c r="L67" s="9">
        <v>123</v>
      </c>
      <c r="M67" s="10"/>
      <c r="N67" s="214">
        <v>115485</v>
      </c>
      <c r="O67" s="9">
        <v>371</v>
      </c>
      <c r="P67" s="10"/>
      <c r="Q67" s="214">
        <v>406363</v>
      </c>
      <c r="R67" s="9">
        <v>100</v>
      </c>
      <c r="S67" s="10"/>
      <c r="T67" s="214">
        <v>103517</v>
      </c>
      <c r="U67" s="9"/>
      <c r="V67" s="10"/>
      <c r="W67" s="214"/>
      <c r="X67" s="9"/>
      <c r="Y67" s="10"/>
      <c r="Z67" s="214"/>
      <c r="AA67" s="9"/>
      <c r="AB67" s="10"/>
      <c r="AC67" s="214"/>
      <c r="AD67" s="9"/>
      <c r="AE67" s="10"/>
      <c r="AF67" s="214"/>
      <c r="AG67" s="9" cm="1">
        <f t="array" ref="AG67">SUM(_xlfn._xlws.FILTER($C67:$AF67,$C$5:$AF$5=AG$5))</f>
        <v>34573</v>
      </c>
      <c r="AH67" s="10" cm="1">
        <f t="array" ref="AH67">SUM(_xlfn._xlws.FILTER($C67:$AF67,$C$5:$AF$5=AH$5))</f>
        <v>0</v>
      </c>
      <c r="AI67" s="214" cm="1">
        <f t="array" ref="AI67">SUM(_xlfn._xlws.FILTER($C67:$AF67,$C$5:$AF$5=AI$5))</f>
        <v>42121200</v>
      </c>
    </row>
    <row r="68" spans="1:35" ht="19.5" customHeight="1" outlineLevel="1" x14ac:dyDescent="0.2">
      <c r="A68" s="154"/>
      <c r="B68" s="139" t="str">
        <v>ΕΜΠΟΡΙΚΟΣ</v>
      </c>
      <c r="C68" s="9">
        <v>359</v>
      </c>
      <c r="D68" s="10"/>
      <c r="E68" s="214">
        <v>3276448</v>
      </c>
      <c r="F68" s="9">
        <v>264</v>
      </c>
      <c r="G68" s="10"/>
      <c r="H68" s="214">
        <v>2118491</v>
      </c>
      <c r="I68" s="9">
        <v>489</v>
      </c>
      <c r="J68" s="10" t="s">
        <v>104</v>
      </c>
      <c r="K68" s="214">
        <v>5944957</v>
      </c>
      <c r="L68" s="9">
        <v>2</v>
      </c>
      <c r="M68" s="10"/>
      <c r="N68" s="214">
        <v>16220</v>
      </c>
      <c r="O68" s="9">
        <v>9</v>
      </c>
      <c r="P68" s="10"/>
      <c r="Q68" s="214">
        <v>35593</v>
      </c>
      <c r="R68" s="9">
        <v>2</v>
      </c>
      <c r="S68" s="10"/>
      <c r="T68" s="214">
        <v>3430</v>
      </c>
      <c r="U68" s="9"/>
      <c r="V68" s="10"/>
      <c r="W68" s="214"/>
      <c r="X68" s="9"/>
      <c r="Y68" s="10"/>
      <c r="Z68" s="214"/>
      <c r="AA68" s="9"/>
      <c r="AB68" s="10"/>
      <c r="AC68" s="214"/>
      <c r="AD68" s="9"/>
      <c r="AE68" s="10"/>
      <c r="AF68" s="214"/>
      <c r="AG68" s="9" cm="1">
        <f t="array" ref="AG68">SUM(_xlfn._xlws.FILTER($C68:$AF68,$C$5:$AF$5=AG$5))</f>
        <v>1125</v>
      </c>
      <c r="AH68" s="10" cm="1">
        <f t="array" ref="AH68">SUM(_xlfn._xlws.FILTER($C68:$AF68,$C$5:$AF$5=AH$5))</f>
        <v>0</v>
      </c>
      <c r="AI68" s="214" cm="1">
        <f t="array" ref="AI68">SUM(_xlfn._xlws.FILTER($C68:$AF68,$C$5:$AF$5=AI$5))</f>
        <v>11395139</v>
      </c>
    </row>
    <row r="69" spans="1:35" ht="19.5" customHeight="1" outlineLevel="1" x14ac:dyDescent="0.2">
      <c r="A69" s="154"/>
      <c r="B69" s="139" t="str">
        <v>CNG</v>
      </c>
      <c r="C69" s="9"/>
      <c r="D69" s="10"/>
      <c r="E69" s="214"/>
      <c r="F69" s="9"/>
      <c r="G69" s="10"/>
      <c r="H69" s="214"/>
      <c r="I69" s="9" t="s">
        <v>104</v>
      </c>
      <c r="J69" s="10" t="s">
        <v>104</v>
      </c>
      <c r="K69" s="214" t="s">
        <v>104</v>
      </c>
      <c r="L69" s="9"/>
      <c r="M69" s="10"/>
      <c r="N69" s="214"/>
      <c r="O69" s="9"/>
      <c r="P69" s="10"/>
      <c r="Q69" s="214"/>
      <c r="R69" s="9"/>
      <c r="S69" s="10"/>
      <c r="T69" s="214"/>
      <c r="U69" s="9"/>
      <c r="V69" s="10"/>
      <c r="W69" s="214"/>
      <c r="X69" s="9"/>
      <c r="Y69" s="10"/>
      <c r="Z69" s="214"/>
      <c r="AA69" s="9"/>
      <c r="AB69" s="10"/>
      <c r="AC69" s="214"/>
      <c r="AD69" s="9"/>
      <c r="AE69" s="10"/>
      <c r="AF69" s="214"/>
      <c r="AG69" s="9" cm="1">
        <f t="array" ref="AG69">SUM(_xlfn._xlws.FILTER($C69:$AF69,$C$5:$AF$5=AG$5))</f>
        <v>0</v>
      </c>
      <c r="AH69" s="10" cm="1">
        <f t="array" ref="AH69">SUM(_xlfn._xlws.FILTER($C69:$AF69,$C$5:$AF$5=AH$5))</f>
        <v>0</v>
      </c>
      <c r="AI69" s="214" cm="1">
        <f t="array" ref="AI69">SUM(_xlfn._xlws.FILTER($C69:$AF69,$C$5:$AF$5=AI$5))</f>
        <v>0</v>
      </c>
    </row>
    <row r="70" spans="1:35" ht="19.5" customHeight="1" outlineLevel="1" x14ac:dyDescent="0.2">
      <c r="A70" s="154"/>
      <c r="B70" s="139" t="str">
        <v>ΒΙΟΜΗΧΑΝΙΚΟΣ</v>
      </c>
      <c r="C70" s="9">
        <v>7</v>
      </c>
      <c r="D70" s="10"/>
      <c r="E70" s="214">
        <v>11878700</v>
      </c>
      <c r="F70" s="9">
        <v>7</v>
      </c>
      <c r="G70" s="10"/>
      <c r="H70" s="214">
        <v>5803151</v>
      </c>
      <c r="I70" s="9">
        <v>5</v>
      </c>
      <c r="J70" s="10" t="s">
        <v>104</v>
      </c>
      <c r="K70" s="214">
        <v>16098233</v>
      </c>
      <c r="L70" s="9">
        <v>8</v>
      </c>
      <c r="M70" s="10"/>
      <c r="N70" s="214">
        <v>8353166</v>
      </c>
      <c r="O70" s="9">
        <v>16</v>
      </c>
      <c r="P70" s="10"/>
      <c r="Q70" s="214">
        <v>42357727</v>
      </c>
      <c r="R70" s="9">
        <v>7</v>
      </c>
      <c r="S70" s="10"/>
      <c r="T70" s="214">
        <v>40811698</v>
      </c>
      <c r="U70" s="9"/>
      <c r="V70" s="10"/>
      <c r="W70" s="214"/>
      <c r="X70" s="9"/>
      <c r="Y70" s="10"/>
      <c r="Z70" s="214"/>
      <c r="AA70" s="9"/>
      <c r="AB70" s="10"/>
      <c r="AC70" s="214"/>
      <c r="AD70" s="9"/>
      <c r="AE70" s="10"/>
      <c r="AF70" s="214"/>
      <c r="AG70" s="9" cm="1">
        <f t="array" ref="AG70">SUM(_xlfn._xlws.FILTER($C70:$AF70,$C$5:$AF$5=AG$5))</f>
        <v>50</v>
      </c>
      <c r="AH70" s="10" cm="1">
        <f t="array" ref="AH70">SUM(_xlfn._xlws.FILTER($C70:$AF70,$C$5:$AF$5=AH$5))</f>
        <v>0</v>
      </c>
      <c r="AI70" s="214" cm="1">
        <f t="array" ref="AI70">SUM(_xlfn._xlws.FILTER($C70:$AF70,$C$5:$AF$5=AI$5))</f>
        <v>125302675</v>
      </c>
    </row>
    <row r="71" spans="1:35" ht="19.5" customHeight="1" outlineLevel="1" thickBot="1" x14ac:dyDescent="0.25">
      <c r="A71" s="155"/>
      <c r="B71" s="139" t="str">
        <v>ΚΛΙΜΑΤΙΣΜΟΣ / ΣΥΜΠΑΡΑΓΩΓΗ</v>
      </c>
      <c r="C71" s="208"/>
      <c r="D71" s="209"/>
      <c r="E71" s="215"/>
      <c r="F71" s="208"/>
      <c r="G71" s="209"/>
      <c r="H71" s="215"/>
      <c r="I71" s="208">
        <v>3</v>
      </c>
      <c r="J71" s="209" t="s">
        <v>104</v>
      </c>
      <c r="K71" s="215">
        <v>62308</v>
      </c>
      <c r="L71" s="208"/>
      <c r="M71" s="209"/>
      <c r="N71" s="215"/>
      <c r="O71" s="208"/>
      <c r="P71" s="209"/>
      <c r="Q71" s="215"/>
      <c r="R71" s="208"/>
      <c r="S71" s="209"/>
      <c r="T71" s="215"/>
      <c r="U71" s="208"/>
      <c r="V71" s="209"/>
      <c r="W71" s="215"/>
      <c r="X71" s="208"/>
      <c r="Y71" s="209"/>
      <c r="Z71" s="215"/>
      <c r="AA71" s="208"/>
      <c r="AB71" s="209"/>
      <c r="AC71" s="215"/>
      <c r="AD71" s="208"/>
      <c r="AE71" s="209"/>
      <c r="AF71" s="215"/>
      <c r="AG71" s="208" cm="1">
        <f t="array" ref="AG71">SUM(_xlfn._xlws.FILTER($C71:$AF71,$C$5:$AF$5=AG$5))</f>
        <v>3</v>
      </c>
      <c r="AH71" s="209" cm="1">
        <f t="array" ref="AH71">SUM(_xlfn._xlws.FILTER($C71:$AF71,$C$5:$AF$5=AH$5))</f>
        <v>0</v>
      </c>
      <c r="AI71" s="215" cm="1">
        <f t="array" ref="AI71">SUM(_xlfn._xlws.FILTER($C71:$AF71,$C$5:$AF$5=AI$5))</f>
        <v>62308</v>
      </c>
    </row>
    <row r="72" spans="1:35" ht="20" outlineLevel="1" x14ac:dyDescent="0.2">
      <c r="A72" s="153">
        <v>12</v>
      </c>
      <c r="B72" s="141" t="s">
        <v>42</v>
      </c>
      <c r="C72" s="73">
        <v>1</v>
      </c>
      <c r="D72" s="74">
        <v>0</v>
      </c>
      <c r="E72" s="213">
        <f>SUM(E73:E76)</f>
        <v>10162977</v>
      </c>
      <c r="F72" s="73">
        <f>SUM(F73:F77)</f>
        <v>0</v>
      </c>
      <c r="G72" s="74">
        <f>SUM(G73:G77)</f>
        <v>0</v>
      </c>
      <c r="H72" s="213">
        <f>SUM(H73:H76)</f>
        <v>0</v>
      </c>
      <c r="I72" s="73">
        <f>SUM(I73:I77)</f>
        <v>0</v>
      </c>
      <c r="J72" s="74">
        <f>SUM(J73:J77)</f>
        <v>0</v>
      </c>
      <c r="K72" s="213">
        <f>SUM(K73:K77)</f>
        <v>0</v>
      </c>
      <c r="L72" s="73">
        <f>SUM(L73:L77)</f>
        <v>0</v>
      </c>
      <c r="M72" s="74">
        <f>SUM(M73:M77)</f>
        <v>0</v>
      </c>
      <c r="N72" s="213">
        <f>SUM(N73:N76)</f>
        <v>0</v>
      </c>
      <c r="O72" s="73">
        <f>SUM(O73:O77)</f>
        <v>0</v>
      </c>
      <c r="P72" s="74">
        <f>SUM(P73:P77)</f>
        <v>0</v>
      </c>
      <c r="Q72" s="213">
        <f>SUM(Q73:Q76)</f>
        <v>0</v>
      </c>
      <c r="R72" s="73">
        <f>SUM(R73:R77)</f>
        <v>0</v>
      </c>
      <c r="S72" s="74">
        <f>SUM(S73:S77)</f>
        <v>0</v>
      </c>
      <c r="T72" s="213">
        <f>SUM(T73:T76)</f>
        <v>0</v>
      </c>
      <c r="U72" s="73">
        <f>SUM(U73:U77)</f>
        <v>0</v>
      </c>
      <c r="V72" s="74">
        <f>SUM(V73:V77)</f>
        <v>0</v>
      </c>
      <c r="W72" s="213">
        <f>SUM(W73:W76)</f>
        <v>0</v>
      </c>
      <c r="X72" s="73">
        <f>SUM(X73:X77)</f>
        <v>0</v>
      </c>
      <c r="Y72" s="74">
        <f>SUM(Y73:Y77)</f>
        <v>0</v>
      </c>
      <c r="Z72" s="213">
        <f>SUM(Z73:Z76)</f>
        <v>0</v>
      </c>
      <c r="AA72" s="73">
        <f>SUM(AA73:AA77)</f>
        <v>0</v>
      </c>
      <c r="AB72" s="74">
        <f>SUM(AB73:AB77)</f>
        <v>0</v>
      </c>
      <c r="AC72" s="213">
        <f>SUM(AC73:AC76)</f>
        <v>0</v>
      </c>
      <c r="AD72" s="73">
        <f>SUM(AD73:AD77)</f>
        <v>0</v>
      </c>
      <c r="AE72" s="74">
        <f>SUM(AE73:AE77)</f>
        <v>0</v>
      </c>
      <c r="AF72" s="213">
        <f>SUM(AF73:AF76)</f>
        <v>0</v>
      </c>
      <c r="AG72" s="73">
        <f>SUM(AG73:AG77)</f>
        <v>1</v>
      </c>
      <c r="AH72" s="74">
        <f>SUM(AH73:AH77)</f>
        <v>0</v>
      </c>
      <c r="AI72" s="213">
        <f>SUM(AI73:AI76)</f>
        <v>10162977</v>
      </c>
    </row>
    <row r="73" spans="1:35" ht="19.5" customHeight="1" outlineLevel="1" x14ac:dyDescent="0.2">
      <c r="A73" s="154"/>
      <c r="B73" s="139" t="str" cm="1">
        <f t="array" ref="B73:B77">$B$7:$B$11</f>
        <v>ΟΙΚΙΑΚΟΣ</v>
      </c>
      <c r="C73" s="9"/>
      <c r="D73" s="10"/>
      <c r="E73" s="214"/>
      <c r="F73" s="9"/>
      <c r="G73" s="10"/>
      <c r="H73" s="214"/>
      <c r="I73" s="9"/>
      <c r="J73" s="10"/>
      <c r="K73" s="214"/>
      <c r="L73" s="9"/>
      <c r="M73" s="10"/>
      <c r="N73" s="214"/>
      <c r="O73" s="9"/>
      <c r="P73" s="10"/>
      <c r="Q73" s="214"/>
      <c r="R73" s="9"/>
      <c r="S73" s="10"/>
      <c r="T73" s="214"/>
      <c r="U73" s="9"/>
      <c r="V73" s="10"/>
      <c r="W73" s="214"/>
      <c r="X73" s="9"/>
      <c r="Y73" s="10"/>
      <c r="Z73" s="214"/>
      <c r="AA73" s="9"/>
      <c r="AB73" s="10"/>
      <c r="AC73" s="214"/>
      <c r="AD73" s="9"/>
      <c r="AE73" s="10"/>
      <c r="AF73" s="214"/>
      <c r="AG73" s="9" cm="1">
        <f t="array" ref="AG73">SUM(_xlfn._xlws.FILTER($C73:$AF73,$C$5:$AF$5=AG$5))</f>
        <v>0</v>
      </c>
      <c r="AH73" s="10" cm="1">
        <f t="array" ref="AH73">SUM(_xlfn._xlws.FILTER($C73:$AF73,$C$5:$AF$5=AH$5))</f>
        <v>0</v>
      </c>
      <c r="AI73" s="214" cm="1">
        <f t="array" ref="AI73">SUM(_xlfn._xlws.FILTER($C73:$AF73,$C$5:$AF$5=AI$5))</f>
        <v>0</v>
      </c>
    </row>
    <row r="74" spans="1:35" ht="19.5" customHeight="1" outlineLevel="1" x14ac:dyDescent="0.2">
      <c r="A74" s="154"/>
      <c r="B74" s="139" t="str">
        <v>ΕΜΠΟΡΙΚΟΣ</v>
      </c>
      <c r="C74" s="9"/>
      <c r="D74" s="10"/>
      <c r="E74" s="214"/>
      <c r="F74" s="9"/>
      <c r="G74" s="10"/>
      <c r="H74" s="214"/>
      <c r="I74" s="9"/>
      <c r="J74" s="10"/>
      <c r="K74" s="214"/>
      <c r="L74" s="9"/>
      <c r="M74" s="10"/>
      <c r="N74" s="214"/>
      <c r="O74" s="9"/>
      <c r="P74" s="10"/>
      <c r="Q74" s="214"/>
      <c r="R74" s="9"/>
      <c r="S74" s="10"/>
      <c r="T74" s="214"/>
      <c r="U74" s="9"/>
      <c r="V74" s="10"/>
      <c r="W74" s="214"/>
      <c r="X74" s="9"/>
      <c r="Y74" s="10"/>
      <c r="Z74" s="214"/>
      <c r="AA74" s="9"/>
      <c r="AB74" s="10"/>
      <c r="AC74" s="214"/>
      <c r="AD74" s="9"/>
      <c r="AE74" s="10"/>
      <c r="AF74" s="214"/>
      <c r="AG74" s="9" cm="1">
        <f t="array" ref="AG74">SUM(_xlfn._xlws.FILTER($C74:$AF74,$C$5:$AF$5=AG$5))</f>
        <v>0</v>
      </c>
      <c r="AH74" s="10" cm="1">
        <f t="array" ref="AH74">SUM(_xlfn._xlws.FILTER($C74:$AF74,$C$5:$AF$5=AH$5))</f>
        <v>0</v>
      </c>
      <c r="AI74" s="214" cm="1">
        <f t="array" ref="AI74">SUM(_xlfn._xlws.FILTER($C74:$AF74,$C$5:$AF$5=AI$5))</f>
        <v>0</v>
      </c>
    </row>
    <row r="75" spans="1:35" ht="19.5" customHeight="1" outlineLevel="1" x14ac:dyDescent="0.2">
      <c r="A75" s="154"/>
      <c r="B75" s="139" t="str">
        <v>CNG</v>
      </c>
      <c r="C75" s="9"/>
      <c r="D75" s="10"/>
      <c r="E75" s="214"/>
      <c r="F75" s="9"/>
      <c r="G75" s="10"/>
      <c r="H75" s="214"/>
      <c r="I75" s="9"/>
      <c r="J75" s="10"/>
      <c r="K75" s="214"/>
      <c r="L75" s="9"/>
      <c r="M75" s="10"/>
      <c r="N75" s="214"/>
      <c r="O75" s="9"/>
      <c r="P75" s="10"/>
      <c r="Q75" s="214"/>
      <c r="R75" s="9"/>
      <c r="S75" s="10"/>
      <c r="T75" s="214"/>
      <c r="U75" s="9"/>
      <c r="V75" s="10"/>
      <c r="W75" s="214"/>
      <c r="X75" s="9"/>
      <c r="Y75" s="10"/>
      <c r="Z75" s="214"/>
      <c r="AA75" s="9"/>
      <c r="AB75" s="10"/>
      <c r="AC75" s="214"/>
      <c r="AD75" s="9"/>
      <c r="AE75" s="10"/>
      <c r="AF75" s="214"/>
      <c r="AG75" s="9" cm="1">
        <f t="array" ref="AG75">SUM(_xlfn._xlws.FILTER($C75:$AF75,$C$5:$AF$5=AG$5))</f>
        <v>0</v>
      </c>
      <c r="AH75" s="10" cm="1">
        <f t="array" ref="AH75">SUM(_xlfn._xlws.FILTER($C75:$AF75,$C$5:$AF$5=AH$5))</f>
        <v>0</v>
      </c>
      <c r="AI75" s="214" cm="1">
        <f t="array" ref="AI75">SUM(_xlfn._xlws.FILTER($C75:$AF75,$C$5:$AF$5=AI$5))</f>
        <v>0</v>
      </c>
    </row>
    <row r="76" spans="1:35" ht="19.5" customHeight="1" outlineLevel="1" x14ac:dyDescent="0.2">
      <c r="A76" s="154"/>
      <c r="B76" s="139" t="str">
        <v>ΒΙΟΜΗΧΑΝΙΚΟΣ</v>
      </c>
      <c r="C76" s="9">
        <v>1</v>
      </c>
      <c r="D76" s="10"/>
      <c r="E76" s="214">
        <v>10162977</v>
      </c>
      <c r="F76" s="9"/>
      <c r="G76" s="10"/>
      <c r="H76" s="214"/>
      <c r="I76" s="9"/>
      <c r="J76" s="10"/>
      <c r="K76" s="214"/>
      <c r="L76" s="9"/>
      <c r="M76" s="10"/>
      <c r="N76" s="214"/>
      <c r="O76" s="9"/>
      <c r="P76" s="10"/>
      <c r="Q76" s="214"/>
      <c r="R76" s="9"/>
      <c r="S76" s="10"/>
      <c r="T76" s="214"/>
      <c r="U76" s="9"/>
      <c r="V76" s="10"/>
      <c r="W76" s="214"/>
      <c r="X76" s="9"/>
      <c r="Y76" s="10"/>
      <c r="Z76" s="214"/>
      <c r="AA76" s="9"/>
      <c r="AB76" s="10"/>
      <c r="AC76" s="214"/>
      <c r="AD76" s="9"/>
      <c r="AE76" s="10"/>
      <c r="AF76" s="214"/>
      <c r="AG76" s="9" cm="1">
        <f t="array" ref="AG76">SUM(_xlfn._xlws.FILTER($C76:$AF76,$C$5:$AF$5=AG$5))</f>
        <v>1</v>
      </c>
      <c r="AH76" s="10" cm="1">
        <f t="array" ref="AH76">SUM(_xlfn._xlws.FILTER($C76:$AF76,$C$5:$AF$5=AH$5))</f>
        <v>0</v>
      </c>
      <c r="AI76" s="214" cm="1">
        <f t="array" ref="AI76">SUM(_xlfn._xlws.FILTER($C76:$AF76,$C$5:$AF$5=AI$5))</f>
        <v>10162977</v>
      </c>
    </row>
    <row r="77" spans="1:35" ht="19.5" customHeight="1" outlineLevel="1" thickBot="1" x14ac:dyDescent="0.25">
      <c r="A77" s="155"/>
      <c r="B77" s="139" t="str">
        <v>ΚΛΙΜΑΤΙΣΜΟΣ / ΣΥΜΠΑΡΑΓΩΓΗ</v>
      </c>
      <c r="C77" s="160"/>
      <c r="D77" s="148"/>
      <c r="E77" s="215"/>
      <c r="F77" s="160"/>
      <c r="G77" s="148"/>
      <c r="H77" s="215"/>
      <c r="I77" s="160"/>
      <c r="J77" s="148"/>
      <c r="K77" s="215"/>
      <c r="L77" s="160"/>
      <c r="M77" s="148"/>
      <c r="N77" s="215"/>
      <c r="O77" s="160"/>
      <c r="P77" s="148"/>
      <c r="Q77" s="215"/>
      <c r="R77" s="160"/>
      <c r="S77" s="148"/>
      <c r="T77" s="215"/>
      <c r="U77" s="160"/>
      <c r="V77" s="148"/>
      <c r="W77" s="215"/>
      <c r="X77" s="160"/>
      <c r="Y77" s="148"/>
      <c r="Z77" s="215"/>
      <c r="AA77" s="160"/>
      <c r="AB77" s="148"/>
      <c r="AC77" s="215"/>
      <c r="AD77" s="160"/>
      <c r="AE77" s="148"/>
      <c r="AF77" s="215"/>
      <c r="AG77" s="160" cm="1">
        <f t="array" ref="AG77">SUM(_xlfn._xlws.FILTER($C77:$AF77,$C$5:$AF$5=AG$5))</f>
        <v>0</v>
      </c>
      <c r="AH77" s="148" cm="1">
        <f t="array" ref="AH77">SUM(_xlfn._xlws.FILTER($C77:$AF77,$C$5:$AF$5=AH$5))</f>
        <v>0</v>
      </c>
      <c r="AI77" s="215" cm="1">
        <f t="array" ref="AI77">SUM(_xlfn._xlws.FILTER($C77:$AF77,$C$5:$AF$5=AI$5))</f>
        <v>0</v>
      </c>
    </row>
    <row r="78" spans="1:35" ht="20" outlineLevel="1" x14ac:dyDescent="0.2">
      <c r="A78" s="153">
        <v>13</v>
      </c>
      <c r="B78" s="141" t="s">
        <v>43</v>
      </c>
      <c r="C78" s="73">
        <v>12336</v>
      </c>
      <c r="D78" s="74">
        <v>0</v>
      </c>
      <c r="E78" s="213">
        <f>SUM(E79:E82)</f>
        <v>15898541</v>
      </c>
      <c r="F78" s="73">
        <f>SUM(F79:F83)</f>
        <v>5825</v>
      </c>
      <c r="G78" s="74">
        <f>SUM(G79:G83)</f>
        <v>0</v>
      </c>
      <c r="H78" s="213">
        <f>SUM(H79:H82)</f>
        <v>7478299</v>
      </c>
      <c r="I78" s="73">
        <f>SUM(I79:I83)</f>
        <v>9639</v>
      </c>
      <c r="J78" s="74">
        <f>SUM(J79:J83)</f>
        <v>0</v>
      </c>
      <c r="K78" s="213">
        <f>SUM(K79:K83)</f>
        <v>14735413</v>
      </c>
      <c r="L78" s="73">
        <f>SUM(L79:L83)</f>
        <v>33</v>
      </c>
      <c r="M78" s="74">
        <f>SUM(M79:M83)</f>
        <v>0</v>
      </c>
      <c r="N78" s="213">
        <f>SUM(N79:N82)</f>
        <v>194804</v>
      </c>
      <c r="O78" s="73">
        <f>SUM(O79:O83)</f>
        <v>134</v>
      </c>
      <c r="P78" s="74">
        <f>SUM(P79:P83)</f>
        <v>0</v>
      </c>
      <c r="Q78" s="213">
        <f>SUM(Q79:Q82)</f>
        <v>540173</v>
      </c>
      <c r="R78" s="73">
        <f>SUM(R79:R83)</f>
        <v>84</v>
      </c>
      <c r="S78" s="74">
        <f>SUM(S79:S83)</f>
        <v>0</v>
      </c>
      <c r="T78" s="213">
        <f>SUM(T79:T82)</f>
        <v>3195830</v>
      </c>
      <c r="U78" s="73">
        <f>SUM(U79:U83)</f>
        <v>0</v>
      </c>
      <c r="V78" s="74">
        <f>SUM(V79:V83)</f>
        <v>0</v>
      </c>
      <c r="W78" s="213">
        <f>SUM(W79:W82)</f>
        <v>0</v>
      </c>
      <c r="X78" s="73">
        <f>SUM(X79:X83)</f>
        <v>0</v>
      </c>
      <c r="Y78" s="74">
        <f>SUM(Y79:Y83)</f>
        <v>0</v>
      </c>
      <c r="Z78" s="213">
        <f>SUM(Z79:Z82)</f>
        <v>0</v>
      </c>
      <c r="AA78" s="73">
        <f>SUM(AA79:AA83)</f>
        <v>0</v>
      </c>
      <c r="AB78" s="74">
        <f>SUM(AB79:AB83)</f>
        <v>0</v>
      </c>
      <c r="AC78" s="213">
        <f>SUM(AC79:AC82)</f>
        <v>0</v>
      </c>
      <c r="AD78" s="73">
        <f>SUM(AD79:AD83)</f>
        <v>0</v>
      </c>
      <c r="AE78" s="74">
        <f>SUM(AE79:AE83)</f>
        <v>0</v>
      </c>
      <c r="AF78" s="213">
        <f>SUM(AF79:AF82)</f>
        <v>0</v>
      </c>
      <c r="AG78" s="73">
        <f>SUM(AG79:AG83)</f>
        <v>28051</v>
      </c>
      <c r="AH78" s="74">
        <f>SUM(AH79:AH83)</f>
        <v>0</v>
      </c>
      <c r="AI78" s="213">
        <f>SUM(AI79:AI82)</f>
        <v>42043060</v>
      </c>
    </row>
    <row r="79" spans="1:35" ht="19.5" customHeight="1" outlineLevel="1" x14ac:dyDescent="0.2">
      <c r="A79" s="154"/>
      <c r="B79" s="139" t="str" cm="1">
        <f t="array" ref="B79:B83">$B$7:$B$11</f>
        <v>ΟΙΚΙΑΚΟΣ</v>
      </c>
      <c r="C79" s="9">
        <v>12116</v>
      </c>
      <c r="D79" s="10"/>
      <c r="E79" s="214">
        <v>13253460</v>
      </c>
      <c r="F79" s="9">
        <v>5696</v>
      </c>
      <c r="G79" s="10"/>
      <c r="H79" s="214">
        <v>7062459</v>
      </c>
      <c r="I79" s="9">
        <v>9361</v>
      </c>
      <c r="J79" s="10" t="s">
        <v>104</v>
      </c>
      <c r="K79" s="214">
        <v>13039085</v>
      </c>
      <c r="L79" s="9">
        <v>32</v>
      </c>
      <c r="M79" s="10"/>
      <c r="N79" s="214">
        <v>33452</v>
      </c>
      <c r="O79" s="9">
        <v>130</v>
      </c>
      <c r="P79" s="10"/>
      <c r="Q79" s="214">
        <v>147676</v>
      </c>
      <c r="R79" s="9">
        <v>81</v>
      </c>
      <c r="S79" s="10"/>
      <c r="T79" s="214">
        <v>89712</v>
      </c>
      <c r="U79" s="9"/>
      <c r="V79" s="10"/>
      <c r="W79" s="214"/>
      <c r="X79" s="9"/>
      <c r="Y79" s="10"/>
      <c r="Z79" s="214"/>
      <c r="AA79" s="9"/>
      <c r="AB79" s="10"/>
      <c r="AC79" s="214"/>
      <c r="AD79" s="9"/>
      <c r="AE79" s="10"/>
      <c r="AF79" s="214"/>
      <c r="AG79" s="9" cm="1">
        <f t="array" ref="AG79">SUM(_xlfn._xlws.FILTER($C79:$AF79,$C$5:$AF$5=AG$5))</f>
        <v>27416</v>
      </c>
      <c r="AH79" s="10" cm="1">
        <f t="array" ref="AH79">SUM(_xlfn._xlws.FILTER($C79:$AF79,$C$5:$AF$5=AH$5))</f>
        <v>0</v>
      </c>
      <c r="AI79" s="214" cm="1">
        <f t="array" ref="AI79">SUM(_xlfn._xlws.FILTER($C79:$AF79,$C$5:$AF$5=AI$5))</f>
        <v>33625844</v>
      </c>
    </row>
    <row r="80" spans="1:35" ht="19.5" customHeight="1" outlineLevel="1" x14ac:dyDescent="0.2">
      <c r="A80" s="154"/>
      <c r="B80" s="139" t="str">
        <v>ΕΜΠΟΡΙΚΟΣ</v>
      </c>
      <c r="C80" s="9">
        <v>219</v>
      </c>
      <c r="D80" s="10"/>
      <c r="E80" s="214">
        <v>754342</v>
      </c>
      <c r="F80" s="9">
        <v>129</v>
      </c>
      <c r="G80" s="10"/>
      <c r="H80" s="214">
        <v>415840</v>
      </c>
      <c r="I80" s="9">
        <v>278</v>
      </c>
      <c r="J80" s="10" t="s">
        <v>104</v>
      </c>
      <c r="K80" s="214">
        <v>1696328</v>
      </c>
      <c r="L80" s="9"/>
      <c r="M80" s="10"/>
      <c r="N80" s="214"/>
      <c r="O80" s="9">
        <v>3</v>
      </c>
      <c r="P80" s="10"/>
      <c r="Q80" s="214">
        <v>22129</v>
      </c>
      <c r="R80" s="9"/>
      <c r="S80" s="10"/>
      <c r="T80" s="214"/>
      <c r="U80" s="9"/>
      <c r="V80" s="10"/>
      <c r="W80" s="214"/>
      <c r="X80" s="9"/>
      <c r="Y80" s="10"/>
      <c r="Z80" s="214"/>
      <c r="AA80" s="9"/>
      <c r="AB80" s="10"/>
      <c r="AC80" s="214"/>
      <c r="AD80" s="9"/>
      <c r="AE80" s="10"/>
      <c r="AF80" s="214"/>
      <c r="AG80" s="9" cm="1">
        <f t="array" ref="AG80">SUM(_xlfn._xlws.FILTER($C80:$AF80,$C$5:$AF$5=AG$5))</f>
        <v>629</v>
      </c>
      <c r="AH80" s="10" cm="1">
        <f t="array" ref="AH80">SUM(_xlfn._xlws.FILTER($C80:$AF80,$C$5:$AF$5=AH$5))</f>
        <v>0</v>
      </c>
      <c r="AI80" s="214" cm="1">
        <f t="array" ref="AI80">SUM(_xlfn._xlws.FILTER($C80:$AF80,$C$5:$AF$5=AI$5))</f>
        <v>2888639</v>
      </c>
    </row>
    <row r="81" spans="1:35" ht="19.5" customHeight="1" outlineLevel="1" x14ac:dyDescent="0.2">
      <c r="A81" s="154"/>
      <c r="B81" s="139" t="str">
        <v>CNG</v>
      </c>
      <c r="C81" s="9"/>
      <c r="D81" s="10"/>
      <c r="E81" s="214"/>
      <c r="F81" s="9"/>
      <c r="G81" s="10"/>
      <c r="H81" s="214"/>
      <c r="I81" s="9" t="s">
        <v>104</v>
      </c>
      <c r="J81" s="10" t="s">
        <v>104</v>
      </c>
      <c r="K81" s="214" t="s">
        <v>104</v>
      </c>
      <c r="L81" s="9"/>
      <c r="M81" s="10"/>
      <c r="N81" s="214"/>
      <c r="O81" s="9"/>
      <c r="P81" s="10"/>
      <c r="Q81" s="214"/>
      <c r="R81" s="9"/>
      <c r="S81" s="10"/>
      <c r="T81" s="214"/>
      <c r="U81" s="9"/>
      <c r="V81" s="10"/>
      <c r="W81" s="214"/>
      <c r="X81" s="9"/>
      <c r="Y81" s="10"/>
      <c r="Z81" s="214"/>
      <c r="AA81" s="9"/>
      <c r="AB81" s="10"/>
      <c r="AC81" s="214"/>
      <c r="AD81" s="9"/>
      <c r="AE81" s="10"/>
      <c r="AF81" s="214"/>
      <c r="AG81" s="9" cm="1">
        <f t="array" ref="AG81">SUM(_xlfn._xlws.FILTER($C81:$AF81,$C$5:$AF$5=AG$5))</f>
        <v>0</v>
      </c>
      <c r="AH81" s="10" cm="1">
        <f t="array" ref="AH81">SUM(_xlfn._xlws.FILTER($C81:$AF81,$C$5:$AF$5=AH$5))</f>
        <v>0</v>
      </c>
      <c r="AI81" s="214" cm="1">
        <f t="array" ref="AI81">SUM(_xlfn._xlws.FILTER($C81:$AF81,$C$5:$AF$5=AI$5))</f>
        <v>0</v>
      </c>
    </row>
    <row r="82" spans="1:35" ht="19.5" customHeight="1" outlineLevel="1" x14ac:dyDescent="0.2">
      <c r="A82" s="154"/>
      <c r="B82" s="139" t="str">
        <v>ΒΙΟΜΗΧΑΝΙΚΟΣ</v>
      </c>
      <c r="C82" s="9">
        <v>1</v>
      </c>
      <c r="D82" s="10"/>
      <c r="E82" s="214">
        <v>1890739</v>
      </c>
      <c r="F82" s="9"/>
      <c r="G82" s="10"/>
      <c r="H82" s="214"/>
      <c r="I82" s="9" t="s">
        <v>104</v>
      </c>
      <c r="J82" s="10" t="s">
        <v>104</v>
      </c>
      <c r="K82" s="214" t="s">
        <v>104</v>
      </c>
      <c r="L82" s="9">
        <v>1</v>
      </c>
      <c r="M82" s="10"/>
      <c r="N82" s="214">
        <v>161352</v>
      </c>
      <c r="O82" s="9">
        <v>1</v>
      </c>
      <c r="P82" s="10"/>
      <c r="Q82" s="214">
        <v>370368</v>
      </c>
      <c r="R82" s="9">
        <v>3</v>
      </c>
      <c r="S82" s="10"/>
      <c r="T82" s="214">
        <v>3106118</v>
      </c>
      <c r="U82" s="9"/>
      <c r="V82" s="10"/>
      <c r="W82" s="214"/>
      <c r="X82" s="9"/>
      <c r="Y82" s="10"/>
      <c r="Z82" s="214"/>
      <c r="AA82" s="9"/>
      <c r="AB82" s="10"/>
      <c r="AC82" s="214"/>
      <c r="AD82" s="9"/>
      <c r="AE82" s="10"/>
      <c r="AF82" s="214"/>
      <c r="AG82" s="9" cm="1">
        <f t="array" ref="AG82">SUM(_xlfn._xlws.FILTER($C82:$AF82,$C$5:$AF$5=AG$5))</f>
        <v>6</v>
      </c>
      <c r="AH82" s="10" cm="1">
        <f t="array" ref="AH82">SUM(_xlfn._xlws.FILTER($C82:$AF82,$C$5:$AF$5=AH$5))</f>
        <v>0</v>
      </c>
      <c r="AI82" s="214" cm="1">
        <f t="array" ref="AI82">SUM(_xlfn._xlws.FILTER($C82:$AF82,$C$5:$AF$5=AI$5))</f>
        <v>5528577</v>
      </c>
    </row>
    <row r="83" spans="1:35" ht="19.5" customHeight="1" outlineLevel="1" thickBot="1" x14ac:dyDescent="0.25">
      <c r="A83" s="155"/>
      <c r="B83" s="139" t="str">
        <v>ΚΛΙΜΑΤΙΣΜΟΣ / ΣΥΜΠΑΡΑΓΩΓΗ</v>
      </c>
      <c r="C83" s="160"/>
      <c r="D83" s="148"/>
      <c r="E83" s="215"/>
      <c r="F83" s="160"/>
      <c r="G83" s="148"/>
      <c r="H83" s="215"/>
      <c r="I83" s="160" t="s">
        <v>104</v>
      </c>
      <c r="J83" s="148" t="s">
        <v>104</v>
      </c>
      <c r="K83" s="215" t="s">
        <v>104</v>
      </c>
      <c r="L83" s="160"/>
      <c r="M83" s="148"/>
      <c r="N83" s="215"/>
      <c r="O83" s="160"/>
      <c r="P83" s="148"/>
      <c r="Q83" s="215"/>
      <c r="R83" s="160"/>
      <c r="S83" s="148"/>
      <c r="T83" s="215"/>
      <c r="U83" s="160"/>
      <c r="V83" s="148"/>
      <c r="W83" s="215"/>
      <c r="X83" s="160"/>
      <c r="Y83" s="148"/>
      <c r="Z83" s="215"/>
      <c r="AA83" s="160"/>
      <c r="AB83" s="148"/>
      <c r="AC83" s="215"/>
      <c r="AD83" s="160"/>
      <c r="AE83" s="148"/>
      <c r="AF83" s="215"/>
      <c r="AG83" s="160" cm="1">
        <f t="array" ref="AG83">SUM(_xlfn._xlws.FILTER($C83:$AF83,$C$5:$AF$5=AG$5))</f>
        <v>0</v>
      </c>
      <c r="AH83" s="148" cm="1">
        <f t="array" ref="AH83">SUM(_xlfn._xlws.FILTER($C83:$AF83,$C$5:$AF$5=AH$5))</f>
        <v>0</v>
      </c>
      <c r="AI83" s="215" cm="1">
        <f t="array" ref="AI83">SUM(_xlfn._xlws.FILTER($C83:$AF83,$C$5:$AF$5=AI$5))</f>
        <v>0</v>
      </c>
    </row>
    <row r="84" spans="1:35" ht="36" customHeight="1" outlineLevel="1" x14ac:dyDescent="0.2">
      <c r="A84" s="153">
        <v>14</v>
      </c>
      <c r="B84" s="141" t="s">
        <v>44</v>
      </c>
      <c r="C84" s="73">
        <v>0</v>
      </c>
      <c r="D84" s="74">
        <v>0</v>
      </c>
      <c r="E84" s="213">
        <f>SUM(E85:E88)</f>
        <v>0</v>
      </c>
      <c r="F84" s="73">
        <f>SUM(F85:F89)</f>
        <v>0</v>
      </c>
      <c r="G84" s="74">
        <f>SUM(G85:G89)</f>
        <v>0</v>
      </c>
      <c r="H84" s="213">
        <f>SUM(H85:H88)</f>
        <v>0</v>
      </c>
      <c r="I84" s="73">
        <f>SUM(I85:I89)</f>
        <v>0</v>
      </c>
      <c r="J84" s="74">
        <f>SUM(J85:J89)</f>
        <v>0</v>
      </c>
      <c r="K84" s="213">
        <f>SUM(K85:K89)</f>
        <v>0</v>
      </c>
      <c r="L84" s="73">
        <f>SUM(L85:L89)</f>
        <v>0</v>
      </c>
      <c r="M84" s="74">
        <f>SUM(M85:M89)</f>
        <v>0</v>
      </c>
      <c r="N84" s="213">
        <f>SUM(N85:N88)</f>
        <v>0</v>
      </c>
      <c r="O84" s="73">
        <f>SUM(O85:O89)</f>
        <v>0</v>
      </c>
      <c r="P84" s="74">
        <f>SUM(P85:P89)</f>
        <v>0</v>
      </c>
      <c r="Q84" s="213">
        <f>SUM(Q85:Q88)</f>
        <v>0</v>
      </c>
      <c r="R84" s="73">
        <f>SUM(R85:R89)</f>
        <v>0</v>
      </c>
      <c r="S84" s="74">
        <f>SUM(S85:S89)</f>
        <v>0</v>
      </c>
      <c r="T84" s="213">
        <f>SUM(T85:T88)</f>
        <v>0</v>
      </c>
      <c r="U84" s="73">
        <f>SUM(U85:U89)</f>
        <v>0</v>
      </c>
      <c r="V84" s="74">
        <f>SUM(V85:V89)</f>
        <v>0</v>
      </c>
      <c r="W84" s="213">
        <f>SUM(W85:W88)</f>
        <v>0</v>
      </c>
      <c r="X84" s="73">
        <f>SUM(X85:X89)</f>
        <v>0</v>
      </c>
      <c r="Y84" s="74">
        <f>SUM(Y85:Y89)</f>
        <v>0</v>
      </c>
      <c r="Z84" s="213">
        <f>SUM(Z85:Z88)</f>
        <v>0</v>
      </c>
      <c r="AA84" s="73">
        <f>SUM(AA85:AA89)</f>
        <v>0</v>
      </c>
      <c r="AB84" s="74">
        <f>SUM(AB85:AB89)</f>
        <v>0</v>
      </c>
      <c r="AC84" s="213">
        <f>SUM(AC85:AC88)</f>
        <v>0</v>
      </c>
      <c r="AD84" s="73">
        <f>SUM(AD85:AD89)</f>
        <v>1</v>
      </c>
      <c r="AE84" s="74">
        <f>SUM(AE85:AE89)</f>
        <v>0</v>
      </c>
      <c r="AF84" s="213">
        <f>SUM(AF85:AF88)</f>
        <v>4168846</v>
      </c>
      <c r="AG84" s="73">
        <f>SUM(AG85:AG89)</f>
        <v>1</v>
      </c>
      <c r="AH84" s="74">
        <f>SUM(AH85:AH89)</f>
        <v>0</v>
      </c>
      <c r="AI84" s="213">
        <f>SUM(AI85:AI88)</f>
        <v>4168846</v>
      </c>
    </row>
    <row r="85" spans="1:35" ht="19.5" customHeight="1" outlineLevel="1" x14ac:dyDescent="0.2">
      <c r="A85" s="154"/>
      <c r="B85" s="139" t="str" cm="1">
        <f t="array" ref="B85:B89">$B$7:$B$11</f>
        <v>ΟΙΚΙΑΚΟΣ</v>
      </c>
      <c r="C85" s="9"/>
      <c r="D85" s="10"/>
      <c r="E85" s="214"/>
      <c r="F85" s="9"/>
      <c r="G85" s="10"/>
      <c r="H85" s="214"/>
      <c r="I85" s="9"/>
      <c r="J85" s="10"/>
      <c r="K85" s="214"/>
      <c r="L85" s="9"/>
      <c r="M85" s="10"/>
      <c r="N85" s="214"/>
      <c r="O85" s="9"/>
      <c r="P85" s="10"/>
      <c r="Q85" s="214"/>
      <c r="R85" s="9"/>
      <c r="S85" s="10"/>
      <c r="T85" s="214"/>
      <c r="U85" s="9"/>
      <c r="V85" s="10"/>
      <c r="W85" s="214"/>
      <c r="X85" s="9"/>
      <c r="Y85" s="10"/>
      <c r="Z85" s="214"/>
      <c r="AA85" s="9"/>
      <c r="AB85" s="10"/>
      <c r="AC85" s="214"/>
      <c r="AD85" s="9"/>
      <c r="AE85" s="10"/>
      <c r="AF85" s="214"/>
      <c r="AG85" s="9" cm="1">
        <f t="array" ref="AG85">SUM(_xlfn._xlws.FILTER($C85:$AF85,$C$5:$AF$5=AG$5))</f>
        <v>0</v>
      </c>
      <c r="AH85" s="10" cm="1">
        <f t="array" ref="AH85">SUM(_xlfn._xlws.FILTER($C85:$AF85,$C$5:$AF$5=AH$5))</f>
        <v>0</v>
      </c>
      <c r="AI85" s="214" cm="1">
        <f t="array" ref="AI85">SUM(_xlfn._xlws.FILTER($C85:$AF85,$C$5:$AF$5=AI$5))</f>
        <v>0</v>
      </c>
    </row>
    <row r="86" spans="1:35" ht="19.5" customHeight="1" outlineLevel="1" x14ac:dyDescent="0.2">
      <c r="A86" s="154"/>
      <c r="B86" s="139" t="str">
        <v>ΕΜΠΟΡΙΚΟΣ</v>
      </c>
      <c r="C86" s="9"/>
      <c r="D86" s="10"/>
      <c r="E86" s="214"/>
      <c r="F86" s="9"/>
      <c r="G86" s="10"/>
      <c r="H86" s="214"/>
      <c r="I86" s="9"/>
      <c r="J86" s="10"/>
      <c r="K86" s="214"/>
      <c r="L86" s="9"/>
      <c r="M86" s="10"/>
      <c r="N86" s="214"/>
      <c r="O86" s="9"/>
      <c r="P86" s="10"/>
      <c r="Q86" s="214"/>
      <c r="R86" s="9"/>
      <c r="S86" s="10"/>
      <c r="T86" s="214"/>
      <c r="U86" s="9"/>
      <c r="V86" s="10"/>
      <c r="W86" s="214"/>
      <c r="X86" s="9"/>
      <c r="Y86" s="10"/>
      <c r="Z86" s="214"/>
      <c r="AA86" s="9"/>
      <c r="AB86" s="10"/>
      <c r="AC86" s="214"/>
      <c r="AD86" s="9"/>
      <c r="AE86" s="10"/>
      <c r="AF86" s="214"/>
      <c r="AG86" s="9" cm="1">
        <f t="array" ref="AG86">SUM(_xlfn._xlws.FILTER($C86:$AF86,$C$5:$AF$5=AG$5))</f>
        <v>0</v>
      </c>
      <c r="AH86" s="10" cm="1">
        <f t="array" ref="AH86">SUM(_xlfn._xlws.FILTER($C86:$AF86,$C$5:$AF$5=AH$5))</f>
        <v>0</v>
      </c>
      <c r="AI86" s="214" cm="1">
        <f t="array" ref="AI86">SUM(_xlfn._xlws.FILTER($C86:$AF86,$C$5:$AF$5=AI$5))</f>
        <v>0</v>
      </c>
    </row>
    <row r="87" spans="1:35" ht="19.5" customHeight="1" outlineLevel="1" x14ac:dyDescent="0.2">
      <c r="A87" s="154"/>
      <c r="B87" s="139" t="str">
        <v>CNG</v>
      </c>
      <c r="C87" s="9"/>
      <c r="D87" s="10"/>
      <c r="E87" s="214"/>
      <c r="F87" s="9"/>
      <c r="G87" s="10"/>
      <c r="H87" s="214"/>
      <c r="I87" s="9"/>
      <c r="J87" s="10"/>
      <c r="K87" s="214"/>
      <c r="L87" s="9"/>
      <c r="M87" s="10"/>
      <c r="N87" s="214"/>
      <c r="O87" s="9"/>
      <c r="P87" s="10"/>
      <c r="Q87" s="214"/>
      <c r="R87" s="9"/>
      <c r="S87" s="10"/>
      <c r="T87" s="214"/>
      <c r="U87" s="9"/>
      <c r="V87" s="10"/>
      <c r="W87" s="214"/>
      <c r="X87" s="9"/>
      <c r="Y87" s="10"/>
      <c r="Z87" s="214"/>
      <c r="AA87" s="9"/>
      <c r="AB87" s="10"/>
      <c r="AC87" s="214"/>
      <c r="AD87" s="9"/>
      <c r="AE87" s="10"/>
      <c r="AF87" s="214"/>
      <c r="AG87" s="9" cm="1">
        <f t="array" ref="AG87">SUM(_xlfn._xlws.FILTER($C87:$AF87,$C$5:$AF$5=AG$5))</f>
        <v>0</v>
      </c>
      <c r="AH87" s="10" cm="1">
        <f t="array" ref="AH87">SUM(_xlfn._xlws.FILTER($C87:$AF87,$C$5:$AF$5=AH$5))</f>
        <v>0</v>
      </c>
      <c r="AI87" s="214" cm="1">
        <f t="array" ref="AI87">SUM(_xlfn._xlws.FILTER($C87:$AF87,$C$5:$AF$5=AI$5))</f>
        <v>0</v>
      </c>
    </row>
    <row r="88" spans="1:35" ht="19.5" customHeight="1" outlineLevel="1" x14ac:dyDescent="0.2">
      <c r="A88" s="154"/>
      <c r="B88" s="139" t="str">
        <v>ΒΙΟΜΗΧΑΝΙΚΟΣ</v>
      </c>
      <c r="C88" s="9"/>
      <c r="D88" s="10"/>
      <c r="E88" s="214"/>
      <c r="F88" s="9"/>
      <c r="G88" s="10"/>
      <c r="H88" s="214"/>
      <c r="I88" s="9"/>
      <c r="J88" s="10"/>
      <c r="K88" s="214"/>
      <c r="L88" s="9"/>
      <c r="M88" s="10"/>
      <c r="N88" s="214"/>
      <c r="O88" s="9"/>
      <c r="P88" s="10"/>
      <c r="Q88" s="214"/>
      <c r="R88" s="9"/>
      <c r="S88" s="10"/>
      <c r="T88" s="214"/>
      <c r="U88" s="9"/>
      <c r="V88" s="10"/>
      <c r="W88" s="214"/>
      <c r="X88" s="9"/>
      <c r="Y88" s="10"/>
      <c r="Z88" s="214"/>
      <c r="AA88" s="9"/>
      <c r="AB88" s="10"/>
      <c r="AC88" s="214"/>
      <c r="AD88" s="9">
        <v>1</v>
      </c>
      <c r="AE88" s="10"/>
      <c r="AF88" s="214">
        <v>4168846</v>
      </c>
      <c r="AG88" s="9" cm="1">
        <f t="array" ref="AG88">SUM(_xlfn._xlws.FILTER($C88:$AF88,$C$5:$AF$5=AG$5))</f>
        <v>1</v>
      </c>
      <c r="AH88" s="10" cm="1">
        <f t="array" ref="AH88">SUM(_xlfn._xlws.FILTER($C88:$AF88,$C$5:$AF$5=AH$5))</f>
        <v>0</v>
      </c>
      <c r="AI88" s="214" cm="1">
        <f t="array" ref="AI88">SUM(_xlfn._xlws.FILTER($C88:$AF88,$C$5:$AF$5=AI$5))</f>
        <v>4168846</v>
      </c>
    </row>
    <row r="89" spans="1:35" ht="19.5" customHeight="1" outlineLevel="1" thickBot="1" x14ac:dyDescent="0.25">
      <c r="A89" s="155"/>
      <c r="B89" s="139" t="str">
        <v>ΚΛΙΜΑΤΙΣΜΟΣ / ΣΥΜΠΑΡΑΓΩΓΗ</v>
      </c>
      <c r="C89" s="160"/>
      <c r="D89" s="148"/>
      <c r="E89" s="215"/>
      <c r="F89" s="160"/>
      <c r="G89" s="148"/>
      <c r="H89" s="215"/>
      <c r="I89" s="160"/>
      <c r="J89" s="148"/>
      <c r="K89" s="215"/>
      <c r="L89" s="160"/>
      <c r="M89" s="148"/>
      <c r="N89" s="215"/>
      <c r="O89" s="160"/>
      <c r="P89" s="148"/>
      <c r="Q89" s="215"/>
      <c r="R89" s="160"/>
      <c r="S89" s="148"/>
      <c r="T89" s="215"/>
      <c r="U89" s="160"/>
      <c r="V89" s="148"/>
      <c r="W89" s="215"/>
      <c r="X89" s="160"/>
      <c r="Y89" s="148"/>
      <c r="Z89" s="215"/>
      <c r="AA89" s="160"/>
      <c r="AB89" s="148"/>
      <c r="AC89" s="215"/>
      <c r="AD89" s="160"/>
      <c r="AE89" s="148"/>
      <c r="AF89" s="215"/>
      <c r="AG89" s="160" cm="1">
        <f t="array" ref="AG89">SUM(_xlfn._xlws.FILTER($C89:$AF89,$C$5:$AF$5=AG$5))</f>
        <v>0</v>
      </c>
      <c r="AH89" s="148" cm="1">
        <f t="array" ref="AH89">SUM(_xlfn._xlws.FILTER($C89:$AF89,$C$5:$AF$5=AH$5))</f>
        <v>0</v>
      </c>
      <c r="AI89" s="215" cm="1">
        <f t="array" ref="AI89">SUM(_xlfn._xlws.FILTER($C89:$AF89,$C$5:$AF$5=AI$5))</f>
        <v>0</v>
      </c>
    </row>
    <row r="90" spans="1:35" ht="36" customHeight="1" outlineLevel="1" x14ac:dyDescent="0.2">
      <c r="A90" s="153">
        <v>15</v>
      </c>
      <c r="B90" s="141" t="s">
        <v>45</v>
      </c>
      <c r="C90" s="73">
        <v>0</v>
      </c>
      <c r="D90" s="74">
        <v>0</v>
      </c>
      <c r="E90" s="213">
        <f>SUM(E91:E94)</f>
        <v>0</v>
      </c>
      <c r="F90" s="73">
        <f>SUM(F91:F95)</f>
        <v>2</v>
      </c>
      <c r="G90" s="74">
        <f>SUM(G91:G95)</f>
        <v>0</v>
      </c>
      <c r="H90" s="213">
        <f>SUM(H91:H94)</f>
        <v>19705446</v>
      </c>
      <c r="I90" s="73">
        <f>SUM(I91:I95)</f>
        <v>0</v>
      </c>
      <c r="J90" s="74">
        <f>SUM(J91:J95)</f>
        <v>0</v>
      </c>
      <c r="K90" s="213">
        <f>SUM(K91:K95)</f>
        <v>0</v>
      </c>
      <c r="L90" s="73">
        <f>SUM(L91:L95)</f>
        <v>0</v>
      </c>
      <c r="M90" s="74">
        <f>SUM(M91:M95)</f>
        <v>0</v>
      </c>
      <c r="N90" s="213">
        <f>SUM(N91:N94)</f>
        <v>0</v>
      </c>
      <c r="O90" s="73">
        <f>SUM(O91:O95)</f>
        <v>0</v>
      </c>
      <c r="P90" s="74">
        <f>SUM(P91:P95)</f>
        <v>0</v>
      </c>
      <c r="Q90" s="213">
        <f>SUM(Q91:Q94)</f>
        <v>0</v>
      </c>
      <c r="R90" s="73">
        <f>SUM(R91:R95)</f>
        <v>0</v>
      </c>
      <c r="S90" s="74">
        <f>SUM(S91:S95)</f>
        <v>0</v>
      </c>
      <c r="T90" s="213">
        <f>SUM(T91:T94)</f>
        <v>0</v>
      </c>
      <c r="U90" s="73">
        <f>SUM(U91:U95)</f>
        <v>0</v>
      </c>
      <c r="V90" s="74">
        <f>SUM(V91:V95)</f>
        <v>0</v>
      </c>
      <c r="W90" s="213">
        <f>SUM(W91:W94)</f>
        <v>0</v>
      </c>
      <c r="X90" s="73">
        <f>SUM(X91:X95)</f>
        <v>0</v>
      </c>
      <c r="Y90" s="74">
        <f>SUM(Y91:Y95)</f>
        <v>0</v>
      </c>
      <c r="Z90" s="213">
        <f>SUM(Z91:Z94)</f>
        <v>0</v>
      </c>
      <c r="AA90" s="73">
        <f>SUM(AA91:AA95)</f>
        <v>0</v>
      </c>
      <c r="AB90" s="74">
        <f>SUM(AB91:AB95)</f>
        <v>0</v>
      </c>
      <c r="AC90" s="213">
        <f>SUM(AC91:AC94)</f>
        <v>0</v>
      </c>
      <c r="AD90" s="73">
        <f>SUM(AD91:AD95)</f>
        <v>0</v>
      </c>
      <c r="AE90" s="74">
        <f>SUM(AE91:AE95)</f>
        <v>0</v>
      </c>
      <c r="AF90" s="213">
        <f>SUM(AF91:AF94)</f>
        <v>0</v>
      </c>
      <c r="AG90" s="73">
        <f>SUM(AG91:AG95)</f>
        <v>2</v>
      </c>
      <c r="AH90" s="74">
        <f>SUM(AH91:AH95)</f>
        <v>0</v>
      </c>
      <c r="AI90" s="213">
        <f>SUM(AI91:AI94)</f>
        <v>19705446</v>
      </c>
    </row>
    <row r="91" spans="1:35" ht="19.5" customHeight="1" outlineLevel="1" x14ac:dyDescent="0.2">
      <c r="A91" s="154"/>
      <c r="B91" s="139" t="str" cm="1">
        <f t="array" ref="B91:B95">$B$7:$B$11</f>
        <v>ΟΙΚΙΑΚΟΣ</v>
      </c>
      <c r="C91" s="9"/>
      <c r="D91" s="10"/>
      <c r="E91" s="214"/>
      <c r="F91" s="9"/>
      <c r="G91" s="10"/>
      <c r="H91" s="214"/>
      <c r="I91" s="9"/>
      <c r="J91" s="10"/>
      <c r="K91" s="214"/>
      <c r="L91" s="9"/>
      <c r="M91" s="10"/>
      <c r="N91" s="214"/>
      <c r="O91" s="9"/>
      <c r="P91" s="10"/>
      <c r="Q91" s="214"/>
      <c r="R91" s="9"/>
      <c r="S91" s="10"/>
      <c r="T91" s="214"/>
      <c r="U91" s="9"/>
      <c r="V91" s="10"/>
      <c r="W91" s="214"/>
      <c r="X91" s="9"/>
      <c r="Y91" s="10"/>
      <c r="Z91" s="214"/>
      <c r="AA91" s="9"/>
      <c r="AB91" s="10"/>
      <c r="AC91" s="214"/>
      <c r="AD91" s="9"/>
      <c r="AE91" s="10"/>
      <c r="AF91" s="214"/>
      <c r="AG91" s="9" cm="1">
        <f t="array" ref="AG91">SUM(_xlfn._xlws.FILTER($C91:$AF91,$C$5:$AF$5=AG$5))</f>
        <v>0</v>
      </c>
      <c r="AH91" s="10" cm="1">
        <f t="array" ref="AH91">SUM(_xlfn._xlws.FILTER($C91:$AF91,$C$5:$AF$5=AH$5))</f>
        <v>0</v>
      </c>
      <c r="AI91" s="214" cm="1">
        <f t="array" ref="AI91">SUM(_xlfn._xlws.FILTER($C91:$AF91,$C$5:$AF$5=AI$5))</f>
        <v>0</v>
      </c>
    </row>
    <row r="92" spans="1:35" ht="19.5" customHeight="1" outlineLevel="1" x14ac:dyDescent="0.2">
      <c r="A92" s="154"/>
      <c r="B92" s="139" t="str">
        <v>ΕΜΠΟΡΙΚΟΣ</v>
      </c>
      <c r="C92" s="9"/>
      <c r="D92" s="10"/>
      <c r="E92" s="214"/>
      <c r="F92" s="9"/>
      <c r="G92" s="10"/>
      <c r="H92" s="214"/>
      <c r="I92" s="9"/>
      <c r="J92" s="10"/>
      <c r="K92" s="214"/>
      <c r="L92" s="9"/>
      <c r="M92" s="10"/>
      <c r="N92" s="214"/>
      <c r="O92" s="9"/>
      <c r="P92" s="10"/>
      <c r="Q92" s="214"/>
      <c r="R92" s="9"/>
      <c r="S92" s="10"/>
      <c r="T92" s="214"/>
      <c r="U92" s="9"/>
      <c r="V92" s="10"/>
      <c r="W92" s="214"/>
      <c r="X92" s="9"/>
      <c r="Y92" s="10"/>
      <c r="Z92" s="214"/>
      <c r="AA92" s="9"/>
      <c r="AB92" s="10"/>
      <c r="AC92" s="214"/>
      <c r="AD92" s="9"/>
      <c r="AE92" s="10"/>
      <c r="AF92" s="214"/>
      <c r="AG92" s="9" cm="1">
        <f t="array" ref="AG92">SUM(_xlfn._xlws.FILTER($C92:$AF92,$C$5:$AF$5=AG$5))</f>
        <v>0</v>
      </c>
      <c r="AH92" s="10" cm="1">
        <f t="array" ref="AH92">SUM(_xlfn._xlws.FILTER($C92:$AF92,$C$5:$AF$5=AH$5))</f>
        <v>0</v>
      </c>
      <c r="AI92" s="214" cm="1">
        <f t="array" ref="AI92">SUM(_xlfn._xlws.FILTER($C92:$AF92,$C$5:$AF$5=AI$5))</f>
        <v>0</v>
      </c>
    </row>
    <row r="93" spans="1:35" ht="19.5" customHeight="1" outlineLevel="1" x14ac:dyDescent="0.2">
      <c r="A93" s="154"/>
      <c r="B93" s="139" t="str">
        <v>CNG</v>
      </c>
      <c r="C93" s="9"/>
      <c r="D93" s="10"/>
      <c r="E93" s="214"/>
      <c r="F93" s="9"/>
      <c r="G93" s="10"/>
      <c r="H93" s="214"/>
      <c r="I93" s="9"/>
      <c r="J93" s="10"/>
      <c r="K93" s="214"/>
      <c r="L93" s="9"/>
      <c r="M93" s="10"/>
      <c r="N93" s="214"/>
      <c r="O93" s="9"/>
      <c r="P93" s="10"/>
      <c r="Q93" s="214"/>
      <c r="R93" s="9"/>
      <c r="S93" s="10"/>
      <c r="T93" s="214"/>
      <c r="U93" s="9"/>
      <c r="V93" s="10"/>
      <c r="W93" s="214"/>
      <c r="X93" s="9"/>
      <c r="Y93" s="10"/>
      <c r="Z93" s="214"/>
      <c r="AA93" s="9"/>
      <c r="AB93" s="10"/>
      <c r="AC93" s="214"/>
      <c r="AD93" s="9"/>
      <c r="AE93" s="10"/>
      <c r="AF93" s="214"/>
      <c r="AG93" s="9" cm="1">
        <f t="array" ref="AG93">SUM(_xlfn._xlws.FILTER($C93:$AF93,$C$5:$AF$5=AG$5))</f>
        <v>0</v>
      </c>
      <c r="AH93" s="10" cm="1">
        <f t="array" ref="AH93">SUM(_xlfn._xlws.FILTER($C93:$AF93,$C$5:$AF$5=AH$5))</f>
        <v>0</v>
      </c>
      <c r="AI93" s="214" cm="1">
        <f t="array" ref="AI93">SUM(_xlfn._xlws.FILTER($C93:$AF93,$C$5:$AF$5=AI$5))</f>
        <v>0</v>
      </c>
    </row>
    <row r="94" spans="1:35" ht="19.5" customHeight="1" outlineLevel="1" x14ac:dyDescent="0.2">
      <c r="A94" s="154"/>
      <c r="B94" s="139" t="str">
        <v>ΒΙΟΜΗΧΑΝΙΚΟΣ</v>
      </c>
      <c r="C94" s="9"/>
      <c r="D94" s="10"/>
      <c r="E94" s="214"/>
      <c r="F94" s="9">
        <v>2</v>
      </c>
      <c r="G94" s="10"/>
      <c r="H94" s="214">
        <v>19705446</v>
      </c>
      <c r="I94" s="9"/>
      <c r="J94" s="10"/>
      <c r="K94" s="214"/>
      <c r="L94" s="9"/>
      <c r="M94" s="10"/>
      <c r="N94" s="214"/>
      <c r="O94" s="9"/>
      <c r="P94" s="10"/>
      <c r="Q94" s="214"/>
      <c r="R94" s="9"/>
      <c r="S94" s="10"/>
      <c r="T94" s="214"/>
      <c r="U94" s="9"/>
      <c r="V94" s="10"/>
      <c r="W94" s="214"/>
      <c r="X94" s="9"/>
      <c r="Y94" s="10"/>
      <c r="Z94" s="214"/>
      <c r="AA94" s="9"/>
      <c r="AB94" s="10"/>
      <c r="AC94" s="214"/>
      <c r="AD94" s="9"/>
      <c r="AE94" s="10"/>
      <c r="AF94" s="214"/>
      <c r="AG94" s="9" cm="1">
        <f t="array" ref="AG94">SUM(_xlfn._xlws.FILTER($C94:$AF94,$C$5:$AF$5=AG$5))</f>
        <v>2</v>
      </c>
      <c r="AH94" s="10" cm="1">
        <f t="array" ref="AH94">SUM(_xlfn._xlws.FILTER($C94:$AF94,$C$5:$AF$5=AH$5))</f>
        <v>0</v>
      </c>
      <c r="AI94" s="214" cm="1">
        <f t="array" ref="AI94">SUM(_xlfn._xlws.FILTER($C94:$AF94,$C$5:$AF$5=AI$5))</f>
        <v>19705446</v>
      </c>
    </row>
    <row r="95" spans="1:35" ht="19.5" customHeight="1" outlineLevel="1" thickBot="1" x14ac:dyDescent="0.25">
      <c r="A95" s="155"/>
      <c r="B95" s="139" t="str">
        <v>ΚΛΙΜΑΤΙΣΜΟΣ / ΣΥΜΠΑΡΑΓΩΓΗ</v>
      </c>
      <c r="C95" s="160"/>
      <c r="D95" s="148"/>
      <c r="E95" s="215"/>
      <c r="F95" s="160"/>
      <c r="G95" s="148"/>
      <c r="H95" s="215"/>
      <c r="I95" s="160"/>
      <c r="J95" s="148"/>
      <c r="K95" s="215"/>
      <c r="L95" s="160"/>
      <c r="M95" s="148"/>
      <c r="N95" s="215"/>
      <c r="O95" s="160"/>
      <c r="P95" s="148"/>
      <c r="Q95" s="215"/>
      <c r="R95" s="160"/>
      <c r="S95" s="148"/>
      <c r="T95" s="215"/>
      <c r="U95" s="160"/>
      <c r="V95" s="148"/>
      <c r="W95" s="215"/>
      <c r="X95" s="160"/>
      <c r="Y95" s="148"/>
      <c r="Z95" s="215"/>
      <c r="AA95" s="160"/>
      <c r="AB95" s="148"/>
      <c r="AC95" s="215"/>
      <c r="AD95" s="160"/>
      <c r="AE95" s="148"/>
      <c r="AF95" s="215"/>
      <c r="AG95" s="160" cm="1">
        <f t="array" ref="AG95">SUM(_xlfn._xlws.FILTER($C95:$AF95,$C$5:$AF$5=AG$5))</f>
        <v>0</v>
      </c>
      <c r="AH95" s="148" cm="1">
        <f t="array" ref="AH95">SUM(_xlfn._xlws.FILTER($C95:$AF95,$C$5:$AF$5=AH$5))</f>
        <v>0</v>
      </c>
      <c r="AI95" s="215" cm="1">
        <f t="array" ref="AI95">SUM(_xlfn._xlws.FILTER($C95:$AF95,$C$5:$AF$5=AI$5))</f>
        <v>0</v>
      </c>
    </row>
    <row r="96" spans="1:35" ht="36" customHeight="1" outlineLevel="1" x14ac:dyDescent="0.2">
      <c r="A96" s="153">
        <v>16</v>
      </c>
      <c r="B96" s="141" t="s">
        <v>48</v>
      </c>
      <c r="C96" s="73">
        <v>9827</v>
      </c>
      <c r="D96" s="74">
        <v>0</v>
      </c>
      <c r="E96" s="213">
        <f>SUM(E97:E100)</f>
        <v>10894786</v>
      </c>
      <c r="F96" s="73">
        <f>SUM(F97:F101)</f>
        <v>2741</v>
      </c>
      <c r="G96" s="74">
        <f>SUM(G97:G101)</f>
        <v>0</v>
      </c>
      <c r="H96" s="213">
        <f>SUM(H97:H100)</f>
        <v>4299534</v>
      </c>
      <c r="I96" s="73">
        <f>SUM(I97:I101)</f>
        <v>7132</v>
      </c>
      <c r="J96" s="74">
        <f>SUM(J97:J101)</f>
        <v>0</v>
      </c>
      <c r="K96" s="213">
        <f>SUM(K97:K101)</f>
        <v>14099854</v>
      </c>
      <c r="L96" s="73">
        <f>SUM(L97:L101)</f>
        <v>68</v>
      </c>
      <c r="M96" s="74">
        <f>SUM(M97:M101)</f>
        <v>0</v>
      </c>
      <c r="N96" s="213">
        <f>SUM(N97:N100)</f>
        <v>73235</v>
      </c>
      <c r="O96" s="73">
        <f>SUM(O97:O101)</f>
        <v>109</v>
      </c>
      <c r="P96" s="74">
        <f>SUM(P97:P101)</f>
        <v>0</v>
      </c>
      <c r="Q96" s="213">
        <f>SUM(Q97:Q100)</f>
        <v>123005</v>
      </c>
      <c r="R96" s="73">
        <f>SUM(R97:R101)</f>
        <v>31</v>
      </c>
      <c r="S96" s="74">
        <f>SUM(S97:S101)</f>
        <v>0</v>
      </c>
      <c r="T96" s="213">
        <f>SUM(T97:T100)</f>
        <v>35760</v>
      </c>
      <c r="U96" s="73">
        <f>SUM(U97:U101)</f>
        <v>0</v>
      </c>
      <c r="V96" s="74">
        <f>SUM(V97:V101)</f>
        <v>0</v>
      </c>
      <c r="W96" s="213">
        <f>SUM(W97:W100)</f>
        <v>0</v>
      </c>
      <c r="X96" s="73">
        <f>SUM(X97:X101)</f>
        <v>0</v>
      </c>
      <c r="Y96" s="74">
        <f>SUM(Y97:Y101)</f>
        <v>0</v>
      </c>
      <c r="Z96" s="213">
        <f>SUM(Z97:Z100)</f>
        <v>0</v>
      </c>
      <c r="AA96" s="73">
        <f>SUM(AA97:AA101)</f>
        <v>0</v>
      </c>
      <c r="AB96" s="74">
        <f>SUM(AB97:AB101)</f>
        <v>0</v>
      </c>
      <c r="AC96" s="213">
        <f>SUM(AC97:AC100)</f>
        <v>0</v>
      </c>
      <c r="AD96" s="73">
        <f>SUM(AD97:AD101)</f>
        <v>0</v>
      </c>
      <c r="AE96" s="74">
        <f>SUM(AE97:AE101)</f>
        <v>0</v>
      </c>
      <c r="AF96" s="213">
        <f>SUM(AF97:AF100)</f>
        <v>0</v>
      </c>
      <c r="AG96" s="73">
        <f>SUM(AG97:AG101)</f>
        <v>19908</v>
      </c>
      <c r="AH96" s="74">
        <f>SUM(AH97:AH101)</f>
        <v>0</v>
      </c>
      <c r="AI96" s="213">
        <f>SUM(AI97:AI100)</f>
        <v>29526174</v>
      </c>
    </row>
    <row r="97" spans="1:35" ht="19.5" customHeight="1" outlineLevel="1" x14ac:dyDescent="0.2">
      <c r="A97" s="154"/>
      <c r="B97" s="139" t="str" cm="1">
        <f t="array" ref="B97:B101">$B$7:$B$11</f>
        <v>ΟΙΚΙΑΚΟΣ</v>
      </c>
      <c r="C97" s="9">
        <v>9535</v>
      </c>
      <c r="D97" s="10"/>
      <c r="E97" s="214">
        <v>9941565</v>
      </c>
      <c r="F97" s="9">
        <v>2644</v>
      </c>
      <c r="G97" s="10"/>
      <c r="H97" s="214">
        <v>3278881</v>
      </c>
      <c r="I97" s="9">
        <v>6813</v>
      </c>
      <c r="J97" s="10" t="s">
        <v>104</v>
      </c>
      <c r="K97" s="214">
        <v>9217905</v>
      </c>
      <c r="L97" s="9">
        <v>64</v>
      </c>
      <c r="M97" s="10"/>
      <c r="N97" s="214">
        <v>57344</v>
      </c>
      <c r="O97" s="9">
        <v>107</v>
      </c>
      <c r="P97" s="10"/>
      <c r="Q97" s="214">
        <v>118979</v>
      </c>
      <c r="R97" s="9">
        <v>31</v>
      </c>
      <c r="S97" s="10"/>
      <c r="T97" s="214">
        <v>35760</v>
      </c>
      <c r="U97" s="9"/>
      <c r="V97" s="10"/>
      <c r="W97" s="214"/>
      <c r="X97" s="9"/>
      <c r="Y97" s="10"/>
      <c r="Z97" s="214"/>
      <c r="AA97" s="9"/>
      <c r="AB97" s="10"/>
      <c r="AC97" s="214"/>
      <c r="AD97" s="9"/>
      <c r="AE97" s="10"/>
      <c r="AF97" s="214"/>
      <c r="AG97" s="9" cm="1">
        <f t="array" ref="AG97">SUM(_xlfn._xlws.FILTER($C97:$AF97,$C$5:$AF$5=AG$5))</f>
        <v>19194</v>
      </c>
      <c r="AH97" s="10" cm="1">
        <f t="array" ref="AH97">SUM(_xlfn._xlws.FILTER($C97:$AF97,$C$5:$AF$5=AH$5))</f>
        <v>0</v>
      </c>
      <c r="AI97" s="214" cm="1">
        <f t="array" ref="AI97">SUM(_xlfn._xlws.FILTER($C97:$AF97,$C$5:$AF$5=AI$5))</f>
        <v>22650434</v>
      </c>
    </row>
    <row r="98" spans="1:35" ht="19.5" customHeight="1" outlineLevel="1" x14ac:dyDescent="0.2">
      <c r="A98" s="154"/>
      <c r="B98" s="139" t="str">
        <v>ΕΜΠΟΡΙΚΟΣ</v>
      </c>
      <c r="C98" s="9">
        <v>292</v>
      </c>
      <c r="D98" s="10"/>
      <c r="E98" s="214">
        <v>953221</v>
      </c>
      <c r="F98" s="9">
        <v>96</v>
      </c>
      <c r="G98" s="10"/>
      <c r="H98" s="214">
        <v>589488</v>
      </c>
      <c r="I98" s="9">
        <v>316</v>
      </c>
      <c r="J98" s="10" t="s">
        <v>104</v>
      </c>
      <c r="K98" s="214">
        <v>4881949</v>
      </c>
      <c r="L98" s="9">
        <v>4</v>
      </c>
      <c r="M98" s="10"/>
      <c r="N98" s="214">
        <v>15891</v>
      </c>
      <c r="O98" s="9">
        <v>2</v>
      </c>
      <c r="P98" s="10"/>
      <c r="Q98" s="214">
        <v>4026</v>
      </c>
      <c r="R98" s="9"/>
      <c r="S98" s="10"/>
      <c r="T98" s="214"/>
      <c r="U98" s="9"/>
      <c r="V98" s="10"/>
      <c r="W98" s="214"/>
      <c r="X98" s="9"/>
      <c r="Y98" s="10"/>
      <c r="Z98" s="214"/>
      <c r="AA98" s="9"/>
      <c r="AB98" s="10"/>
      <c r="AC98" s="214"/>
      <c r="AD98" s="9"/>
      <c r="AE98" s="10"/>
      <c r="AF98" s="214"/>
      <c r="AG98" s="9" cm="1">
        <f t="array" ref="AG98">SUM(_xlfn._xlws.FILTER($C98:$AF98,$C$5:$AF$5=AG$5))</f>
        <v>710</v>
      </c>
      <c r="AH98" s="10" cm="1">
        <f t="array" ref="AH98">SUM(_xlfn._xlws.FILTER($C98:$AF98,$C$5:$AF$5=AH$5))</f>
        <v>0</v>
      </c>
      <c r="AI98" s="214" cm="1">
        <f t="array" ref="AI98">SUM(_xlfn._xlws.FILTER($C98:$AF98,$C$5:$AF$5=AI$5))</f>
        <v>6444575</v>
      </c>
    </row>
    <row r="99" spans="1:35" ht="19.5" customHeight="1" outlineLevel="1" x14ac:dyDescent="0.2">
      <c r="A99" s="154"/>
      <c r="B99" s="139" t="str">
        <v>CNG</v>
      </c>
      <c r="C99" s="9"/>
      <c r="D99" s="10"/>
      <c r="E99" s="214"/>
      <c r="F99" s="9"/>
      <c r="G99" s="10"/>
      <c r="H99" s="214"/>
      <c r="I99" s="9" t="s">
        <v>104</v>
      </c>
      <c r="J99" s="10" t="s">
        <v>104</v>
      </c>
      <c r="K99" s="214" t="s">
        <v>104</v>
      </c>
      <c r="L99" s="9"/>
      <c r="M99" s="10"/>
      <c r="N99" s="214"/>
      <c r="O99" s="9"/>
      <c r="P99" s="10"/>
      <c r="Q99" s="214"/>
      <c r="R99" s="9"/>
      <c r="S99" s="10"/>
      <c r="T99" s="214"/>
      <c r="U99" s="9"/>
      <c r="V99" s="10"/>
      <c r="W99" s="214"/>
      <c r="X99" s="9"/>
      <c r="Y99" s="10"/>
      <c r="Z99" s="214"/>
      <c r="AA99" s="9"/>
      <c r="AB99" s="10"/>
      <c r="AC99" s="214"/>
      <c r="AD99" s="9"/>
      <c r="AE99" s="10"/>
      <c r="AF99" s="214"/>
      <c r="AG99" s="9" cm="1">
        <f t="array" ref="AG99">SUM(_xlfn._xlws.FILTER($C99:$AF99,$C$5:$AF$5=AG$5))</f>
        <v>0</v>
      </c>
      <c r="AH99" s="10" cm="1">
        <f t="array" ref="AH99">SUM(_xlfn._xlws.FILTER($C99:$AF99,$C$5:$AF$5=AH$5))</f>
        <v>0</v>
      </c>
      <c r="AI99" s="214" cm="1">
        <f t="array" ref="AI99">SUM(_xlfn._xlws.FILTER($C99:$AF99,$C$5:$AF$5=AI$5))</f>
        <v>0</v>
      </c>
    </row>
    <row r="100" spans="1:35" ht="19.5" customHeight="1" outlineLevel="1" x14ac:dyDescent="0.2">
      <c r="A100" s="154"/>
      <c r="B100" s="139" t="str">
        <v>ΒΙΟΜΗΧΑΝΙΚΟΣ</v>
      </c>
      <c r="C100" s="9"/>
      <c r="D100" s="10"/>
      <c r="E100" s="214"/>
      <c r="F100" s="9">
        <v>1</v>
      </c>
      <c r="G100" s="10"/>
      <c r="H100" s="214">
        <v>431165</v>
      </c>
      <c r="I100" s="9" t="s">
        <v>104</v>
      </c>
      <c r="J100" s="10" t="s">
        <v>104</v>
      </c>
      <c r="K100" s="214" t="s">
        <v>104</v>
      </c>
      <c r="L100" s="9"/>
      <c r="M100" s="10"/>
      <c r="N100" s="214"/>
      <c r="O100" s="9"/>
      <c r="P100" s="10"/>
      <c r="Q100" s="214"/>
      <c r="R100" s="9"/>
      <c r="S100" s="10"/>
      <c r="T100" s="214"/>
      <c r="U100" s="9"/>
      <c r="V100" s="10"/>
      <c r="W100" s="214"/>
      <c r="X100" s="9"/>
      <c r="Y100" s="10"/>
      <c r="Z100" s="214"/>
      <c r="AA100" s="9"/>
      <c r="AB100" s="10"/>
      <c r="AC100" s="214"/>
      <c r="AD100" s="9"/>
      <c r="AE100" s="10"/>
      <c r="AF100" s="214"/>
      <c r="AG100" s="9" cm="1">
        <f t="array" ref="AG100">SUM(_xlfn._xlws.FILTER($C100:$AF100,$C$5:$AF$5=AG$5))</f>
        <v>1</v>
      </c>
      <c r="AH100" s="10" cm="1">
        <f t="array" ref="AH100">SUM(_xlfn._xlws.FILTER($C100:$AF100,$C$5:$AF$5=AH$5))</f>
        <v>0</v>
      </c>
      <c r="AI100" s="214" cm="1">
        <f t="array" ref="AI100">SUM(_xlfn._xlws.FILTER($C100:$AF100,$C$5:$AF$5=AI$5))</f>
        <v>431165</v>
      </c>
    </row>
    <row r="101" spans="1:35" ht="19.5" customHeight="1" outlineLevel="1" thickBot="1" x14ac:dyDescent="0.25">
      <c r="A101" s="155"/>
      <c r="B101" s="139" t="str">
        <v>ΚΛΙΜΑΤΙΣΜΟΣ / ΣΥΜΠΑΡΑΓΩΓΗ</v>
      </c>
      <c r="C101" s="160"/>
      <c r="D101" s="148"/>
      <c r="E101" s="215"/>
      <c r="F101" s="160"/>
      <c r="G101" s="148"/>
      <c r="H101" s="215"/>
      <c r="I101" s="160">
        <v>3</v>
      </c>
      <c r="J101" s="148" t="s">
        <v>104</v>
      </c>
      <c r="K101" s="215" t="s">
        <v>104</v>
      </c>
      <c r="L101" s="160"/>
      <c r="M101" s="148"/>
      <c r="N101" s="215"/>
      <c r="O101" s="160"/>
      <c r="P101" s="148"/>
      <c r="Q101" s="215"/>
      <c r="R101" s="160"/>
      <c r="S101" s="148"/>
      <c r="T101" s="215"/>
      <c r="U101" s="160"/>
      <c r="V101" s="148"/>
      <c r="W101" s="215"/>
      <c r="X101" s="160"/>
      <c r="Y101" s="148"/>
      <c r="Z101" s="215"/>
      <c r="AA101" s="160"/>
      <c r="AB101" s="148"/>
      <c r="AC101" s="215"/>
      <c r="AD101" s="160"/>
      <c r="AE101" s="148"/>
      <c r="AF101" s="215"/>
      <c r="AG101" s="160" cm="1">
        <f t="array" ref="AG101">SUM(_xlfn._xlws.FILTER($C101:$AF101,$C$5:$AF$5=AG$5))</f>
        <v>3</v>
      </c>
      <c r="AH101" s="148" cm="1">
        <f t="array" ref="AH101">SUM(_xlfn._xlws.FILTER($C101:$AF101,$C$5:$AF$5=AH$5))</f>
        <v>0</v>
      </c>
      <c r="AI101" s="215" cm="1">
        <f t="array" ref="AI101">SUM(_xlfn._xlws.FILTER($C101:$AF101,$C$5:$AF$5=AI$5))</f>
        <v>0</v>
      </c>
    </row>
    <row r="102" spans="1:35" ht="36" customHeight="1" outlineLevel="1" x14ac:dyDescent="0.2">
      <c r="A102" s="153">
        <v>17</v>
      </c>
      <c r="B102" s="141" t="s">
        <v>49</v>
      </c>
      <c r="C102" s="73">
        <v>0</v>
      </c>
      <c r="D102" s="74">
        <v>0</v>
      </c>
      <c r="E102" s="213">
        <f>SUM(E103:E106)</f>
        <v>0</v>
      </c>
      <c r="F102" s="73">
        <f>SUM(F103:F107)</f>
        <v>1</v>
      </c>
      <c r="G102" s="74">
        <f>SUM(G103:G107)</f>
        <v>0</v>
      </c>
      <c r="H102" s="213">
        <f>SUM(H103:H106)</f>
        <v>5555212</v>
      </c>
      <c r="I102" s="73">
        <f>SUM(I103:I107)</f>
        <v>0</v>
      </c>
      <c r="J102" s="74">
        <f>SUM(J103:J107)</f>
        <v>0</v>
      </c>
      <c r="K102" s="213">
        <f>SUM(K103:K107)</f>
        <v>0</v>
      </c>
      <c r="L102" s="73">
        <f>SUM(L103:L107)</f>
        <v>0</v>
      </c>
      <c r="M102" s="74">
        <f>SUM(M103:M107)</f>
        <v>0</v>
      </c>
      <c r="N102" s="213">
        <f>SUM(N103:N106)</f>
        <v>0</v>
      </c>
      <c r="O102" s="73">
        <f>SUM(O103:O107)</f>
        <v>0</v>
      </c>
      <c r="P102" s="74">
        <f>SUM(P103:P107)</f>
        <v>0</v>
      </c>
      <c r="Q102" s="213">
        <f>SUM(Q103:Q106)</f>
        <v>0</v>
      </c>
      <c r="R102" s="73">
        <f>SUM(R103:R107)</f>
        <v>0</v>
      </c>
      <c r="S102" s="74">
        <f>SUM(S103:S107)</f>
        <v>0</v>
      </c>
      <c r="T102" s="213">
        <f>SUM(T103:T106)</f>
        <v>0</v>
      </c>
      <c r="U102" s="73">
        <f>SUM(U103:U107)</f>
        <v>0</v>
      </c>
      <c r="V102" s="74">
        <f>SUM(V103:V107)</f>
        <v>0</v>
      </c>
      <c r="W102" s="213">
        <f>SUM(W103:W106)</f>
        <v>0</v>
      </c>
      <c r="X102" s="73">
        <f>SUM(X103:X107)</f>
        <v>0</v>
      </c>
      <c r="Y102" s="74">
        <f>SUM(Y103:Y107)</f>
        <v>0</v>
      </c>
      <c r="Z102" s="213">
        <f>SUM(Z103:Z106)</f>
        <v>0</v>
      </c>
      <c r="AA102" s="73">
        <f>SUM(AA103:AA107)</f>
        <v>0</v>
      </c>
      <c r="AB102" s="74">
        <f>SUM(AB103:AB107)</f>
        <v>0</v>
      </c>
      <c r="AC102" s="213">
        <f>SUM(AC103:AC106)</f>
        <v>0</v>
      </c>
      <c r="AD102" s="73">
        <f>SUM(AD103:AD107)</f>
        <v>0</v>
      </c>
      <c r="AE102" s="74">
        <f>SUM(AE103:AE107)</f>
        <v>0</v>
      </c>
      <c r="AF102" s="213">
        <f>SUM(AF103:AF106)</f>
        <v>0</v>
      </c>
      <c r="AG102" s="73">
        <f>SUM(AG103:AG107)</f>
        <v>1</v>
      </c>
      <c r="AH102" s="74">
        <f>SUM(AH103:AH107)</f>
        <v>0</v>
      </c>
      <c r="AI102" s="213">
        <f>SUM(AI103:AI106)</f>
        <v>5555212</v>
      </c>
    </row>
    <row r="103" spans="1:35" ht="19.5" customHeight="1" outlineLevel="1" x14ac:dyDescent="0.2">
      <c r="A103" s="154"/>
      <c r="B103" s="139" t="str" cm="1">
        <f t="array" ref="B103:B107">$B$7:$B$11</f>
        <v>ΟΙΚΙΑΚΟΣ</v>
      </c>
      <c r="C103" s="9"/>
      <c r="D103" s="10"/>
      <c r="E103" s="214"/>
      <c r="F103" s="9"/>
      <c r="G103" s="10"/>
      <c r="H103" s="214"/>
      <c r="I103" s="9"/>
      <c r="J103" s="10"/>
      <c r="K103" s="214"/>
      <c r="L103" s="9"/>
      <c r="M103" s="10"/>
      <c r="N103" s="214"/>
      <c r="O103" s="9"/>
      <c r="P103" s="10"/>
      <c r="Q103" s="214"/>
      <c r="R103" s="9"/>
      <c r="S103" s="10"/>
      <c r="T103" s="214"/>
      <c r="U103" s="9"/>
      <c r="V103" s="10"/>
      <c r="W103" s="214"/>
      <c r="X103" s="9"/>
      <c r="Y103" s="10"/>
      <c r="Z103" s="214"/>
      <c r="AA103" s="9"/>
      <c r="AB103" s="10"/>
      <c r="AC103" s="214"/>
      <c r="AD103" s="9"/>
      <c r="AE103" s="10"/>
      <c r="AF103" s="214"/>
      <c r="AG103" s="9" cm="1">
        <f t="array" ref="AG103">SUM(_xlfn._xlws.FILTER($C103:$AF103,$C$5:$AF$5=AG$5))</f>
        <v>0</v>
      </c>
      <c r="AH103" s="10" cm="1">
        <f t="array" ref="AH103">SUM(_xlfn._xlws.FILTER($C103:$AF103,$C$5:$AF$5=AH$5))</f>
        <v>0</v>
      </c>
      <c r="AI103" s="214" cm="1">
        <f t="array" ref="AI103">SUM(_xlfn._xlws.FILTER($C103:$AF103,$C$5:$AF$5=AI$5))</f>
        <v>0</v>
      </c>
    </row>
    <row r="104" spans="1:35" ht="19.5" customHeight="1" outlineLevel="1" x14ac:dyDescent="0.2">
      <c r="A104" s="154"/>
      <c r="B104" s="139" t="str">
        <v>ΕΜΠΟΡΙΚΟΣ</v>
      </c>
      <c r="C104" s="9"/>
      <c r="D104" s="10"/>
      <c r="E104" s="214"/>
      <c r="F104" s="9"/>
      <c r="G104" s="10"/>
      <c r="H104" s="214"/>
      <c r="I104" s="9"/>
      <c r="J104" s="10"/>
      <c r="K104" s="214"/>
      <c r="L104" s="9"/>
      <c r="M104" s="10"/>
      <c r="N104" s="214"/>
      <c r="O104" s="9"/>
      <c r="P104" s="10"/>
      <c r="Q104" s="214"/>
      <c r="R104" s="9"/>
      <c r="S104" s="10"/>
      <c r="T104" s="214"/>
      <c r="U104" s="9"/>
      <c r="V104" s="10"/>
      <c r="W104" s="214"/>
      <c r="X104" s="9"/>
      <c r="Y104" s="10"/>
      <c r="Z104" s="214"/>
      <c r="AA104" s="9"/>
      <c r="AB104" s="10"/>
      <c r="AC104" s="214"/>
      <c r="AD104" s="9"/>
      <c r="AE104" s="10"/>
      <c r="AF104" s="214"/>
      <c r="AG104" s="9" cm="1">
        <f t="array" ref="AG104">SUM(_xlfn._xlws.FILTER($C104:$AF104,$C$5:$AF$5=AG$5))</f>
        <v>0</v>
      </c>
      <c r="AH104" s="10" cm="1">
        <f t="array" ref="AH104">SUM(_xlfn._xlws.FILTER($C104:$AF104,$C$5:$AF$5=AH$5))</f>
        <v>0</v>
      </c>
      <c r="AI104" s="214" cm="1">
        <f t="array" ref="AI104">SUM(_xlfn._xlws.FILTER($C104:$AF104,$C$5:$AF$5=AI$5))</f>
        <v>0</v>
      </c>
    </row>
    <row r="105" spans="1:35" ht="19.5" customHeight="1" outlineLevel="1" x14ac:dyDescent="0.2">
      <c r="A105" s="154"/>
      <c r="B105" s="139" t="str">
        <v>CNG</v>
      </c>
      <c r="C105" s="9"/>
      <c r="D105" s="10"/>
      <c r="E105" s="214"/>
      <c r="F105" s="9"/>
      <c r="G105" s="10"/>
      <c r="H105" s="214"/>
      <c r="I105" s="9"/>
      <c r="J105" s="10"/>
      <c r="K105" s="214"/>
      <c r="L105" s="9"/>
      <c r="M105" s="10"/>
      <c r="N105" s="214"/>
      <c r="O105" s="9"/>
      <c r="P105" s="10"/>
      <c r="Q105" s="214"/>
      <c r="R105" s="9"/>
      <c r="S105" s="10"/>
      <c r="T105" s="214"/>
      <c r="U105" s="9"/>
      <c r="V105" s="10"/>
      <c r="W105" s="214"/>
      <c r="X105" s="9"/>
      <c r="Y105" s="10"/>
      <c r="Z105" s="214"/>
      <c r="AA105" s="9"/>
      <c r="AB105" s="10"/>
      <c r="AC105" s="214"/>
      <c r="AD105" s="9"/>
      <c r="AE105" s="10"/>
      <c r="AF105" s="214"/>
      <c r="AG105" s="9" cm="1">
        <f t="array" ref="AG105">SUM(_xlfn._xlws.FILTER($C105:$AF105,$C$5:$AF$5=AG$5))</f>
        <v>0</v>
      </c>
      <c r="AH105" s="10" cm="1">
        <f t="array" ref="AH105">SUM(_xlfn._xlws.FILTER($C105:$AF105,$C$5:$AF$5=AH$5))</f>
        <v>0</v>
      </c>
      <c r="AI105" s="214" cm="1">
        <f t="array" ref="AI105">SUM(_xlfn._xlws.FILTER($C105:$AF105,$C$5:$AF$5=AI$5))</f>
        <v>0</v>
      </c>
    </row>
    <row r="106" spans="1:35" ht="19.5" customHeight="1" outlineLevel="1" x14ac:dyDescent="0.2">
      <c r="A106" s="154"/>
      <c r="B106" s="139" t="str">
        <v>ΒΙΟΜΗΧΑΝΙΚΟΣ</v>
      </c>
      <c r="C106" s="9"/>
      <c r="D106" s="10"/>
      <c r="E106" s="214"/>
      <c r="F106" s="9">
        <v>1</v>
      </c>
      <c r="G106" s="10"/>
      <c r="H106" s="214">
        <v>5555212</v>
      </c>
      <c r="I106" s="9"/>
      <c r="J106" s="10"/>
      <c r="K106" s="214"/>
      <c r="L106" s="9"/>
      <c r="M106" s="10"/>
      <c r="N106" s="214"/>
      <c r="O106" s="9"/>
      <c r="P106" s="10"/>
      <c r="Q106" s="214"/>
      <c r="R106" s="9"/>
      <c r="S106" s="10"/>
      <c r="T106" s="214"/>
      <c r="U106" s="9"/>
      <c r="V106" s="10"/>
      <c r="W106" s="214"/>
      <c r="X106" s="9"/>
      <c r="Y106" s="10"/>
      <c r="Z106" s="214"/>
      <c r="AA106" s="9"/>
      <c r="AB106" s="10"/>
      <c r="AC106" s="214"/>
      <c r="AD106" s="9"/>
      <c r="AE106" s="10"/>
      <c r="AF106" s="214"/>
      <c r="AG106" s="9" cm="1">
        <f t="array" ref="AG106">SUM(_xlfn._xlws.FILTER($C106:$AF106,$C$5:$AF$5=AG$5))</f>
        <v>1</v>
      </c>
      <c r="AH106" s="10" cm="1">
        <f t="array" ref="AH106">SUM(_xlfn._xlws.FILTER($C106:$AF106,$C$5:$AF$5=AH$5))</f>
        <v>0</v>
      </c>
      <c r="AI106" s="214" cm="1">
        <f t="array" ref="AI106">SUM(_xlfn._xlws.FILTER($C106:$AF106,$C$5:$AF$5=AI$5))</f>
        <v>5555212</v>
      </c>
    </row>
    <row r="107" spans="1:35" ht="19.5" customHeight="1" outlineLevel="1" thickBot="1" x14ac:dyDescent="0.25">
      <c r="A107" s="155"/>
      <c r="B107" s="139" t="str">
        <v>ΚΛΙΜΑΤΙΣΜΟΣ / ΣΥΜΠΑΡΑΓΩΓΗ</v>
      </c>
      <c r="C107" s="160"/>
      <c r="D107" s="148"/>
      <c r="E107" s="215"/>
      <c r="F107" s="160"/>
      <c r="G107" s="148"/>
      <c r="H107" s="215"/>
      <c r="I107" s="160"/>
      <c r="J107" s="148"/>
      <c r="K107" s="215"/>
      <c r="L107" s="160"/>
      <c r="M107" s="148"/>
      <c r="N107" s="215"/>
      <c r="O107" s="160"/>
      <c r="P107" s="148"/>
      <c r="Q107" s="215"/>
      <c r="R107" s="160"/>
      <c r="S107" s="148"/>
      <c r="T107" s="215"/>
      <c r="U107" s="160"/>
      <c r="V107" s="148"/>
      <c r="W107" s="215"/>
      <c r="X107" s="160"/>
      <c r="Y107" s="148"/>
      <c r="Z107" s="215"/>
      <c r="AA107" s="160"/>
      <c r="AB107" s="148"/>
      <c r="AC107" s="215"/>
      <c r="AD107" s="160"/>
      <c r="AE107" s="148"/>
      <c r="AF107" s="215"/>
      <c r="AG107" s="160" cm="1">
        <f t="array" ref="AG107">SUM(_xlfn._xlws.FILTER($C107:$AF107,$C$5:$AF$5=AG$5))</f>
        <v>0</v>
      </c>
      <c r="AH107" s="148" cm="1">
        <f t="array" ref="AH107">SUM(_xlfn._xlws.FILTER($C107:$AF107,$C$5:$AF$5=AH$5))</f>
        <v>0</v>
      </c>
      <c r="AI107" s="215" cm="1">
        <f t="array" ref="AI107">SUM(_xlfn._xlws.FILTER($C107:$AF107,$C$5:$AF$5=AI$5))</f>
        <v>0</v>
      </c>
    </row>
    <row r="108" spans="1:35" ht="42" customHeight="1" outlineLevel="1" x14ac:dyDescent="0.2">
      <c r="A108" s="153">
        <v>18</v>
      </c>
      <c r="B108" s="141" t="s">
        <v>50</v>
      </c>
      <c r="C108" s="73">
        <v>480</v>
      </c>
      <c r="D108" s="74">
        <v>0</v>
      </c>
      <c r="E108" s="213">
        <f>SUM(E109:E112)</f>
        <v>1859560</v>
      </c>
      <c r="F108" s="73">
        <f>SUM(F109:F113)</f>
        <v>338</v>
      </c>
      <c r="G108" s="74">
        <f>SUM(G109:G113)</f>
        <v>0</v>
      </c>
      <c r="H108" s="213">
        <f>SUM(H109:H112)</f>
        <v>609830</v>
      </c>
      <c r="I108" s="73">
        <f>SUM(I109:I113)</f>
        <v>575</v>
      </c>
      <c r="J108" s="74">
        <f>SUM(J109:J113)</f>
        <v>0</v>
      </c>
      <c r="K108" s="213">
        <f>SUM(K109:K113)</f>
        <v>2922072</v>
      </c>
      <c r="L108" s="73">
        <f>SUM(L109:L113)</f>
        <v>2</v>
      </c>
      <c r="M108" s="74">
        <f>SUM(M109:M113)</f>
        <v>0</v>
      </c>
      <c r="N108" s="213">
        <f>SUM(N109:N112)</f>
        <v>1339</v>
      </c>
      <c r="O108" s="73">
        <f>SUM(O109:O113)</f>
        <v>29</v>
      </c>
      <c r="P108" s="74">
        <f>SUM(P109:P113)</f>
        <v>0</v>
      </c>
      <c r="Q108" s="213">
        <f>SUM(Q109:Q112)</f>
        <v>30759</v>
      </c>
      <c r="R108" s="73">
        <f>SUM(R109:R113)</f>
        <v>6</v>
      </c>
      <c r="S108" s="74">
        <f>SUM(S109:S113)</f>
        <v>0</v>
      </c>
      <c r="T108" s="213">
        <f>SUM(T109:T112)</f>
        <v>167846</v>
      </c>
      <c r="U108" s="73">
        <f>SUM(U109:U113)</f>
        <v>0</v>
      </c>
      <c r="V108" s="74">
        <f>SUM(V109:V113)</f>
        <v>0</v>
      </c>
      <c r="W108" s="213">
        <f>SUM(W109:W112)</f>
        <v>0</v>
      </c>
      <c r="X108" s="73">
        <f>SUM(X109:X113)</f>
        <v>0</v>
      </c>
      <c r="Y108" s="74">
        <f>SUM(Y109:Y113)</f>
        <v>0</v>
      </c>
      <c r="Z108" s="213">
        <f>SUM(Z109:Z112)</f>
        <v>0</v>
      </c>
      <c r="AA108" s="73">
        <f>SUM(AA109:AA113)</f>
        <v>0</v>
      </c>
      <c r="AB108" s="74">
        <f>SUM(AB109:AB113)</f>
        <v>0</v>
      </c>
      <c r="AC108" s="213">
        <f>SUM(AC109:AC112)</f>
        <v>0</v>
      </c>
      <c r="AD108" s="73">
        <f>SUM(AD109:AD113)</f>
        <v>0</v>
      </c>
      <c r="AE108" s="74">
        <f>SUM(AE109:AE113)</f>
        <v>0</v>
      </c>
      <c r="AF108" s="213">
        <f>SUM(AF109:AF112)</f>
        <v>0</v>
      </c>
      <c r="AG108" s="73">
        <f>SUM(AG109:AG113)</f>
        <v>0</v>
      </c>
      <c r="AH108" s="74">
        <f>SUM(AH109:AH113)</f>
        <v>0</v>
      </c>
      <c r="AI108" s="213">
        <f>SUM(AI109:AI112)</f>
        <v>0</v>
      </c>
    </row>
    <row r="109" spans="1:35" ht="19.5" customHeight="1" outlineLevel="1" x14ac:dyDescent="0.2">
      <c r="A109" s="154"/>
      <c r="B109" s="139" t="str" cm="1">
        <f t="array" ref="B109:B113">$B$7:$B$11</f>
        <v>ΟΙΚΙΑΚΟΣ</v>
      </c>
      <c r="C109" s="9">
        <v>458</v>
      </c>
      <c r="D109" s="10"/>
      <c r="E109" s="214">
        <v>477591</v>
      </c>
      <c r="F109" s="9">
        <v>315</v>
      </c>
      <c r="G109" s="10"/>
      <c r="H109" s="214">
        <v>417286</v>
      </c>
      <c r="I109" s="9">
        <v>499</v>
      </c>
      <c r="J109" s="10" t="s">
        <v>104</v>
      </c>
      <c r="K109" s="214">
        <v>876928</v>
      </c>
      <c r="L109" s="9">
        <v>2</v>
      </c>
      <c r="M109" s="10"/>
      <c r="N109" s="214">
        <v>1339</v>
      </c>
      <c r="O109" s="9">
        <v>29</v>
      </c>
      <c r="P109" s="10"/>
      <c r="Q109" s="214">
        <v>30759</v>
      </c>
      <c r="R109" s="9">
        <v>5</v>
      </c>
      <c r="S109" s="10"/>
      <c r="T109" s="214">
        <v>6139</v>
      </c>
      <c r="U109" s="9"/>
      <c r="V109" s="10"/>
      <c r="W109" s="214"/>
      <c r="X109" s="9"/>
      <c r="Y109" s="10"/>
      <c r="Z109" s="214"/>
      <c r="AA109" s="9"/>
      <c r="AB109" s="10"/>
      <c r="AC109" s="214"/>
      <c r="AD109" s="9"/>
      <c r="AE109" s="10"/>
      <c r="AF109" s="214"/>
      <c r="AG109" s="9"/>
      <c r="AH109" s="10"/>
      <c r="AI109" s="214"/>
    </row>
    <row r="110" spans="1:35" ht="19.5" customHeight="1" outlineLevel="1" x14ac:dyDescent="0.2">
      <c r="A110" s="154"/>
      <c r="B110" s="139" t="str">
        <v>ΕΜΠΟΡΙΚΟΣ</v>
      </c>
      <c r="C110" s="9">
        <v>21</v>
      </c>
      <c r="D110" s="10"/>
      <c r="E110" s="214">
        <v>110485</v>
      </c>
      <c r="F110" s="9">
        <v>23</v>
      </c>
      <c r="G110" s="10"/>
      <c r="H110" s="214">
        <v>192544</v>
      </c>
      <c r="I110" s="9">
        <v>74</v>
      </c>
      <c r="J110" s="10" t="s">
        <v>104</v>
      </c>
      <c r="K110" s="214">
        <v>1712816</v>
      </c>
      <c r="L110" s="9"/>
      <c r="M110" s="10"/>
      <c r="N110" s="214"/>
      <c r="O110" s="9"/>
      <c r="P110" s="10"/>
      <c r="Q110" s="214"/>
      <c r="R110" s="9"/>
      <c r="S110" s="10"/>
      <c r="T110" s="214"/>
      <c r="U110" s="9"/>
      <c r="V110" s="10"/>
      <c r="W110" s="214"/>
      <c r="X110" s="9"/>
      <c r="Y110" s="10"/>
      <c r="Z110" s="214"/>
      <c r="AA110" s="9"/>
      <c r="AB110" s="10"/>
      <c r="AC110" s="214"/>
      <c r="AD110" s="9"/>
      <c r="AE110" s="10"/>
      <c r="AF110" s="214"/>
      <c r="AG110" s="9"/>
      <c r="AH110" s="10"/>
      <c r="AI110" s="214"/>
    </row>
    <row r="111" spans="1:35" ht="19.5" customHeight="1" outlineLevel="1" x14ac:dyDescent="0.2">
      <c r="A111" s="154"/>
      <c r="B111" s="139" t="str">
        <v>CNG</v>
      </c>
      <c r="C111" s="9"/>
      <c r="D111" s="10"/>
      <c r="E111" s="214"/>
      <c r="F111" s="9"/>
      <c r="G111" s="10"/>
      <c r="H111" s="214"/>
      <c r="I111" s="9" t="s">
        <v>104</v>
      </c>
      <c r="J111" s="10" t="s">
        <v>104</v>
      </c>
      <c r="K111" s="214" t="s">
        <v>104</v>
      </c>
      <c r="L111" s="9"/>
      <c r="M111" s="10"/>
      <c r="N111" s="214"/>
      <c r="O111" s="9"/>
      <c r="P111" s="10"/>
      <c r="Q111" s="214"/>
      <c r="R111" s="9"/>
      <c r="S111" s="10"/>
      <c r="T111" s="214"/>
      <c r="U111" s="9"/>
      <c r="V111" s="10"/>
      <c r="W111" s="214"/>
      <c r="X111" s="9"/>
      <c r="Y111" s="10"/>
      <c r="Z111" s="214"/>
      <c r="AA111" s="9"/>
      <c r="AB111" s="10"/>
      <c r="AC111" s="214"/>
      <c r="AD111" s="9"/>
      <c r="AE111" s="10"/>
      <c r="AF111" s="214"/>
      <c r="AG111" s="9"/>
      <c r="AH111" s="10"/>
      <c r="AI111" s="214"/>
    </row>
    <row r="112" spans="1:35" ht="19.25" customHeight="1" outlineLevel="1" x14ac:dyDescent="0.2">
      <c r="A112" s="154"/>
      <c r="B112" s="139" t="str">
        <v>ΒΙΟΜΗΧΑΝΙΚΟΣ</v>
      </c>
      <c r="C112" s="9">
        <v>1</v>
      </c>
      <c r="D112" s="10"/>
      <c r="E112" s="214">
        <v>1271484</v>
      </c>
      <c r="F112" s="9"/>
      <c r="G112" s="10"/>
      <c r="H112" s="214"/>
      <c r="I112" s="9">
        <v>2</v>
      </c>
      <c r="J112" s="10" t="s">
        <v>104</v>
      </c>
      <c r="K112" s="214">
        <v>332328</v>
      </c>
      <c r="L112" s="9"/>
      <c r="M112" s="10"/>
      <c r="N112" s="214"/>
      <c r="O112" s="9"/>
      <c r="P112" s="10"/>
      <c r="Q112" s="214"/>
      <c r="R112" s="9">
        <v>1</v>
      </c>
      <c r="S112" s="10"/>
      <c r="T112" s="214">
        <v>161707</v>
      </c>
      <c r="U112" s="9"/>
      <c r="V112" s="10"/>
      <c r="W112" s="214"/>
      <c r="X112" s="9"/>
      <c r="Y112" s="10"/>
      <c r="Z112" s="214"/>
      <c r="AA112" s="9"/>
      <c r="AB112" s="10"/>
      <c r="AC112" s="214"/>
      <c r="AD112" s="9"/>
      <c r="AE112" s="10"/>
      <c r="AF112" s="214"/>
      <c r="AG112" s="9"/>
      <c r="AH112" s="10"/>
      <c r="AI112" s="214"/>
    </row>
    <row r="113" spans="1:35" ht="19.25" customHeight="1" outlineLevel="1" thickBot="1" x14ac:dyDescent="0.25">
      <c r="A113" s="155"/>
      <c r="B113" s="139" t="str">
        <v>ΚΛΙΜΑΤΙΣΜΟΣ / ΣΥΜΠΑΡΑΓΩΓΗ</v>
      </c>
      <c r="C113" s="160"/>
      <c r="D113" s="148"/>
      <c r="E113" s="215"/>
      <c r="F113" s="160"/>
      <c r="G113" s="148"/>
      <c r="H113" s="215"/>
      <c r="I113" s="160" t="s">
        <v>104</v>
      </c>
      <c r="J113" s="148" t="s">
        <v>104</v>
      </c>
      <c r="K113" s="215" t="s">
        <v>104</v>
      </c>
      <c r="L113" s="160"/>
      <c r="M113" s="148"/>
      <c r="N113" s="215"/>
      <c r="O113" s="160"/>
      <c r="P113" s="148"/>
      <c r="Q113" s="215"/>
      <c r="R113" s="160"/>
      <c r="S113" s="148"/>
      <c r="T113" s="215"/>
      <c r="U113" s="160"/>
      <c r="V113" s="148"/>
      <c r="W113" s="215"/>
      <c r="X113" s="160"/>
      <c r="Y113" s="148"/>
      <c r="Z113" s="215"/>
      <c r="AA113" s="160"/>
      <c r="AB113" s="148"/>
      <c r="AC113" s="215"/>
      <c r="AD113" s="160"/>
      <c r="AE113" s="148"/>
      <c r="AF113" s="215"/>
      <c r="AG113" s="160"/>
      <c r="AH113" s="148"/>
      <c r="AI113" s="215"/>
    </row>
    <row r="114" spans="1:35" ht="20" customHeight="1" outlineLevel="1" x14ac:dyDescent="0.2">
      <c r="A114" s="153">
        <v>19</v>
      </c>
      <c r="B114" s="141" t="s">
        <v>51</v>
      </c>
      <c r="C114" s="73">
        <v>611</v>
      </c>
      <c r="D114" s="74">
        <v>0</v>
      </c>
      <c r="E114" s="213">
        <f>SUM(E115:E118)</f>
        <v>659271</v>
      </c>
      <c r="F114" s="73">
        <f>SUM(F115:F119)</f>
        <v>352</v>
      </c>
      <c r="G114" s="74">
        <f>SUM(G115:G119)</f>
        <v>0</v>
      </c>
      <c r="H114" s="213">
        <f>SUM(H115:H118)</f>
        <v>403303</v>
      </c>
      <c r="I114" s="73">
        <f>SUM(I115:I119)</f>
        <v>367</v>
      </c>
      <c r="J114" s="74">
        <f>SUM(J115:J119)</f>
        <v>0</v>
      </c>
      <c r="K114" s="213">
        <f>SUM(K115:K119)</f>
        <v>602220</v>
      </c>
      <c r="L114" s="73">
        <f>SUM(L115:L119)</f>
        <v>4</v>
      </c>
      <c r="M114" s="74">
        <f>SUM(M115:M119)</f>
        <v>0</v>
      </c>
      <c r="N114" s="213">
        <f>SUM(N115:N118)</f>
        <v>4617</v>
      </c>
      <c r="O114" s="73">
        <f>SUM(O115:O119)</f>
        <v>13</v>
      </c>
      <c r="P114" s="74">
        <f>SUM(P115:P119)</f>
        <v>0</v>
      </c>
      <c r="Q114" s="213">
        <f>SUM(Q115:Q118)</f>
        <v>15056</v>
      </c>
      <c r="R114" s="73">
        <f>SUM(R115:R119)</f>
        <v>6</v>
      </c>
      <c r="S114" s="74">
        <f>SUM(S115:S119)</f>
        <v>0</v>
      </c>
      <c r="T114" s="213">
        <f>SUM(T115:T118)</f>
        <v>6141</v>
      </c>
      <c r="U114" s="73">
        <f>SUM(U115:U119)</f>
        <v>0</v>
      </c>
      <c r="V114" s="74">
        <f>SUM(V115:V119)</f>
        <v>0</v>
      </c>
      <c r="W114" s="213">
        <f>SUM(W115:W118)</f>
        <v>0</v>
      </c>
      <c r="X114" s="73">
        <f>SUM(X115:X119)</f>
        <v>0</v>
      </c>
      <c r="Y114" s="74">
        <f>SUM(Y115:Y119)</f>
        <v>0</v>
      </c>
      <c r="Z114" s="213">
        <f>SUM(Z115:Z118)</f>
        <v>0</v>
      </c>
      <c r="AA114" s="73">
        <f>SUM(AA115:AA119)</f>
        <v>0</v>
      </c>
      <c r="AB114" s="74">
        <f>SUM(AB115:AB119)</f>
        <v>0</v>
      </c>
      <c r="AC114" s="213">
        <f>SUM(AC115:AC118)</f>
        <v>0</v>
      </c>
      <c r="AD114" s="73">
        <f>SUM(AD115:AD119)</f>
        <v>0</v>
      </c>
      <c r="AE114" s="74">
        <f>SUM(AE115:AE119)</f>
        <v>0</v>
      </c>
      <c r="AF114" s="213">
        <f>SUM(AF115:AF118)</f>
        <v>0</v>
      </c>
      <c r="AG114" s="73">
        <f>SUM(AG115:AG119)</f>
        <v>0</v>
      </c>
      <c r="AH114" s="74">
        <f>SUM(AH115:AH119)</f>
        <v>0</v>
      </c>
      <c r="AI114" s="213">
        <f>SUM(AI115:AI118)</f>
        <v>0</v>
      </c>
    </row>
    <row r="115" spans="1:35" ht="19.5" customHeight="1" outlineLevel="1" x14ac:dyDescent="0.2">
      <c r="A115" s="154"/>
      <c r="B115" s="139" t="str" cm="1">
        <f t="array" ref="B115:B119">$B$7:$B$11</f>
        <v>ΟΙΚΙΑΚΟΣ</v>
      </c>
      <c r="C115" s="9">
        <v>602</v>
      </c>
      <c r="D115" s="10"/>
      <c r="E115" s="214">
        <v>645754</v>
      </c>
      <c r="F115" s="9">
        <v>342</v>
      </c>
      <c r="G115" s="10"/>
      <c r="H115" s="214">
        <v>382909</v>
      </c>
      <c r="I115" s="9">
        <v>348</v>
      </c>
      <c r="J115" s="10" t="s">
        <v>104</v>
      </c>
      <c r="K115" s="214">
        <v>394381</v>
      </c>
      <c r="L115" s="9">
        <v>4</v>
      </c>
      <c r="M115" s="10"/>
      <c r="N115" s="214">
        <v>4617</v>
      </c>
      <c r="O115" s="9">
        <v>13</v>
      </c>
      <c r="P115" s="10"/>
      <c r="Q115" s="214">
        <v>15056</v>
      </c>
      <c r="R115" s="9">
        <v>6</v>
      </c>
      <c r="S115" s="10"/>
      <c r="T115" s="214">
        <v>6141</v>
      </c>
      <c r="U115" s="9"/>
      <c r="V115" s="10"/>
      <c r="W115" s="214"/>
      <c r="X115" s="9"/>
      <c r="Y115" s="10"/>
      <c r="Z115" s="214"/>
      <c r="AA115" s="9"/>
      <c r="AB115" s="10"/>
      <c r="AC115" s="214"/>
      <c r="AD115" s="9"/>
      <c r="AE115" s="10"/>
      <c r="AF115" s="214"/>
      <c r="AG115" s="9"/>
      <c r="AH115" s="10"/>
      <c r="AI115" s="214"/>
    </row>
    <row r="116" spans="1:35" ht="19.5" customHeight="1" outlineLevel="1" x14ac:dyDescent="0.2">
      <c r="A116" s="154"/>
      <c r="B116" s="139" t="str">
        <v>ΕΜΠΟΡΙΚΟΣ</v>
      </c>
      <c r="C116" s="9">
        <v>9</v>
      </c>
      <c r="D116" s="10"/>
      <c r="E116" s="214">
        <v>13517</v>
      </c>
      <c r="F116" s="9">
        <v>10</v>
      </c>
      <c r="G116" s="10"/>
      <c r="H116" s="214">
        <v>20394</v>
      </c>
      <c r="I116" s="9">
        <v>19</v>
      </c>
      <c r="J116" s="10" t="s">
        <v>104</v>
      </c>
      <c r="K116" s="214">
        <v>207839</v>
      </c>
      <c r="L116" s="9"/>
      <c r="M116" s="10"/>
      <c r="N116" s="214"/>
      <c r="O116" s="9"/>
      <c r="P116" s="10"/>
      <c r="Q116" s="214"/>
      <c r="R116" s="9"/>
      <c r="S116" s="10"/>
      <c r="T116" s="214"/>
      <c r="U116" s="9"/>
      <c r="V116" s="10"/>
      <c r="W116" s="214"/>
      <c r="X116" s="9"/>
      <c r="Y116" s="10"/>
      <c r="Z116" s="214"/>
      <c r="AA116" s="9"/>
      <c r="AB116" s="10"/>
      <c r="AC116" s="214"/>
      <c r="AD116" s="9"/>
      <c r="AE116" s="10"/>
      <c r="AF116" s="214"/>
      <c r="AG116" s="9"/>
      <c r="AH116" s="10"/>
      <c r="AI116" s="214"/>
    </row>
    <row r="117" spans="1:35" ht="19.5" customHeight="1" outlineLevel="1" x14ac:dyDescent="0.2">
      <c r="A117" s="154"/>
      <c r="B117" s="139" t="str">
        <v>CNG</v>
      </c>
      <c r="C117" s="9"/>
      <c r="D117" s="10"/>
      <c r="E117" s="214"/>
      <c r="F117" s="9"/>
      <c r="G117" s="10"/>
      <c r="H117" s="214"/>
      <c r="I117" s="9" t="s">
        <v>104</v>
      </c>
      <c r="J117" s="10" t="s">
        <v>104</v>
      </c>
      <c r="K117" s="214" t="s">
        <v>104</v>
      </c>
      <c r="L117" s="9"/>
      <c r="M117" s="10"/>
      <c r="N117" s="214"/>
      <c r="O117" s="9"/>
      <c r="P117" s="10"/>
      <c r="Q117" s="214"/>
      <c r="R117" s="9"/>
      <c r="S117" s="10"/>
      <c r="T117" s="214"/>
      <c r="U117" s="9"/>
      <c r="V117" s="10"/>
      <c r="W117" s="214"/>
      <c r="X117" s="9"/>
      <c r="Y117" s="10"/>
      <c r="Z117" s="214"/>
      <c r="AA117" s="9"/>
      <c r="AB117" s="10"/>
      <c r="AC117" s="214"/>
      <c r="AD117" s="9"/>
      <c r="AE117" s="10"/>
      <c r="AF117" s="214"/>
      <c r="AG117" s="9"/>
      <c r="AH117" s="10"/>
      <c r="AI117" s="214"/>
    </row>
    <row r="118" spans="1:35" ht="19.5" customHeight="1" outlineLevel="1" x14ac:dyDescent="0.2">
      <c r="A118" s="154"/>
      <c r="B118" s="139" t="str">
        <v>ΒΙΟΜΗΧΑΝΙΚΟΣ</v>
      </c>
      <c r="C118" s="9"/>
      <c r="D118" s="10"/>
      <c r="E118" s="214"/>
      <c r="F118" s="9"/>
      <c r="G118" s="10"/>
      <c r="H118" s="214"/>
      <c r="I118" s="9" t="s">
        <v>104</v>
      </c>
      <c r="J118" s="10" t="s">
        <v>104</v>
      </c>
      <c r="K118" s="214" t="s">
        <v>104</v>
      </c>
      <c r="L118" s="9"/>
      <c r="M118" s="10"/>
      <c r="N118" s="214"/>
      <c r="O118" s="9"/>
      <c r="P118" s="10"/>
      <c r="Q118" s="214"/>
      <c r="R118" s="9"/>
      <c r="S118" s="10"/>
      <c r="T118" s="214"/>
      <c r="U118" s="9"/>
      <c r="V118" s="10"/>
      <c r="W118" s="214"/>
      <c r="X118" s="9"/>
      <c r="Y118" s="10"/>
      <c r="Z118" s="214"/>
      <c r="AA118" s="9"/>
      <c r="AB118" s="10"/>
      <c r="AC118" s="214"/>
      <c r="AD118" s="9"/>
      <c r="AE118" s="10"/>
      <c r="AF118" s="214"/>
      <c r="AG118" s="9"/>
      <c r="AH118" s="10"/>
      <c r="AI118" s="214"/>
    </row>
    <row r="119" spans="1:35" ht="19.5" customHeight="1" outlineLevel="1" thickBot="1" x14ac:dyDescent="0.25">
      <c r="A119" s="155"/>
      <c r="B119" s="139" t="str">
        <v>ΚΛΙΜΑΤΙΣΜΟΣ / ΣΥΜΠΑΡΑΓΩΓΗ</v>
      </c>
      <c r="C119" s="160"/>
      <c r="D119" s="148"/>
      <c r="E119" s="215"/>
      <c r="F119" s="160"/>
      <c r="G119" s="148"/>
      <c r="H119" s="215"/>
      <c r="I119" s="160" t="s">
        <v>104</v>
      </c>
      <c r="J119" s="148" t="s">
        <v>104</v>
      </c>
      <c r="K119" s="215" t="s">
        <v>104</v>
      </c>
      <c r="L119" s="160"/>
      <c r="M119" s="148"/>
      <c r="N119" s="215"/>
      <c r="O119" s="160"/>
      <c r="P119" s="148"/>
      <c r="Q119" s="215"/>
      <c r="R119" s="160"/>
      <c r="S119" s="148"/>
      <c r="T119" s="215"/>
      <c r="U119" s="160"/>
      <c r="V119" s="148"/>
      <c r="W119" s="215"/>
      <c r="X119" s="160"/>
      <c r="Y119" s="148"/>
      <c r="Z119" s="215"/>
      <c r="AA119" s="160"/>
      <c r="AB119" s="148"/>
      <c r="AC119" s="215"/>
      <c r="AD119" s="160"/>
      <c r="AE119" s="148"/>
      <c r="AF119" s="215"/>
      <c r="AG119" s="160"/>
      <c r="AH119" s="148"/>
      <c r="AI119" s="215"/>
    </row>
    <row r="120" spans="1:35" ht="36" customHeight="1" outlineLevel="1" x14ac:dyDescent="0.2">
      <c r="A120" s="149"/>
      <c r="B120" s="142" t="s">
        <v>52</v>
      </c>
      <c r="C120" s="111"/>
      <c r="D120" s="107"/>
      <c r="E120" s="216"/>
      <c r="F120" s="111"/>
      <c r="G120" s="107"/>
      <c r="H120" s="216"/>
      <c r="I120" s="111"/>
      <c r="J120" s="107"/>
      <c r="K120" s="216"/>
      <c r="L120" s="111"/>
      <c r="M120" s="107"/>
      <c r="N120" s="216"/>
      <c r="O120" s="111"/>
      <c r="P120" s="107"/>
      <c r="Q120" s="216"/>
      <c r="R120" s="111"/>
      <c r="S120" s="107"/>
      <c r="T120" s="216"/>
      <c r="U120" s="111"/>
      <c r="V120" s="107"/>
      <c r="W120" s="216"/>
      <c r="X120" s="111"/>
      <c r="Y120" s="107"/>
      <c r="Z120" s="216"/>
      <c r="AA120" s="111"/>
      <c r="AB120" s="107"/>
      <c r="AC120" s="216"/>
      <c r="AD120" s="111"/>
      <c r="AE120" s="107"/>
      <c r="AF120" s="216"/>
      <c r="AG120" s="111"/>
      <c r="AH120" s="107"/>
      <c r="AI120" s="216"/>
    </row>
    <row r="121" spans="1:35" ht="19.5" customHeight="1" outlineLevel="1" x14ac:dyDescent="0.2">
      <c r="A121" s="150"/>
      <c r="B121" s="55" t="str" cm="1">
        <f t="array" ref="B121:B125">$B$7:$B$11</f>
        <v>ΟΙΚΙΑΚΟΣ</v>
      </c>
      <c r="C121" s="91" cm="1">
        <f t="array" ref="C121">SUM(_xlfn._xlws.FILTER(C$6:C$120,$B$6:$B$120=$B121))</f>
        <v>276490</v>
      </c>
      <c r="D121" s="56" cm="1">
        <f t="array" ref="D121">SUM(_xlfn._xlws.FILTER(D$6:D$120,$B$6:$B$120=$B121))</f>
        <v>0</v>
      </c>
      <c r="E121" s="217" cm="1">
        <f t="array" ref="E121">SUM(_xlfn._xlws.FILTER(E$6:E$120,$B$6:$B$120=$B121))</f>
        <v>295918595</v>
      </c>
      <c r="F121" s="91" cm="1">
        <f t="array" ref="F121">SUM(_xlfn._xlws.FILTER(F$6:F$120,$B$6:$B$120=$B121))</f>
        <v>118314</v>
      </c>
      <c r="G121" s="56" cm="1">
        <f t="array" ref="G121">SUM(_xlfn._xlws.FILTER(G$6:G$120,$B$6:$B$120=$B121))</f>
        <v>0</v>
      </c>
      <c r="H121" s="217" cm="1">
        <f t="array" ref="H121">SUM(_xlfn._xlws.FILTER(H$6:H$120,$B$6:$B$120=$B121))</f>
        <v>157834794</v>
      </c>
      <c r="I121" s="91" cm="1">
        <f t="array" ref="I121">SUM(_xlfn._xlws.FILTER(I$6:I$120,$B$6:$B$120=$B121))</f>
        <v>189120</v>
      </c>
      <c r="J121" s="56" cm="1">
        <f t="array" ref="J121">SUM(_xlfn._xlws.FILTER(J$6:J$120,$B$6:$B$120=$B121))</f>
        <v>0</v>
      </c>
      <c r="K121" s="217" cm="1">
        <f t="array" ref="K121">SUM(_xlfn._xlws.FILTER(K$6:K$120,$B$6:$B$120=$B121))</f>
        <v>355408581</v>
      </c>
      <c r="L121" s="91" cm="1">
        <f t="array" ref="L121">SUM(_xlfn._xlws.FILTER(L$6:L$120,$B$6:$B$120=$B121))</f>
        <v>1157</v>
      </c>
      <c r="M121" s="56" cm="1">
        <f t="array" ref="M121">SUM(_xlfn._xlws.FILTER(M$6:M$120,$B$6:$B$120=$B121))</f>
        <v>0</v>
      </c>
      <c r="N121" s="217" cm="1">
        <f t="array" ref="N121">SUM(_xlfn._xlws.FILTER(N$6:N$120,$B$6:$B$120=$B121))</f>
        <v>1201844</v>
      </c>
      <c r="O121" s="91" cm="1">
        <f t="array" ref="O121">SUM(_xlfn._xlws.FILTER(O$6:O$120,$B$6:$B$120=$B121))</f>
        <v>2486</v>
      </c>
      <c r="P121" s="56" cm="1">
        <f t="array" ref="P121">SUM(_xlfn._xlws.FILTER(P$6:P$120,$B$6:$B$120=$B121))</f>
        <v>0</v>
      </c>
      <c r="Q121" s="217" cm="1">
        <f t="array" ref="Q121">SUM(_xlfn._xlws.FILTER(Q$6:Q$120,$B$6:$B$120=$B121))</f>
        <v>2827072</v>
      </c>
      <c r="R121" s="91" cm="1">
        <f t="array" ref="R121">SUM(_xlfn._xlws.FILTER(R$6:R$120,$B$6:$B$120=$B121))</f>
        <v>1158</v>
      </c>
      <c r="S121" s="56" cm="1">
        <f t="array" ref="S121">SUM(_xlfn._xlws.FILTER(S$6:S$120,$B$6:$B$120=$B121))</f>
        <v>0</v>
      </c>
      <c r="T121" s="217" cm="1">
        <f t="array" ref="T121">SUM(_xlfn._xlws.FILTER(T$6:T$120,$B$6:$B$120=$B121))</f>
        <v>1336127</v>
      </c>
      <c r="U121" s="91" cm="1">
        <f t="array" ref="U121">SUM(_xlfn._xlws.FILTER(U$6:U$120,$B$6:$B$120=$B121))</f>
        <v>0</v>
      </c>
      <c r="V121" s="56" cm="1">
        <f t="array" ref="V121">SUM(_xlfn._xlws.FILTER(V$6:V$120,$B$6:$B$120=$B121))</f>
        <v>0</v>
      </c>
      <c r="W121" s="217" cm="1">
        <f t="array" ref="W121">SUM(_xlfn._xlws.FILTER(W$6:W$120,$B$6:$B$120=$B121))</f>
        <v>0</v>
      </c>
      <c r="X121" s="91" cm="1">
        <f t="array" ref="X121">SUM(_xlfn._xlws.FILTER(X$6:X$120,$B$6:$B$120=$B121))</f>
        <v>0</v>
      </c>
      <c r="Y121" s="56" cm="1">
        <f t="array" ref="Y121">SUM(_xlfn._xlws.FILTER(Y$6:Y$120,$B$6:$B$120=$B121))</f>
        <v>0</v>
      </c>
      <c r="Z121" s="217" cm="1">
        <f t="array" ref="Z121">SUM(_xlfn._xlws.FILTER(Z$6:Z$120,$B$6:$B$120=$B121))</f>
        <v>0</v>
      </c>
      <c r="AA121" s="91" cm="1">
        <f t="array" ref="AA121">SUM(_xlfn._xlws.FILTER(AA$6:AA$120,$B$6:$B$120=$B121))</f>
        <v>0</v>
      </c>
      <c r="AB121" s="56" cm="1">
        <f t="array" ref="AB121">SUM(_xlfn._xlws.FILTER(AB$6:AB$120,$B$6:$B$120=$B121))</f>
        <v>0</v>
      </c>
      <c r="AC121" s="217" cm="1">
        <f t="array" ref="AC121">SUM(_xlfn._xlws.FILTER(AC$6:AC$120,$B$6:$B$120=$B121))</f>
        <v>0</v>
      </c>
      <c r="AD121" s="91" cm="1">
        <f t="array" ref="AD121">SUM(_xlfn._xlws.FILTER(AD$6:AD$120,$B$6:$B$120=$B121))</f>
        <v>0</v>
      </c>
      <c r="AE121" s="56" cm="1">
        <f t="array" ref="AE121">SUM(_xlfn._xlws.FILTER(AE$6:AE$120,$B$6:$B$120=$B121))</f>
        <v>0</v>
      </c>
      <c r="AF121" s="217" cm="1">
        <f t="array" ref="AF121">SUM(_xlfn._xlws.FILTER(AF$6:AF$120,$B$6:$B$120=$B121))</f>
        <v>0</v>
      </c>
      <c r="AG121" s="91" cm="1">
        <f t="array" ref="AG121">SUM(_xlfn._xlws.FILTER(AG$6:AG$120,$B$6:$B$120=$B121))</f>
        <v>586102</v>
      </c>
      <c r="AH121" s="56" cm="1">
        <f t="array" ref="AH121">SUM(_xlfn._xlws.FILTER(AH$6:AH$120,$B$6:$B$120=$B121))</f>
        <v>0</v>
      </c>
      <c r="AI121" s="217" cm="1">
        <f t="array" ref="AI121">SUM(_xlfn._xlws.FILTER(AI$6:AI$120,$B$6:$B$120=$B121))</f>
        <v>811268113</v>
      </c>
    </row>
    <row r="122" spans="1:35" ht="19.5" customHeight="1" outlineLevel="1" x14ac:dyDescent="0.2">
      <c r="A122" s="150"/>
      <c r="B122" s="55" t="str">
        <v>ΕΜΠΟΡΙΚΟΣ</v>
      </c>
      <c r="C122" s="91" cm="1">
        <f t="array" ref="C122">SUM(_xlfn._xlws.FILTER(C$6:C$120,$B$6:$B$120=$B122))</f>
        <v>5415</v>
      </c>
      <c r="D122" s="56" cm="1">
        <f t="array" ref="D122">SUM(_xlfn._xlws.FILTER(D$6:D$120,$B$6:$B$120=$B122))</f>
        <v>0</v>
      </c>
      <c r="E122" s="217" cm="1">
        <f t="array" ref="E122">SUM(_xlfn._xlws.FILTER(E$6:E$120,$B$6:$B$120=$B122))</f>
        <v>48780823</v>
      </c>
      <c r="F122" s="91" cm="1">
        <f t="array" ref="F122">SUM(_xlfn._xlws.FILTER(F$6:F$120,$B$6:$B$120=$B122))</f>
        <v>2837</v>
      </c>
      <c r="G122" s="56" cm="1">
        <f t="array" ref="G122">SUM(_xlfn._xlws.FILTER(G$6:G$120,$B$6:$B$120=$B122))</f>
        <v>0</v>
      </c>
      <c r="H122" s="217" cm="1">
        <f t="array" ref="H122">SUM(_xlfn._xlws.FILTER(H$6:H$120,$B$6:$B$120=$B122))</f>
        <v>25080860</v>
      </c>
      <c r="I122" s="91" cm="1">
        <f t="array" ref="I122">SUM(_xlfn._xlws.FILTER(I$6:I$120,$B$6:$B$120=$B122))</f>
        <v>7575</v>
      </c>
      <c r="J122" s="56" cm="1">
        <f t="array" ref="J122">SUM(_xlfn._xlws.FILTER(J$6:J$120,$B$6:$B$120=$B122))</f>
        <v>0</v>
      </c>
      <c r="K122" s="217" cm="1">
        <f t="array" ref="K122">SUM(_xlfn._xlws.FILTER(K$6:K$120,$B$6:$B$120=$B122))</f>
        <v>126340381</v>
      </c>
      <c r="L122" s="91" cm="1">
        <f t="array" ref="L122">SUM(_xlfn._xlws.FILTER(L$6:L$120,$B$6:$B$120=$B122))</f>
        <v>33</v>
      </c>
      <c r="M122" s="56" cm="1">
        <f t="array" ref="M122">SUM(_xlfn._xlws.FILTER(M$6:M$120,$B$6:$B$120=$B122))</f>
        <v>0</v>
      </c>
      <c r="N122" s="217" cm="1">
        <f t="array" ref="N122">SUM(_xlfn._xlws.FILTER(N$6:N$120,$B$6:$B$120=$B122))</f>
        <v>3049341</v>
      </c>
      <c r="O122" s="91" cm="1">
        <f t="array" ref="O122">SUM(_xlfn._xlws.FILTER(O$6:O$120,$B$6:$B$120=$B122))</f>
        <v>46</v>
      </c>
      <c r="P122" s="56" cm="1">
        <f t="array" ref="P122">SUM(_xlfn._xlws.FILTER(P$6:P$120,$B$6:$B$120=$B122))</f>
        <v>0</v>
      </c>
      <c r="Q122" s="217" cm="1">
        <f t="array" ref="Q122">SUM(_xlfn._xlws.FILTER(Q$6:Q$120,$B$6:$B$120=$B122))</f>
        <v>1690681</v>
      </c>
      <c r="R122" s="91" cm="1">
        <f t="array" ref="R122">SUM(_xlfn._xlws.FILTER(R$6:R$120,$B$6:$B$120=$B122))</f>
        <v>19</v>
      </c>
      <c r="S122" s="56" cm="1">
        <f t="array" ref="S122">SUM(_xlfn._xlws.FILTER(S$6:S$120,$B$6:$B$120=$B122))</f>
        <v>0</v>
      </c>
      <c r="T122" s="217" cm="1">
        <f t="array" ref="T122">SUM(_xlfn._xlws.FILTER(T$6:T$120,$B$6:$B$120=$B122))</f>
        <v>5122243</v>
      </c>
      <c r="U122" s="91" cm="1">
        <f t="array" ref="U122">SUM(_xlfn._xlws.FILTER(U$6:U$120,$B$6:$B$120=$B122))</f>
        <v>0</v>
      </c>
      <c r="V122" s="56" cm="1">
        <f t="array" ref="V122">SUM(_xlfn._xlws.FILTER(V$6:V$120,$B$6:$B$120=$B122))</f>
        <v>0</v>
      </c>
      <c r="W122" s="217" cm="1">
        <f t="array" ref="W122">SUM(_xlfn._xlws.FILTER(W$6:W$120,$B$6:$B$120=$B122))</f>
        <v>0</v>
      </c>
      <c r="X122" s="91" cm="1">
        <f t="array" ref="X122">SUM(_xlfn._xlws.FILTER(X$6:X$120,$B$6:$B$120=$B122))</f>
        <v>0</v>
      </c>
      <c r="Y122" s="56" cm="1">
        <f t="array" ref="Y122">SUM(_xlfn._xlws.FILTER(Y$6:Y$120,$B$6:$B$120=$B122))</f>
        <v>0</v>
      </c>
      <c r="Z122" s="217" cm="1">
        <f t="array" ref="Z122">SUM(_xlfn._xlws.FILTER(Z$6:Z$120,$B$6:$B$120=$B122))</f>
        <v>0</v>
      </c>
      <c r="AA122" s="91" cm="1">
        <f t="array" ref="AA122">SUM(_xlfn._xlws.FILTER(AA$6:AA$120,$B$6:$B$120=$B122))</f>
        <v>0</v>
      </c>
      <c r="AB122" s="56" cm="1">
        <f t="array" ref="AB122">SUM(_xlfn._xlws.FILTER(AB$6:AB$120,$B$6:$B$120=$B122))</f>
        <v>0</v>
      </c>
      <c r="AC122" s="217" cm="1">
        <f t="array" ref="AC122">SUM(_xlfn._xlws.FILTER(AC$6:AC$120,$B$6:$B$120=$B122))</f>
        <v>0</v>
      </c>
      <c r="AD122" s="91" cm="1">
        <f t="array" ref="AD122">SUM(_xlfn._xlws.FILTER(AD$6:AD$120,$B$6:$B$120=$B122))</f>
        <v>0</v>
      </c>
      <c r="AE122" s="56" cm="1">
        <f t="array" ref="AE122">SUM(_xlfn._xlws.FILTER(AE$6:AE$120,$B$6:$B$120=$B122))</f>
        <v>0</v>
      </c>
      <c r="AF122" s="217" cm="1">
        <f t="array" ref="AF122">SUM(_xlfn._xlws.FILTER(AF$6:AF$120,$B$6:$B$120=$B122))</f>
        <v>0</v>
      </c>
      <c r="AG122" s="91" cm="1">
        <f t="array" ref="AG122">SUM(_xlfn._xlws.FILTER(AG$6:AG$120,$B$6:$B$120=$B122))</f>
        <v>15769</v>
      </c>
      <c r="AH122" s="56" cm="1">
        <f t="array" ref="AH122">SUM(_xlfn._xlws.FILTER(AH$6:AH$120,$B$6:$B$120=$B122))</f>
        <v>0</v>
      </c>
      <c r="AI122" s="217" cm="1">
        <f t="array" ref="AI122">SUM(_xlfn._xlws.FILTER(AI$6:AI$120,$B$6:$B$120=$B122))</f>
        <v>207806734</v>
      </c>
    </row>
    <row r="123" spans="1:35" ht="19.5" customHeight="1" outlineLevel="1" x14ac:dyDescent="0.2">
      <c r="A123" s="150"/>
      <c r="B123" s="55" t="str">
        <v>CNG</v>
      </c>
      <c r="C123" s="91" cm="1">
        <f t="array" ref="C123">SUM(_xlfn._xlws.FILTER(C$6:C$120,$B$6:$B$120=$B123))</f>
        <v>6</v>
      </c>
      <c r="D123" s="56" cm="1">
        <f t="array" ref="D123">SUM(_xlfn._xlws.FILTER(D$6:D$120,$B$6:$B$120=$B123))</f>
        <v>0</v>
      </c>
      <c r="E123" s="217" cm="1">
        <f t="array" ref="E123">SUM(_xlfn._xlws.FILTER(E$6:E$120,$B$6:$B$120=$B123))</f>
        <v>5022677</v>
      </c>
      <c r="F123" s="91" cm="1">
        <f t="array" ref="F123">SUM(_xlfn._xlws.FILTER(F$6:F$120,$B$6:$B$120=$B123))</f>
        <v>4</v>
      </c>
      <c r="G123" s="56" cm="1">
        <f t="array" ref="G123">SUM(_xlfn._xlws.FILTER(G$6:G$120,$B$6:$B$120=$B123))</f>
        <v>0</v>
      </c>
      <c r="H123" s="217" cm="1">
        <f t="array" ref="H123">SUM(_xlfn._xlws.FILTER(H$6:H$120,$B$6:$B$120=$B123))</f>
        <v>1444091</v>
      </c>
      <c r="I123" s="91" cm="1">
        <f t="array" ref="I123">SUM(_xlfn._xlws.FILTER(I$6:I$120,$B$6:$B$120=$B123))</f>
        <v>0</v>
      </c>
      <c r="J123" s="56" cm="1">
        <f t="array" ref="J123">SUM(_xlfn._xlws.FILTER(J$6:J$120,$B$6:$B$120=$B123))</f>
        <v>0</v>
      </c>
      <c r="K123" s="217" cm="1">
        <f t="array" ref="K123">SUM(_xlfn._xlws.FILTER(K$6:K$120,$B$6:$B$120=$B123))</f>
        <v>0</v>
      </c>
      <c r="L123" s="91" cm="1">
        <f t="array" ref="L123">SUM(_xlfn._xlws.FILTER(L$6:L$120,$B$6:$B$120=$B123))</f>
        <v>0</v>
      </c>
      <c r="M123" s="56" cm="1">
        <f t="array" ref="M123">SUM(_xlfn._xlws.FILTER(M$6:M$120,$B$6:$B$120=$B123))</f>
        <v>0</v>
      </c>
      <c r="N123" s="217" cm="1">
        <f t="array" ref="N123">SUM(_xlfn._xlws.FILTER(N$6:N$120,$B$6:$B$120=$B123))</f>
        <v>0</v>
      </c>
      <c r="O123" s="91" cm="1">
        <f t="array" ref="O123">SUM(_xlfn._xlws.FILTER(O$6:O$120,$B$6:$B$120=$B123))</f>
        <v>0</v>
      </c>
      <c r="P123" s="56" cm="1">
        <f t="array" ref="P123">SUM(_xlfn._xlws.FILTER(P$6:P$120,$B$6:$B$120=$B123))</f>
        <v>0</v>
      </c>
      <c r="Q123" s="217" cm="1">
        <f t="array" ref="Q123">SUM(_xlfn._xlws.FILTER(Q$6:Q$120,$B$6:$B$120=$B123))</f>
        <v>0</v>
      </c>
      <c r="R123" s="91" cm="1">
        <f t="array" ref="R123">SUM(_xlfn._xlws.FILTER(R$6:R$120,$B$6:$B$120=$B123))</f>
        <v>0</v>
      </c>
      <c r="S123" s="56" cm="1">
        <f t="array" ref="S123">SUM(_xlfn._xlws.FILTER(S$6:S$120,$B$6:$B$120=$B123))</f>
        <v>0</v>
      </c>
      <c r="T123" s="217" cm="1">
        <f t="array" ref="T123">SUM(_xlfn._xlws.FILTER(T$6:T$120,$B$6:$B$120=$B123))</f>
        <v>0</v>
      </c>
      <c r="U123" s="91" cm="1">
        <f t="array" ref="U123">SUM(_xlfn._xlws.FILTER(U$6:U$120,$B$6:$B$120=$B123))</f>
        <v>0</v>
      </c>
      <c r="V123" s="56" cm="1">
        <f t="array" ref="V123">SUM(_xlfn._xlws.FILTER(V$6:V$120,$B$6:$B$120=$B123))</f>
        <v>0</v>
      </c>
      <c r="W123" s="217" cm="1">
        <f t="array" ref="W123">SUM(_xlfn._xlws.FILTER(W$6:W$120,$B$6:$B$120=$B123))</f>
        <v>0</v>
      </c>
      <c r="X123" s="91" cm="1">
        <f t="array" ref="X123">SUM(_xlfn._xlws.FILTER(X$6:X$120,$B$6:$B$120=$B123))</f>
        <v>0</v>
      </c>
      <c r="Y123" s="56" cm="1">
        <f t="array" ref="Y123">SUM(_xlfn._xlws.FILTER(Y$6:Y$120,$B$6:$B$120=$B123))</f>
        <v>0</v>
      </c>
      <c r="Z123" s="217" cm="1">
        <f t="array" ref="Z123">SUM(_xlfn._xlws.FILTER(Z$6:Z$120,$B$6:$B$120=$B123))</f>
        <v>0</v>
      </c>
      <c r="AA123" s="91" cm="1">
        <f t="array" ref="AA123">SUM(_xlfn._xlws.FILTER(AA$6:AA$120,$B$6:$B$120=$B123))</f>
        <v>0</v>
      </c>
      <c r="AB123" s="56" cm="1">
        <f t="array" ref="AB123">SUM(_xlfn._xlws.FILTER(AB$6:AB$120,$B$6:$B$120=$B123))</f>
        <v>0</v>
      </c>
      <c r="AC123" s="217" cm="1">
        <f t="array" ref="AC123">SUM(_xlfn._xlws.FILTER(AC$6:AC$120,$B$6:$B$120=$B123))</f>
        <v>0</v>
      </c>
      <c r="AD123" s="91" cm="1">
        <f t="array" ref="AD123">SUM(_xlfn._xlws.FILTER(AD$6:AD$120,$B$6:$B$120=$B123))</f>
        <v>0</v>
      </c>
      <c r="AE123" s="56" cm="1">
        <f t="array" ref="AE123">SUM(_xlfn._xlws.FILTER(AE$6:AE$120,$B$6:$B$120=$B123))</f>
        <v>0</v>
      </c>
      <c r="AF123" s="217" cm="1">
        <f t="array" ref="AF123">SUM(_xlfn._xlws.FILTER(AF$6:AF$120,$B$6:$B$120=$B123))</f>
        <v>0</v>
      </c>
      <c r="AG123" s="91" cm="1">
        <f t="array" ref="AG123">SUM(_xlfn._xlws.FILTER(AG$6:AG$120,$B$6:$B$120=$B123))</f>
        <v>10</v>
      </c>
      <c r="AH123" s="56" cm="1">
        <f t="array" ref="AH123">SUM(_xlfn._xlws.FILTER(AH$6:AH$120,$B$6:$B$120=$B123))</f>
        <v>0</v>
      </c>
      <c r="AI123" s="217" cm="1">
        <f t="array" ref="AI123">SUM(_xlfn._xlws.FILTER(AI$6:AI$120,$B$6:$B$120=$B123))</f>
        <v>6466768</v>
      </c>
    </row>
    <row r="124" spans="1:35" ht="19.5" customHeight="1" outlineLevel="1" x14ac:dyDescent="0.2">
      <c r="A124" s="150"/>
      <c r="B124" s="59" t="str">
        <v>ΒΙΟΜΗΧΑΝΙΚΟΣ</v>
      </c>
      <c r="C124" s="91" cm="1">
        <f t="array" ref="C124">SUM(_xlfn._xlws.FILTER(C$6:C$120,$B$6:$B$120=$B124))</f>
        <v>41</v>
      </c>
      <c r="D124" s="56" cm="1">
        <f t="array" ref="D124">SUM(_xlfn._xlws.FILTER(D$6:D$120,$B$6:$B$120=$B124))</f>
        <v>0</v>
      </c>
      <c r="E124" s="217" cm="1">
        <f t="array" ref="E124">SUM(_xlfn._xlws.FILTER(E$6:E$120,$B$6:$B$120=$B124))</f>
        <v>49431595</v>
      </c>
      <c r="F124" s="91" cm="1">
        <f t="array" ref="F124">SUM(_xlfn._xlws.FILTER(F$6:F$120,$B$6:$B$120=$B124))</f>
        <v>45</v>
      </c>
      <c r="G124" s="56" cm="1">
        <f t="array" ref="G124">SUM(_xlfn._xlws.FILTER(G$6:G$120,$B$6:$B$120=$B124))</f>
        <v>2</v>
      </c>
      <c r="H124" s="217" cm="1">
        <f t="array" ref="H124">SUM(_xlfn._xlws.FILTER(H$6:H$120,$B$6:$B$120=$B124))</f>
        <v>58751667</v>
      </c>
      <c r="I124" s="91" cm="1">
        <f t="array" ref="I124">SUM(_xlfn._xlws.FILTER(I$6:I$120,$B$6:$B$120=$B124))</f>
        <v>91</v>
      </c>
      <c r="J124" s="56" cm="1">
        <f t="array" ref="J124">SUM(_xlfn._xlws.FILTER(J$6:J$120,$B$6:$B$120=$B124))</f>
        <v>0</v>
      </c>
      <c r="K124" s="217" cm="1">
        <f t="array" ref="K124">SUM(_xlfn._xlws.FILTER(K$6:K$120,$B$6:$B$120=$B124))</f>
        <v>84033663</v>
      </c>
      <c r="L124" s="91" cm="1">
        <f t="array" ref="L124">SUM(_xlfn._xlws.FILTER(L$6:L$120,$B$6:$B$120=$B124))</f>
        <v>83</v>
      </c>
      <c r="M124" s="56" cm="1">
        <f t="array" ref="M124">SUM(_xlfn._xlws.FILTER(M$6:M$120,$B$6:$B$120=$B124))</f>
        <v>0</v>
      </c>
      <c r="N124" s="217" cm="1">
        <f t="array" ref="N124">SUM(_xlfn._xlws.FILTER(N$6:N$120,$B$6:$B$120=$B124))</f>
        <v>124671951</v>
      </c>
      <c r="O124" s="91" cm="1">
        <f t="array" ref="O124">SUM(_xlfn._xlws.FILTER(O$6:O$120,$B$6:$B$120=$B124))</f>
        <v>44</v>
      </c>
      <c r="P124" s="56" cm="1">
        <f t="array" ref="P124">SUM(_xlfn._xlws.FILTER(P$6:P$120,$B$6:$B$120=$B124))</f>
        <v>0</v>
      </c>
      <c r="Q124" s="217" cm="1">
        <f t="array" ref="Q124">SUM(_xlfn._xlws.FILTER(Q$6:Q$120,$B$6:$B$120=$B124))</f>
        <v>64416091</v>
      </c>
      <c r="R124" s="91" cm="1">
        <f t="array" ref="R124">SUM(_xlfn._xlws.FILTER(R$6:R$120,$B$6:$B$120=$B124))</f>
        <v>28</v>
      </c>
      <c r="S124" s="56" cm="1">
        <f t="array" ref="S124">SUM(_xlfn._xlws.FILTER(S$6:S$120,$B$6:$B$120=$B124))</f>
        <v>0</v>
      </c>
      <c r="T124" s="217" cm="1">
        <f t="array" ref="T124">SUM(_xlfn._xlws.FILTER(T$6:T$120,$B$6:$B$120=$B124))</f>
        <v>54713338</v>
      </c>
      <c r="U124" s="91" cm="1">
        <f t="array" ref="U124">SUM(_xlfn._xlws.FILTER(U$6:U$120,$B$6:$B$120=$B124))</f>
        <v>0</v>
      </c>
      <c r="V124" s="56" cm="1">
        <f t="array" ref="V124">SUM(_xlfn._xlws.FILTER(V$6:V$120,$B$6:$B$120=$B124))</f>
        <v>0</v>
      </c>
      <c r="W124" s="217" cm="1">
        <f t="array" ref="W124">SUM(_xlfn._xlws.FILTER(W$6:W$120,$B$6:$B$120=$B124))</f>
        <v>0</v>
      </c>
      <c r="X124" s="91" cm="1">
        <f t="array" ref="X124">SUM(_xlfn._xlws.FILTER(X$6:X$120,$B$6:$B$120=$B124))</f>
        <v>0</v>
      </c>
      <c r="Y124" s="56" cm="1">
        <f t="array" ref="Y124">SUM(_xlfn._xlws.FILTER(Y$6:Y$120,$B$6:$B$120=$B124))</f>
        <v>0</v>
      </c>
      <c r="Z124" s="217" cm="1">
        <f t="array" ref="Z124">SUM(_xlfn._xlws.FILTER(Z$6:Z$120,$B$6:$B$120=$B124))</f>
        <v>0</v>
      </c>
      <c r="AA124" s="91" cm="1">
        <f t="array" ref="AA124">SUM(_xlfn._xlws.FILTER(AA$6:AA$120,$B$6:$B$120=$B124))</f>
        <v>0</v>
      </c>
      <c r="AB124" s="56" cm="1">
        <f t="array" ref="AB124">SUM(_xlfn._xlws.FILTER(AB$6:AB$120,$B$6:$B$120=$B124))</f>
        <v>0</v>
      </c>
      <c r="AC124" s="217" cm="1">
        <f t="array" ref="AC124">SUM(_xlfn._xlws.FILTER(AC$6:AC$120,$B$6:$B$120=$B124))</f>
        <v>0</v>
      </c>
      <c r="AD124" s="91" cm="1">
        <f t="array" ref="AD124">SUM(_xlfn._xlws.FILTER(AD$6:AD$120,$B$6:$B$120=$B124))</f>
        <v>1</v>
      </c>
      <c r="AE124" s="56" cm="1">
        <f t="array" ref="AE124">SUM(_xlfn._xlws.FILTER(AE$6:AE$120,$B$6:$B$120=$B124))</f>
        <v>0</v>
      </c>
      <c r="AF124" s="217" cm="1">
        <f t="array" ref="AF124">SUM(_xlfn._xlws.FILTER(AF$6:AF$120,$B$6:$B$120=$B124))</f>
        <v>4168846</v>
      </c>
      <c r="AG124" s="91" cm="1">
        <f t="array" ref="AG124">SUM(_xlfn._xlws.FILTER(AG$6:AG$120,$B$6:$B$120=$B124))</f>
        <v>329</v>
      </c>
      <c r="AH124" s="56" cm="1">
        <f t="array" ref="AH124">SUM(_xlfn._xlws.FILTER(AH$6:AH$120,$B$6:$B$120=$B124))</f>
        <v>2</v>
      </c>
      <c r="AI124" s="217" cm="1">
        <f t="array" ref="AI124">SUM(_xlfn._xlws.FILTER(AI$6:AI$120,$B$6:$B$120=$B124))</f>
        <v>438421632</v>
      </c>
    </row>
    <row r="125" spans="1:35" ht="19.5" customHeight="1" outlineLevel="1" x14ac:dyDescent="0.2">
      <c r="A125" s="151"/>
      <c r="B125" s="146" t="str">
        <v>ΚΛΙΜΑΤΙΣΜΟΣ / ΣΥΜΠΑΡΑΓΩΓΗ</v>
      </c>
      <c r="C125" s="91" cm="1">
        <f t="array" ref="C125">SUM(_xlfn._xlws.FILTER(C$6:C$120,$B$6:$B$120=$B125))</f>
        <v>0</v>
      </c>
      <c r="D125" s="56" cm="1">
        <f t="array" ref="D125">SUM(_xlfn._xlws.FILTER(D$6:D$120,$B$6:$B$120=$B125))</f>
        <v>0</v>
      </c>
      <c r="E125" s="217" cm="1">
        <f t="array" ref="E125">SUM(_xlfn._xlws.FILTER(E$6:E$120,$B$6:$B$120=$B125))</f>
        <v>0</v>
      </c>
      <c r="F125" s="91" cm="1">
        <f t="array" ref="F125">SUM(_xlfn._xlws.FILTER(F$6:F$120,$B$6:$B$120=$B125))</f>
        <v>0</v>
      </c>
      <c r="G125" s="56" cm="1">
        <f t="array" ref="G125">SUM(_xlfn._xlws.FILTER(G$6:G$120,$B$6:$B$120=$B125))</f>
        <v>0</v>
      </c>
      <c r="H125" s="217" cm="1">
        <f t="array" ref="H125">SUM(_xlfn._xlws.FILTER(H$6:H$120,$B$6:$B$120=$B125))</f>
        <v>0</v>
      </c>
      <c r="I125" s="91" cm="1">
        <f t="array" ref="I125">SUM(_xlfn._xlws.FILTER(I$6:I$120,$B$6:$B$120=$B125))</f>
        <v>59</v>
      </c>
      <c r="J125" s="56" cm="1">
        <f t="array" ref="J125">SUM(_xlfn._xlws.FILTER(J$6:J$120,$B$6:$B$120=$B125))</f>
        <v>0</v>
      </c>
      <c r="K125" s="217" cm="1">
        <f t="array" ref="K125">SUM(_xlfn._xlws.FILTER(K$6:K$120,$B$6:$B$120=$B125))</f>
        <v>2398182</v>
      </c>
      <c r="L125" s="91" cm="1">
        <f t="array" ref="L125">SUM(_xlfn._xlws.FILTER(L$6:L$120,$B$6:$B$120=$B125))</f>
        <v>0</v>
      </c>
      <c r="M125" s="56" cm="1">
        <f t="array" ref="M125">SUM(_xlfn._xlws.FILTER(M$6:M$120,$B$6:$B$120=$B125))</f>
        <v>0</v>
      </c>
      <c r="N125" s="217" cm="1">
        <f t="array" ref="N125">SUM(_xlfn._xlws.FILTER(N$6:N$120,$B$6:$B$120=$B125))</f>
        <v>0</v>
      </c>
      <c r="O125" s="91" cm="1">
        <f t="array" ref="O125">SUM(_xlfn._xlws.FILTER(O$6:O$120,$B$6:$B$120=$B125))</f>
        <v>0</v>
      </c>
      <c r="P125" s="56" cm="1">
        <f t="array" ref="P125">SUM(_xlfn._xlws.FILTER(P$6:P$120,$B$6:$B$120=$B125))</f>
        <v>0</v>
      </c>
      <c r="Q125" s="217" cm="1">
        <f t="array" ref="Q125">SUM(_xlfn._xlws.FILTER(Q$6:Q$120,$B$6:$B$120=$B125))</f>
        <v>0</v>
      </c>
      <c r="R125" s="91" cm="1">
        <f t="array" ref="R125">SUM(_xlfn._xlws.FILTER(R$6:R$120,$B$6:$B$120=$B125))</f>
        <v>0</v>
      </c>
      <c r="S125" s="56" cm="1">
        <f t="array" ref="S125">SUM(_xlfn._xlws.FILTER(S$6:S$120,$B$6:$B$120=$B125))</f>
        <v>0</v>
      </c>
      <c r="T125" s="217" cm="1">
        <f t="array" ref="T125">SUM(_xlfn._xlws.FILTER(T$6:T$120,$B$6:$B$120=$B125))</f>
        <v>0</v>
      </c>
      <c r="U125" s="91" cm="1">
        <f t="array" ref="U125">SUM(_xlfn._xlws.FILTER(U$6:U$120,$B$6:$B$120=$B125))</f>
        <v>0</v>
      </c>
      <c r="V125" s="56" cm="1">
        <f t="array" ref="V125">SUM(_xlfn._xlws.FILTER(V$6:V$120,$B$6:$B$120=$B125))</f>
        <v>0</v>
      </c>
      <c r="W125" s="217" cm="1">
        <f t="array" ref="W125">SUM(_xlfn._xlws.FILTER(W$6:W$120,$B$6:$B$120=$B125))</f>
        <v>0</v>
      </c>
      <c r="X125" s="91" cm="1">
        <f t="array" ref="X125">SUM(_xlfn._xlws.FILTER(X$6:X$120,$B$6:$B$120=$B125))</f>
        <v>0</v>
      </c>
      <c r="Y125" s="56" cm="1">
        <f t="array" ref="Y125">SUM(_xlfn._xlws.FILTER(Y$6:Y$120,$B$6:$B$120=$B125))</f>
        <v>0</v>
      </c>
      <c r="Z125" s="217" cm="1">
        <f t="array" ref="Z125">SUM(_xlfn._xlws.FILTER(Z$6:Z$120,$B$6:$B$120=$B125))</f>
        <v>0</v>
      </c>
      <c r="AA125" s="91" cm="1">
        <f t="array" ref="AA125">SUM(_xlfn._xlws.FILTER(AA$6:AA$120,$B$6:$B$120=$B125))</f>
        <v>0</v>
      </c>
      <c r="AB125" s="56" cm="1">
        <f t="array" ref="AB125">SUM(_xlfn._xlws.FILTER(AB$6:AB$120,$B$6:$B$120=$B125))</f>
        <v>0</v>
      </c>
      <c r="AC125" s="217" cm="1">
        <f t="array" ref="AC125">SUM(_xlfn._xlws.FILTER(AC$6:AC$120,$B$6:$B$120=$B125))</f>
        <v>0</v>
      </c>
      <c r="AD125" s="91" cm="1">
        <f t="array" ref="AD125">SUM(_xlfn._xlws.FILTER(AD$6:AD$120,$B$6:$B$120=$B125))</f>
        <v>0</v>
      </c>
      <c r="AE125" s="56" cm="1">
        <f t="array" ref="AE125">SUM(_xlfn._xlws.FILTER(AE$6:AE$120,$B$6:$B$120=$B125))</f>
        <v>0</v>
      </c>
      <c r="AF125" s="217" cm="1">
        <f t="array" ref="AF125">SUM(_xlfn._xlws.FILTER(AF$6:AF$120,$B$6:$B$120=$B125))</f>
        <v>0</v>
      </c>
      <c r="AG125" s="91" cm="1">
        <f t="array" ref="AG125">SUM(_xlfn._xlws.FILTER(AG$6:AG$120,$B$6:$B$120=$B125))</f>
        <v>59</v>
      </c>
      <c r="AH125" s="56" cm="1">
        <f t="array" ref="AH125">SUM(_xlfn._xlws.FILTER(AH$6:AH$120,$B$6:$B$120=$B125))</f>
        <v>0</v>
      </c>
      <c r="AI125" s="217" cm="1">
        <f t="array" ref="AI125">SUM(_xlfn._xlws.FILTER(AI$6:AI$120,$B$6:$B$120=$B125))</f>
        <v>2398182</v>
      </c>
    </row>
    <row r="126" spans="1:35" ht="21" outlineLevel="1" thickBot="1" x14ac:dyDescent="0.25">
      <c r="A126" s="152"/>
      <c r="B126" s="60" t="s">
        <v>53</v>
      </c>
      <c r="C126" s="66">
        <f>SUM(C121:C125)</f>
        <v>281952</v>
      </c>
      <c r="D126" s="61">
        <f>SUM(D121:D124)</f>
        <v>0</v>
      </c>
      <c r="E126" s="218">
        <f>SUM(E121:E124)</f>
        <v>399153690</v>
      </c>
      <c r="F126" s="66">
        <f>SUM(F121:F125)</f>
        <v>121200</v>
      </c>
      <c r="G126" s="61">
        <v>1</v>
      </c>
      <c r="H126" s="218">
        <f>SUM(H121:H124)</f>
        <v>243111412</v>
      </c>
      <c r="I126" s="66">
        <f>SUM(I121:I125)</f>
        <v>196845</v>
      </c>
      <c r="J126" s="61">
        <f>SUM(J121:J125)</f>
        <v>0</v>
      </c>
      <c r="K126" s="218">
        <f>SUM(K121:K125)</f>
        <v>568180807</v>
      </c>
      <c r="L126" s="66">
        <f>SUM(L121:L124)</f>
        <v>1273</v>
      </c>
      <c r="M126" s="61">
        <f>SUM(M121:M124)</f>
        <v>0</v>
      </c>
      <c r="N126" s="218">
        <f>SUM(N121:N124)</f>
        <v>128923136</v>
      </c>
      <c r="O126" s="66">
        <f>SUM(O121:O124)</f>
        <v>2576</v>
      </c>
      <c r="P126" s="61">
        <f>SUM(P121:P124)</f>
        <v>0</v>
      </c>
      <c r="Q126" s="218">
        <f>SUM(Q121:Q124)</f>
        <v>68933844</v>
      </c>
      <c r="R126" s="66">
        <f>SUM(R121:R124)</f>
        <v>1205</v>
      </c>
      <c r="S126" s="61">
        <f>SUM(S121:S124)</f>
        <v>0</v>
      </c>
      <c r="T126" s="218">
        <f>SUM(T121:T124)</f>
        <v>61171708</v>
      </c>
      <c r="U126" s="66">
        <f>SUM(U121:U124)</f>
        <v>0</v>
      </c>
      <c r="V126" s="61">
        <f>SUM(V121:V124)</f>
        <v>0</v>
      </c>
      <c r="W126" s="218">
        <f>SUM(W121:W124)</f>
        <v>0</v>
      </c>
      <c r="X126" s="66">
        <f>SUM(X121:X124)</f>
        <v>0</v>
      </c>
      <c r="Y126" s="61">
        <f>SUM(Y121:Y124)</f>
        <v>0</v>
      </c>
      <c r="Z126" s="218">
        <f>SUM(Z121:Z124)</f>
        <v>0</v>
      </c>
      <c r="AA126" s="66">
        <f>SUM(AA121:AA124)</f>
        <v>0</v>
      </c>
      <c r="AB126" s="61">
        <f>SUM(AB121:AB124)</f>
        <v>0</v>
      </c>
      <c r="AC126" s="218">
        <f>SUM(AC121:AC124)</f>
        <v>0</v>
      </c>
      <c r="AD126" s="66">
        <f>SUM(AD121:AD124)</f>
        <v>1</v>
      </c>
      <c r="AE126" s="61">
        <f>SUM(AE121:AE124)</f>
        <v>0</v>
      </c>
      <c r="AF126" s="218">
        <f>SUM(AF121:AF124)</f>
        <v>4168846</v>
      </c>
      <c r="AG126" s="66">
        <f>SUM(AG121:AG124)</f>
        <v>602210</v>
      </c>
      <c r="AH126" s="61">
        <f>SUM(AH121:AH124)</f>
        <v>2</v>
      </c>
      <c r="AI126" s="218">
        <f>SUM(AI121:AI124)</f>
        <v>1463963247</v>
      </c>
    </row>
    <row r="129" spans="2:35" x14ac:dyDescent="0.2">
      <c r="B129" s="72" t="s">
        <v>54</v>
      </c>
    </row>
    <row r="130" spans="2:35" s="6" customFormat="1" x14ac:dyDescent="0.2">
      <c r="C130" s="17"/>
      <c r="E130" s="198"/>
      <c r="H130" s="198"/>
      <c r="I130" s="5"/>
      <c r="J130" s="5"/>
      <c r="K130" s="198"/>
      <c r="L130" s="5"/>
      <c r="M130" s="5"/>
      <c r="N130" s="198"/>
      <c r="O130" s="5"/>
      <c r="P130" s="5"/>
      <c r="Q130" s="198"/>
      <c r="R130" s="5"/>
      <c r="S130" s="5"/>
      <c r="T130" s="198"/>
      <c r="U130" s="5"/>
      <c r="V130" s="5"/>
      <c r="W130" s="198"/>
      <c r="X130" s="5"/>
      <c r="Y130" s="5"/>
      <c r="Z130" s="198"/>
      <c r="AA130" s="5"/>
      <c r="AB130" s="5"/>
      <c r="AC130" s="198"/>
      <c r="AD130" s="5"/>
      <c r="AE130" s="5"/>
      <c r="AF130" s="198"/>
      <c r="AG130" s="5"/>
      <c r="AH130" s="5"/>
      <c r="AI130" s="198"/>
    </row>
    <row r="133" spans="2:35" x14ac:dyDescent="0.2">
      <c r="D133" s="17"/>
    </row>
  </sheetData>
  <mergeCells count="14">
    <mergeCell ref="I4:K4"/>
    <mergeCell ref="A2:H2"/>
    <mergeCell ref="A3:B3"/>
    <mergeCell ref="A4:B4"/>
    <mergeCell ref="C4:E4"/>
    <mergeCell ref="F4:H4"/>
    <mergeCell ref="AD4:AF4"/>
    <mergeCell ref="AG4:AI4"/>
    <mergeCell ref="L4:N4"/>
    <mergeCell ref="O4:Q4"/>
    <mergeCell ref="R4:T4"/>
    <mergeCell ref="U4:W4"/>
    <mergeCell ref="X4:Z4"/>
    <mergeCell ref="AA4:AC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5" max="16383" man="1"/>
    <brk id="11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2B108-E7C0-46F7-8C0D-FA65FC82ED53}">
  <sheetPr>
    <pageSetUpPr fitToPage="1"/>
  </sheetPr>
  <dimension ref="A1:BP133"/>
  <sheetViews>
    <sheetView tabSelected="1" zoomScaleNormal="100" workbookViewId="0">
      <pane xSplit="2" ySplit="5" topLeftCell="AA20" activePane="bottomRight" state="frozen"/>
      <selection pane="topRight" activeCell="C1" sqref="C1"/>
      <selection pane="bottomLeft" activeCell="A9" sqref="A9"/>
      <selection pane="bottomRight" activeCell="AH15" sqref="AH15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832031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20.1640625" style="198" customWidth="1"/>
    <col min="36" max="179" width="8.832031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832031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832031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832031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832031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832031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832031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832031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832031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832031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832031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832031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832031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832031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832031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832031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832031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832031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832031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832031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832031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832031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832031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832031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832031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832031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832031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832031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832031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832031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832031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832031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832031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832031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832031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832031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832031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832031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832031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832031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832031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832031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832031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832031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832031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832031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832031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832031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832031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832031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832031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832031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832031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832031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832031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832031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832031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832031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832031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832031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832031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832031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832031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83203125" style="5"/>
    <col min="16351" max="16384" width="9.1640625" style="5" customWidth="1"/>
  </cols>
  <sheetData>
    <row r="1" spans="1:35" s="4" customFormat="1" ht="33" customHeight="1" thickBot="1" x14ac:dyDescent="0.25">
      <c r="A1" s="1" t="s">
        <v>105</v>
      </c>
      <c r="B1" s="2"/>
      <c r="C1" s="3"/>
      <c r="D1" s="3"/>
      <c r="F1" s="3"/>
      <c r="G1" s="3"/>
      <c r="AI1" s="197"/>
    </row>
    <row r="2" spans="1:35" ht="36" customHeight="1" thickBot="1" x14ac:dyDescent="0.25">
      <c r="A2" s="246" t="s">
        <v>59</v>
      </c>
      <c r="B2" s="247"/>
      <c r="C2" s="248"/>
      <c r="D2" s="248"/>
      <c r="E2" s="248"/>
      <c r="F2" s="248"/>
      <c r="G2" s="248"/>
      <c r="H2" s="249"/>
    </row>
    <row r="3" spans="1:35" ht="21.75" customHeight="1" thickBot="1" x14ac:dyDescent="0.25">
      <c r="A3" s="226" t="s">
        <v>60</v>
      </c>
      <c r="B3" s="227"/>
      <c r="C3" s="143"/>
      <c r="D3" s="143"/>
      <c r="E3" s="144"/>
      <c r="F3" s="143"/>
      <c r="G3" s="143"/>
      <c r="H3" s="145"/>
    </row>
    <row r="4" spans="1:35" ht="20" thickBot="1" x14ac:dyDescent="0.25">
      <c r="A4" s="228" t="s">
        <v>61</v>
      </c>
      <c r="B4" s="229"/>
      <c r="C4" s="220" t="s">
        <v>62</v>
      </c>
      <c r="D4" s="220"/>
      <c r="E4" s="220"/>
      <c r="F4" s="219" t="s">
        <v>63</v>
      </c>
      <c r="G4" s="220"/>
      <c r="H4" s="220"/>
      <c r="I4" s="219" t="s">
        <v>64</v>
      </c>
      <c r="J4" s="220"/>
      <c r="K4" s="220"/>
      <c r="L4" s="219" t="s">
        <v>65</v>
      </c>
      <c r="M4" s="220"/>
      <c r="N4" s="220"/>
      <c r="O4" s="219" t="s">
        <v>66</v>
      </c>
      <c r="P4" s="220"/>
      <c r="Q4" s="237"/>
      <c r="R4" s="219" t="s">
        <v>67</v>
      </c>
      <c r="S4" s="220"/>
      <c r="T4" s="220"/>
      <c r="U4" s="219" t="s">
        <v>68</v>
      </c>
      <c r="V4" s="220"/>
      <c r="W4" s="220"/>
      <c r="X4" s="219" t="s">
        <v>69</v>
      </c>
      <c r="Y4" s="220"/>
      <c r="Z4" s="220"/>
      <c r="AA4" s="219" t="s">
        <v>70</v>
      </c>
      <c r="AB4" s="220"/>
      <c r="AC4" s="220"/>
      <c r="AD4" s="219" t="s">
        <v>71</v>
      </c>
      <c r="AE4" s="220"/>
      <c r="AF4" s="220"/>
      <c r="AG4" s="219" t="s">
        <v>72</v>
      </c>
      <c r="AH4" s="220"/>
      <c r="AI4" s="220"/>
    </row>
    <row r="5" spans="1:35" s="7" customFormat="1" ht="49" thickBot="1" x14ac:dyDescent="0.25">
      <c r="A5" s="210"/>
      <c r="B5" s="212"/>
      <c r="C5" s="76" t="s">
        <v>76</v>
      </c>
      <c r="D5" s="77" t="s">
        <v>77</v>
      </c>
      <c r="E5" s="169" t="s">
        <v>78</v>
      </c>
      <c r="F5" s="76" t="str">
        <f>C5</f>
        <v>ACTIVATED CUSTOMERS WITH EXCLUSIVE REPRESENTATION</v>
      </c>
      <c r="G5" s="77" t="str">
        <f>D5</f>
        <v>ACTIVATED CUSTOMERS WITH NON EXCLUSIVE REPRESENTATION</v>
      </c>
      <c r="H5" s="169" t="str">
        <f>E5</f>
        <v>MONTHLY ALLOCATED GAS QUANTITIES (KWh)</v>
      </c>
      <c r="I5" s="76" t="str">
        <f>F5</f>
        <v>ACTIVATED CUSTOMERS WITH EXCLUSIVE REPRESENTATION</v>
      </c>
      <c r="J5" s="77" t="str">
        <f>G5</f>
        <v>ACTIVATED CUSTOMERS WITH NON EXCLUSIVE REPRESENTATION</v>
      </c>
      <c r="K5" s="169" t="str">
        <f>H5</f>
        <v>MONTHLY ALLOCATED GAS QUANTITIES (KWh)</v>
      </c>
      <c r="L5" s="76" t="str">
        <f>I5</f>
        <v>ACTIVATED CUSTOMERS WITH EXCLUSIVE REPRESENTATION</v>
      </c>
      <c r="M5" s="77" t="str">
        <f>J5</f>
        <v>ACTIVATED CUSTOMERS WITH NON EXCLUSIVE REPRESENTATION</v>
      </c>
      <c r="N5" s="169" t="str">
        <f>K5</f>
        <v>MONTHLY ALLOCATED GAS QUANTITIES (KWh)</v>
      </c>
      <c r="O5" s="76" t="str">
        <f>L5</f>
        <v>ACTIVATED CUSTOMERS WITH EXCLUSIVE REPRESENTATION</v>
      </c>
      <c r="P5" s="77" t="str">
        <f>M5</f>
        <v>ACTIVATED CUSTOMERS WITH NON EXCLUSIVE REPRESENTATION</v>
      </c>
      <c r="Q5" s="169" t="str">
        <f>N5</f>
        <v>MONTHLY ALLOCATED GAS QUANTITIES (KWh)</v>
      </c>
      <c r="R5" s="76" t="str">
        <f>O5</f>
        <v>ACTIVATED CUSTOMERS WITH EXCLUSIVE REPRESENTATION</v>
      </c>
      <c r="S5" s="77" t="str">
        <f>P5</f>
        <v>ACTIVATED CUSTOMERS WITH NON EXCLUSIVE REPRESENTATION</v>
      </c>
      <c r="T5" s="169" t="str">
        <f>Q5</f>
        <v>MONTHLY ALLOCATED GAS QUANTITIES (KWh)</v>
      </c>
      <c r="U5" s="76" t="str">
        <f>R5</f>
        <v>ACTIVATED CUSTOMERS WITH EXCLUSIVE REPRESENTATION</v>
      </c>
      <c r="V5" s="77" t="str">
        <f>S5</f>
        <v>ACTIVATED CUSTOMERS WITH NON EXCLUSIVE REPRESENTATION</v>
      </c>
      <c r="W5" s="169" t="str">
        <f>T5</f>
        <v>MONTHLY ALLOCATED GAS QUANTITIES (KWh)</v>
      </c>
      <c r="X5" s="76" t="str">
        <f>U5</f>
        <v>ACTIVATED CUSTOMERS WITH EXCLUSIVE REPRESENTATION</v>
      </c>
      <c r="Y5" s="77" t="str">
        <f>V5</f>
        <v>ACTIVATED CUSTOMERS WITH NON EXCLUSIVE REPRESENTATION</v>
      </c>
      <c r="Z5" s="169" t="str">
        <f>W5</f>
        <v>MONTHLY ALLOCATED GAS QUANTITIES (KWh)</v>
      </c>
      <c r="AA5" s="76" t="str">
        <f>X5</f>
        <v>ACTIVATED CUSTOMERS WITH EXCLUSIVE REPRESENTATION</v>
      </c>
      <c r="AB5" s="77" t="str">
        <f>Y5</f>
        <v>ACTIVATED CUSTOMERS WITH NON EXCLUSIVE REPRESENTATION</v>
      </c>
      <c r="AC5" s="169" t="str">
        <f>Z5</f>
        <v>MONTHLY ALLOCATED GAS QUANTITIES (KWh)</v>
      </c>
      <c r="AD5" s="76" t="str">
        <f>AA5</f>
        <v>ACTIVATED CUSTOMERS WITH EXCLUSIVE REPRESENTATION</v>
      </c>
      <c r="AE5" s="77" t="str">
        <f>AB5</f>
        <v>ACTIVATED CUSTOMERS WITH NON EXCLUSIVE REPRESENTATION</v>
      </c>
      <c r="AF5" s="169" t="str">
        <f>AC5</f>
        <v>MONTHLY ALLOCATED GAS QUANTITIES (KWh)</v>
      </c>
      <c r="AG5" s="76" t="str">
        <f>AD5</f>
        <v>ACTIVATED CUSTOMERS WITH EXCLUSIVE REPRESENTATION</v>
      </c>
      <c r="AH5" s="77" t="str">
        <f>AE5</f>
        <v>ACTIVATED CUSTOMERS WITH NON EXCLUSIVE REPRESENTATION</v>
      </c>
      <c r="AI5" s="169" t="str">
        <f>AF5</f>
        <v>MONTHLY ALLOCATED GAS QUANTITIES (KWh)</v>
      </c>
    </row>
    <row r="6" spans="1:35" s="8" customFormat="1" ht="63" customHeight="1" x14ac:dyDescent="0.2">
      <c r="A6" s="153">
        <v>1</v>
      </c>
      <c r="B6" s="168" t="s">
        <v>82</v>
      </c>
      <c r="C6" s="73">
        <f>'02.2024ΕΛ'!C6</f>
        <v>0</v>
      </c>
      <c r="D6" s="74">
        <f>'02.2024ΕΛ'!D6</f>
        <v>0</v>
      </c>
      <c r="E6" s="213">
        <f>'02.2024ΕΛ'!E6</f>
        <v>0</v>
      </c>
      <c r="F6" s="73">
        <f>'02.2024ΕΛ'!F6</f>
        <v>0</v>
      </c>
      <c r="G6" s="74">
        <f>'02.2024ΕΛ'!G6</f>
        <v>0</v>
      </c>
      <c r="H6" s="213">
        <f>'02.2024ΕΛ'!H6</f>
        <v>0</v>
      </c>
      <c r="I6" s="73">
        <f>'02.2024ΕΛ'!I6</f>
        <v>0</v>
      </c>
      <c r="J6" s="74">
        <f>'02.2024ΕΛ'!J6</f>
        <v>0</v>
      </c>
      <c r="K6" s="213">
        <f>'02.2024ΕΛ'!K6</f>
        <v>0</v>
      </c>
      <c r="L6" s="73">
        <f>'02.2024ΕΛ'!L6</f>
        <v>1</v>
      </c>
      <c r="M6" s="74">
        <f>'02.2024ΕΛ'!M6</f>
        <v>0</v>
      </c>
      <c r="N6" s="213">
        <f>'02.2024ΕΛ'!N6</f>
        <v>5525280</v>
      </c>
      <c r="O6" s="73">
        <f>'02.2024ΕΛ'!O6</f>
        <v>0</v>
      </c>
      <c r="P6" s="74">
        <f>'02.2024ΕΛ'!P6</f>
        <v>0</v>
      </c>
      <c r="Q6" s="213">
        <f>'02.2024ΕΛ'!Q6</f>
        <v>0</v>
      </c>
      <c r="R6" s="73">
        <f>'02.2024ΕΛ'!R6</f>
        <v>0</v>
      </c>
      <c r="S6" s="74">
        <f>'02.2024ΕΛ'!S6</f>
        <v>0</v>
      </c>
      <c r="T6" s="213">
        <f>'02.2024ΕΛ'!T6</f>
        <v>0</v>
      </c>
      <c r="U6" s="73">
        <f>'02.2024ΕΛ'!U6</f>
        <v>0</v>
      </c>
      <c r="V6" s="74">
        <f>'02.2024ΕΛ'!V6</f>
        <v>0</v>
      </c>
      <c r="W6" s="213">
        <f>'02.2024ΕΛ'!W6</f>
        <v>0</v>
      </c>
      <c r="X6" s="73">
        <f>'02.2024ΕΛ'!X6</f>
        <v>0</v>
      </c>
      <c r="Y6" s="74">
        <f>'02.2024ΕΛ'!Y6</f>
        <v>0</v>
      </c>
      <c r="Z6" s="213">
        <f>'02.2024ΕΛ'!Z6</f>
        <v>0</v>
      </c>
      <c r="AA6" s="73">
        <f>'02.2024ΕΛ'!AA6</f>
        <v>0</v>
      </c>
      <c r="AB6" s="74">
        <f>'02.2024ΕΛ'!AB6</f>
        <v>0</v>
      </c>
      <c r="AC6" s="213">
        <f>'02.2024ΕΛ'!AC6</f>
        <v>0</v>
      </c>
      <c r="AD6" s="73">
        <f>'02.2024ΕΛ'!AD6</f>
        <v>0</v>
      </c>
      <c r="AE6" s="74">
        <f>'02.2024ΕΛ'!AE6</f>
        <v>0</v>
      </c>
      <c r="AF6" s="213">
        <f>'02.2024ΕΛ'!AF6</f>
        <v>0</v>
      </c>
      <c r="AG6" s="73">
        <f>'02.2024ΕΛ'!AG6</f>
        <v>1</v>
      </c>
      <c r="AH6" s="74">
        <f>'02.2024ΕΛ'!AH6</f>
        <v>0</v>
      </c>
      <c r="AI6" s="213">
        <f>'02.2024ΕΛ'!AI6</f>
        <v>5525280</v>
      </c>
    </row>
    <row r="7" spans="1:35" s="11" customFormat="1" ht="19.5" customHeight="1" outlineLevel="1" x14ac:dyDescent="0.2">
      <c r="A7" s="154"/>
      <c r="B7" s="167" t="s">
        <v>83</v>
      </c>
      <c r="C7" s="9">
        <f>'02.2024ΕΛ'!C7</f>
        <v>0</v>
      </c>
      <c r="D7" s="10">
        <f>'02.2024ΕΛ'!D7</f>
        <v>0</v>
      </c>
      <c r="E7" s="214">
        <f>'02.2024ΕΛ'!E7</f>
        <v>0</v>
      </c>
      <c r="F7" s="9">
        <f>'02.2024ΕΛ'!F7</f>
        <v>0</v>
      </c>
      <c r="G7" s="10">
        <f>'02.2024ΕΛ'!G7</f>
        <v>0</v>
      </c>
      <c r="H7" s="214">
        <f>'02.2024ΕΛ'!H7</f>
        <v>0</v>
      </c>
      <c r="I7" s="9">
        <f>'02.2024ΕΛ'!I7</f>
        <v>0</v>
      </c>
      <c r="J7" s="10">
        <f>'02.2024ΕΛ'!J7</f>
        <v>0</v>
      </c>
      <c r="K7" s="214">
        <f>'02.2024ΕΛ'!K7</f>
        <v>0</v>
      </c>
      <c r="L7" s="9">
        <f>'02.2024ΕΛ'!L7</f>
        <v>0</v>
      </c>
      <c r="M7" s="10">
        <f>'02.2024ΕΛ'!M7</f>
        <v>0</v>
      </c>
      <c r="N7" s="214">
        <f>'02.2024ΕΛ'!N7</f>
        <v>0</v>
      </c>
      <c r="O7" s="9">
        <f>'02.2024ΕΛ'!O7</f>
        <v>0</v>
      </c>
      <c r="P7" s="10">
        <f>'02.2024ΕΛ'!P7</f>
        <v>0</v>
      </c>
      <c r="Q7" s="214">
        <f>'02.2024ΕΛ'!Q7</f>
        <v>0</v>
      </c>
      <c r="R7" s="9">
        <f>'02.2024ΕΛ'!R7</f>
        <v>0</v>
      </c>
      <c r="S7" s="10">
        <f>'02.2024ΕΛ'!S7</f>
        <v>0</v>
      </c>
      <c r="T7" s="214">
        <f>'02.2024ΕΛ'!T7</f>
        <v>0</v>
      </c>
      <c r="U7" s="9">
        <f>'02.2024ΕΛ'!U7</f>
        <v>0</v>
      </c>
      <c r="V7" s="10">
        <f>'02.2024ΕΛ'!V7</f>
        <v>0</v>
      </c>
      <c r="W7" s="214">
        <f>'02.2024ΕΛ'!W7</f>
        <v>0</v>
      </c>
      <c r="X7" s="9">
        <f>'02.2024ΕΛ'!X7</f>
        <v>0</v>
      </c>
      <c r="Y7" s="10">
        <f>'02.2024ΕΛ'!Y7</f>
        <v>0</v>
      </c>
      <c r="Z7" s="214">
        <f>'02.2024ΕΛ'!Z7</f>
        <v>0</v>
      </c>
      <c r="AA7" s="9">
        <f>'02.2024ΕΛ'!AA7</f>
        <v>0</v>
      </c>
      <c r="AB7" s="10">
        <f>'02.2024ΕΛ'!AB7</f>
        <v>0</v>
      </c>
      <c r="AC7" s="214">
        <f>'02.2024ΕΛ'!AC7</f>
        <v>0</v>
      </c>
      <c r="AD7" s="9">
        <f>'02.2024ΕΛ'!AD7</f>
        <v>0</v>
      </c>
      <c r="AE7" s="10">
        <f>'02.2024ΕΛ'!AE7</f>
        <v>0</v>
      </c>
      <c r="AF7" s="214">
        <f>'02.2024ΕΛ'!AF7</f>
        <v>0</v>
      </c>
      <c r="AG7" s="9">
        <f>'02.2024ΕΛ'!AG7</f>
        <v>0</v>
      </c>
      <c r="AH7" s="10">
        <f>'02.2024ΕΛ'!AH7</f>
        <v>0</v>
      </c>
      <c r="AI7" s="214">
        <f>'02.2024ΕΛ'!AI7</f>
        <v>0</v>
      </c>
    </row>
    <row r="8" spans="1:35" s="11" customFormat="1" ht="19.5" customHeight="1" outlineLevel="1" x14ac:dyDescent="0.2">
      <c r="A8" s="154"/>
      <c r="B8" s="167" t="s">
        <v>84</v>
      </c>
      <c r="C8" s="9">
        <f>'02.2024ΕΛ'!C8</f>
        <v>0</v>
      </c>
      <c r="D8" s="10">
        <f>'02.2024ΕΛ'!D8</f>
        <v>0</v>
      </c>
      <c r="E8" s="214">
        <f>'02.2024ΕΛ'!E8</f>
        <v>0</v>
      </c>
      <c r="F8" s="9">
        <f>'02.2024ΕΛ'!F8</f>
        <v>0</v>
      </c>
      <c r="G8" s="10">
        <f>'02.2024ΕΛ'!G8</f>
        <v>0</v>
      </c>
      <c r="H8" s="214">
        <f>'02.2024ΕΛ'!H8</f>
        <v>0</v>
      </c>
      <c r="I8" s="9">
        <f>'02.2024ΕΛ'!I8</f>
        <v>0</v>
      </c>
      <c r="J8" s="10">
        <f>'02.2024ΕΛ'!J8</f>
        <v>0</v>
      </c>
      <c r="K8" s="214">
        <f>'02.2024ΕΛ'!K8</f>
        <v>0</v>
      </c>
      <c r="L8" s="9">
        <f>'02.2024ΕΛ'!L8</f>
        <v>0</v>
      </c>
      <c r="M8" s="10">
        <f>'02.2024ΕΛ'!M8</f>
        <v>0</v>
      </c>
      <c r="N8" s="214">
        <f>'02.2024ΕΛ'!N8</f>
        <v>0</v>
      </c>
      <c r="O8" s="9">
        <f>'02.2024ΕΛ'!O8</f>
        <v>0</v>
      </c>
      <c r="P8" s="10">
        <f>'02.2024ΕΛ'!P8</f>
        <v>0</v>
      </c>
      <c r="Q8" s="214">
        <f>'02.2024ΕΛ'!Q8</f>
        <v>0</v>
      </c>
      <c r="R8" s="9">
        <f>'02.2024ΕΛ'!R8</f>
        <v>0</v>
      </c>
      <c r="S8" s="10">
        <f>'02.2024ΕΛ'!S8</f>
        <v>0</v>
      </c>
      <c r="T8" s="214">
        <f>'02.2024ΕΛ'!T8</f>
        <v>0</v>
      </c>
      <c r="U8" s="9">
        <f>'02.2024ΕΛ'!U8</f>
        <v>0</v>
      </c>
      <c r="V8" s="10">
        <f>'02.2024ΕΛ'!V8</f>
        <v>0</v>
      </c>
      <c r="W8" s="214">
        <f>'02.2024ΕΛ'!W8</f>
        <v>0</v>
      </c>
      <c r="X8" s="9">
        <f>'02.2024ΕΛ'!X8</f>
        <v>0</v>
      </c>
      <c r="Y8" s="10">
        <f>'02.2024ΕΛ'!Y8</f>
        <v>0</v>
      </c>
      <c r="Z8" s="214">
        <f>'02.2024ΕΛ'!Z8</f>
        <v>0</v>
      </c>
      <c r="AA8" s="9">
        <f>'02.2024ΕΛ'!AA8</f>
        <v>0</v>
      </c>
      <c r="AB8" s="10">
        <f>'02.2024ΕΛ'!AB8</f>
        <v>0</v>
      </c>
      <c r="AC8" s="214">
        <f>'02.2024ΕΛ'!AC8</f>
        <v>0</v>
      </c>
      <c r="AD8" s="9">
        <f>'02.2024ΕΛ'!AD8</f>
        <v>0</v>
      </c>
      <c r="AE8" s="10">
        <f>'02.2024ΕΛ'!AE8</f>
        <v>0</v>
      </c>
      <c r="AF8" s="214">
        <f>'02.2024ΕΛ'!AF8</f>
        <v>0</v>
      </c>
      <c r="AG8" s="9">
        <f>'02.2024ΕΛ'!AG8</f>
        <v>0</v>
      </c>
      <c r="AH8" s="10">
        <f>'02.2024ΕΛ'!AH8</f>
        <v>0</v>
      </c>
      <c r="AI8" s="214">
        <f>'02.2024ΕΛ'!AI8</f>
        <v>0</v>
      </c>
    </row>
    <row r="9" spans="1:35" s="11" customFormat="1" ht="19.5" customHeight="1" outlineLevel="1" x14ac:dyDescent="0.2">
      <c r="A9" s="154"/>
      <c r="B9" s="167" t="s">
        <v>29</v>
      </c>
      <c r="C9" s="9">
        <f>'02.2024ΕΛ'!C9</f>
        <v>0</v>
      </c>
      <c r="D9" s="10">
        <f>'02.2024ΕΛ'!D9</f>
        <v>0</v>
      </c>
      <c r="E9" s="214">
        <f>'02.2024ΕΛ'!E9</f>
        <v>0</v>
      </c>
      <c r="F9" s="9">
        <f>'02.2024ΕΛ'!F9</f>
        <v>0</v>
      </c>
      <c r="G9" s="10">
        <f>'02.2024ΕΛ'!G9</f>
        <v>0</v>
      </c>
      <c r="H9" s="214">
        <f>'02.2024ΕΛ'!H9</f>
        <v>0</v>
      </c>
      <c r="I9" s="9">
        <f>'02.2024ΕΛ'!I9</f>
        <v>0</v>
      </c>
      <c r="J9" s="10">
        <f>'02.2024ΕΛ'!J9</f>
        <v>0</v>
      </c>
      <c r="K9" s="214">
        <f>'02.2024ΕΛ'!K9</f>
        <v>0</v>
      </c>
      <c r="L9" s="9">
        <f>'02.2024ΕΛ'!L9</f>
        <v>0</v>
      </c>
      <c r="M9" s="10">
        <f>'02.2024ΕΛ'!M9</f>
        <v>0</v>
      </c>
      <c r="N9" s="214">
        <f>'02.2024ΕΛ'!N9</f>
        <v>0</v>
      </c>
      <c r="O9" s="9">
        <f>'02.2024ΕΛ'!O9</f>
        <v>0</v>
      </c>
      <c r="P9" s="10">
        <f>'02.2024ΕΛ'!P9</f>
        <v>0</v>
      </c>
      <c r="Q9" s="214">
        <f>'02.2024ΕΛ'!Q9</f>
        <v>0</v>
      </c>
      <c r="R9" s="9">
        <f>'02.2024ΕΛ'!R9</f>
        <v>0</v>
      </c>
      <c r="S9" s="10">
        <f>'02.2024ΕΛ'!S9</f>
        <v>0</v>
      </c>
      <c r="T9" s="214">
        <f>'02.2024ΕΛ'!T9</f>
        <v>0</v>
      </c>
      <c r="U9" s="9">
        <f>'02.2024ΕΛ'!U9</f>
        <v>0</v>
      </c>
      <c r="V9" s="10">
        <f>'02.2024ΕΛ'!V9</f>
        <v>0</v>
      </c>
      <c r="W9" s="214">
        <f>'02.2024ΕΛ'!W9</f>
        <v>0</v>
      </c>
      <c r="X9" s="9">
        <f>'02.2024ΕΛ'!X9</f>
        <v>0</v>
      </c>
      <c r="Y9" s="10">
        <f>'02.2024ΕΛ'!Y9</f>
        <v>0</v>
      </c>
      <c r="Z9" s="214">
        <f>'02.2024ΕΛ'!Z9</f>
        <v>0</v>
      </c>
      <c r="AA9" s="9">
        <f>'02.2024ΕΛ'!AA9</f>
        <v>0</v>
      </c>
      <c r="AB9" s="10">
        <f>'02.2024ΕΛ'!AB9</f>
        <v>0</v>
      </c>
      <c r="AC9" s="214">
        <f>'02.2024ΕΛ'!AC9</f>
        <v>0</v>
      </c>
      <c r="AD9" s="9">
        <f>'02.2024ΕΛ'!AD9</f>
        <v>0</v>
      </c>
      <c r="AE9" s="10">
        <f>'02.2024ΕΛ'!AE9</f>
        <v>0</v>
      </c>
      <c r="AF9" s="214">
        <f>'02.2024ΕΛ'!AF9</f>
        <v>0</v>
      </c>
      <c r="AG9" s="9">
        <f>'02.2024ΕΛ'!AG9</f>
        <v>0</v>
      </c>
      <c r="AH9" s="10">
        <f>'02.2024ΕΛ'!AH9</f>
        <v>0</v>
      </c>
      <c r="AI9" s="214">
        <f>'02.2024ΕΛ'!AI9</f>
        <v>0</v>
      </c>
    </row>
    <row r="10" spans="1:35" s="12" customFormat="1" ht="19.5" customHeight="1" outlineLevel="1" x14ac:dyDescent="0.2">
      <c r="A10" s="154"/>
      <c r="B10" s="167" t="s">
        <v>85</v>
      </c>
      <c r="C10" s="9">
        <f>'02.2024ΕΛ'!C10</f>
        <v>0</v>
      </c>
      <c r="D10" s="10">
        <f>'02.2024ΕΛ'!D10</f>
        <v>0</v>
      </c>
      <c r="E10" s="214">
        <f>'02.2024ΕΛ'!E10</f>
        <v>0</v>
      </c>
      <c r="F10" s="9">
        <f>'02.2024ΕΛ'!F10</f>
        <v>0</v>
      </c>
      <c r="G10" s="10">
        <f>'02.2024ΕΛ'!G10</f>
        <v>0</v>
      </c>
      <c r="H10" s="214">
        <f>'02.2024ΕΛ'!H10</f>
        <v>0</v>
      </c>
      <c r="I10" s="9">
        <f>'02.2024ΕΛ'!I10</f>
        <v>0</v>
      </c>
      <c r="J10" s="10">
        <f>'02.2024ΕΛ'!J10</f>
        <v>0</v>
      </c>
      <c r="K10" s="214">
        <f>'02.2024ΕΛ'!K10</f>
        <v>0</v>
      </c>
      <c r="L10" s="9">
        <f>'02.2024ΕΛ'!L10</f>
        <v>1</v>
      </c>
      <c r="M10" s="10">
        <f>'02.2024ΕΛ'!M10</f>
        <v>0</v>
      </c>
      <c r="N10" s="214">
        <f>'02.2024ΕΛ'!N10</f>
        <v>5525280</v>
      </c>
      <c r="O10" s="9">
        <f>'02.2024ΕΛ'!O10</f>
        <v>0</v>
      </c>
      <c r="P10" s="10">
        <f>'02.2024ΕΛ'!P10</f>
        <v>0</v>
      </c>
      <c r="Q10" s="214">
        <f>'02.2024ΕΛ'!Q10</f>
        <v>0</v>
      </c>
      <c r="R10" s="9">
        <f>'02.2024ΕΛ'!R10</f>
        <v>0</v>
      </c>
      <c r="S10" s="10">
        <f>'02.2024ΕΛ'!S10</f>
        <v>0</v>
      </c>
      <c r="T10" s="214">
        <f>'02.2024ΕΛ'!T10</f>
        <v>0</v>
      </c>
      <c r="U10" s="9">
        <f>'02.2024ΕΛ'!U10</f>
        <v>0</v>
      </c>
      <c r="V10" s="10">
        <f>'02.2024ΕΛ'!V10</f>
        <v>0</v>
      </c>
      <c r="W10" s="214">
        <f>'02.2024ΕΛ'!W10</f>
        <v>0</v>
      </c>
      <c r="X10" s="9">
        <f>'02.2024ΕΛ'!X10</f>
        <v>0</v>
      </c>
      <c r="Y10" s="10">
        <f>'02.2024ΕΛ'!Y10</f>
        <v>0</v>
      </c>
      <c r="Z10" s="214">
        <f>'02.2024ΕΛ'!Z10</f>
        <v>0</v>
      </c>
      <c r="AA10" s="9">
        <f>'02.2024ΕΛ'!AA10</f>
        <v>0</v>
      </c>
      <c r="AB10" s="10">
        <f>'02.2024ΕΛ'!AB10</f>
        <v>0</v>
      </c>
      <c r="AC10" s="214">
        <f>'02.2024ΕΛ'!AC10</f>
        <v>0</v>
      </c>
      <c r="AD10" s="9">
        <f>'02.2024ΕΛ'!AD10</f>
        <v>0</v>
      </c>
      <c r="AE10" s="10">
        <f>'02.2024ΕΛ'!AE10</f>
        <v>0</v>
      </c>
      <c r="AF10" s="214">
        <f>'02.2024ΕΛ'!AF10</f>
        <v>0</v>
      </c>
      <c r="AG10" s="9">
        <f>'02.2024ΕΛ'!AG10</f>
        <v>1</v>
      </c>
      <c r="AH10" s="10">
        <f>'02.2024ΕΛ'!AH10</f>
        <v>0</v>
      </c>
      <c r="AI10" s="214">
        <f>'02.2024ΕΛ'!AI10</f>
        <v>5525280</v>
      </c>
    </row>
    <row r="11" spans="1:35" s="12" customFormat="1" ht="19.5" customHeight="1" outlineLevel="1" thickBot="1" x14ac:dyDescent="0.25">
      <c r="A11" s="155"/>
      <c r="B11" s="167" t="s">
        <v>86</v>
      </c>
      <c r="C11" s="208">
        <f>'02.2024ΕΛ'!C11</f>
        <v>0</v>
      </c>
      <c r="D11" s="209">
        <f>'02.2024ΕΛ'!D11</f>
        <v>0</v>
      </c>
      <c r="E11" s="215">
        <f>'02.2024ΕΛ'!E11</f>
        <v>0</v>
      </c>
      <c r="F11" s="208">
        <f>'02.2024ΕΛ'!F11</f>
        <v>0</v>
      </c>
      <c r="G11" s="209">
        <f>'02.2024ΕΛ'!G11</f>
        <v>0</v>
      </c>
      <c r="H11" s="215">
        <f>'02.2024ΕΛ'!H11</f>
        <v>0</v>
      </c>
      <c r="I11" s="208">
        <f>'02.2024ΕΛ'!I11</f>
        <v>0</v>
      </c>
      <c r="J11" s="209">
        <f>'02.2024ΕΛ'!J11</f>
        <v>0</v>
      </c>
      <c r="K11" s="215">
        <f>'02.2024ΕΛ'!K11</f>
        <v>0</v>
      </c>
      <c r="L11" s="208">
        <f>'02.2024ΕΛ'!L11</f>
        <v>0</v>
      </c>
      <c r="M11" s="209">
        <f>'02.2024ΕΛ'!M11</f>
        <v>0</v>
      </c>
      <c r="N11" s="215">
        <f>'02.2024ΕΛ'!N11</f>
        <v>0</v>
      </c>
      <c r="O11" s="208">
        <f>'02.2024ΕΛ'!O11</f>
        <v>0</v>
      </c>
      <c r="P11" s="209">
        <f>'02.2024ΕΛ'!P11</f>
        <v>0</v>
      </c>
      <c r="Q11" s="215">
        <f>'02.2024ΕΛ'!Q11</f>
        <v>0</v>
      </c>
      <c r="R11" s="208">
        <f>'02.2024ΕΛ'!R11</f>
        <v>0</v>
      </c>
      <c r="S11" s="209">
        <f>'02.2024ΕΛ'!S11</f>
        <v>0</v>
      </c>
      <c r="T11" s="215">
        <f>'02.2024ΕΛ'!T11</f>
        <v>0</v>
      </c>
      <c r="U11" s="208">
        <f>'02.2024ΕΛ'!U11</f>
        <v>0</v>
      </c>
      <c r="V11" s="209">
        <f>'02.2024ΕΛ'!V11</f>
        <v>0</v>
      </c>
      <c r="W11" s="215">
        <f>'02.2024ΕΛ'!W11</f>
        <v>0</v>
      </c>
      <c r="X11" s="208">
        <f>'02.2024ΕΛ'!X11</f>
        <v>0</v>
      </c>
      <c r="Y11" s="209">
        <f>'02.2024ΕΛ'!Y11</f>
        <v>0</v>
      </c>
      <c r="Z11" s="215">
        <f>'02.2024ΕΛ'!Z11</f>
        <v>0</v>
      </c>
      <c r="AA11" s="208">
        <f>'02.2024ΕΛ'!AA11</f>
        <v>0</v>
      </c>
      <c r="AB11" s="209">
        <f>'02.2024ΕΛ'!AB11</f>
        <v>0</v>
      </c>
      <c r="AC11" s="215">
        <f>'02.2024ΕΛ'!AC11</f>
        <v>0</v>
      </c>
      <c r="AD11" s="208">
        <f>'02.2024ΕΛ'!AD11</f>
        <v>0</v>
      </c>
      <c r="AE11" s="209">
        <f>'02.2024ΕΛ'!AE11</f>
        <v>0</v>
      </c>
      <c r="AF11" s="215">
        <f>'02.2024ΕΛ'!AF11</f>
        <v>0</v>
      </c>
      <c r="AG11" s="208">
        <f>'02.2024ΕΛ'!AG11</f>
        <v>0</v>
      </c>
      <c r="AH11" s="209">
        <f>'02.2024ΕΛ'!AH11</f>
        <v>0</v>
      </c>
      <c r="AI11" s="215">
        <f>'02.2024ΕΛ'!AI11</f>
        <v>0</v>
      </c>
    </row>
    <row r="12" spans="1:35" s="8" customFormat="1" ht="20" x14ac:dyDescent="0.2">
      <c r="A12" s="153">
        <v>2</v>
      </c>
      <c r="B12" s="141" t="s">
        <v>87</v>
      </c>
      <c r="C12" s="73">
        <f>'02.2024ΕΛ'!C12</f>
        <v>0</v>
      </c>
      <c r="D12" s="74">
        <f>'02.2024ΕΛ'!D12</f>
        <v>0</v>
      </c>
      <c r="E12" s="213">
        <f>'02.2024ΕΛ'!E12</f>
        <v>0</v>
      </c>
      <c r="F12" s="73">
        <f>'02.2024ΕΛ'!F12</f>
        <v>0</v>
      </c>
      <c r="G12" s="74">
        <f>'02.2024ΕΛ'!G12</f>
        <v>0</v>
      </c>
      <c r="H12" s="213">
        <f>'02.2024ΕΛ'!H12</f>
        <v>0</v>
      </c>
      <c r="I12" s="73">
        <f>'02.2024ΕΛ'!I12</f>
        <v>3</v>
      </c>
      <c r="J12" s="74">
        <f>'02.2024ΕΛ'!J12</f>
        <v>0</v>
      </c>
      <c r="K12" s="213">
        <f>'02.2024ΕΛ'!K12</f>
        <v>3391259</v>
      </c>
      <c r="L12" s="73">
        <f>'02.2024ΕΛ'!L12</f>
        <v>9</v>
      </c>
      <c r="M12" s="74">
        <f>'02.2024ΕΛ'!M12</f>
        <v>0</v>
      </c>
      <c r="N12" s="213">
        <f>'02.2024ΕΛ'!N12</f>
        <v>65558994</v>
      </c>
      <c r="O12" s="73">
        <f>'02.2024ΕΛ'!O12</f>
        <v>0</v>
      </c>
      <c r="P12" s="74">
        <f>'02.2024ΕΛ'!P12</f>
        <v>0</v>
      </c>
      <c r="Q12" s="213">
        <f>'02.2024ΕΛ'!Q12</f>
        <v>0</v>
      </c>
      <c r="R12" s="73">
        <f>'02.2024ΕΛ'!R12</f>
        <v>0</v>
      </c>
      <c r="S12" s="74">
        <f>'02.2024ΕΛ'!S12</f>
        <v>0</v>
      </c>
      <c r="T12" s="213">
        <f>'02.2024ΕΛ'!T12</f>
        <v>0</v>
      </c>
      <c r="U12" s="73">
        <f>'02.2024ΕΛ'!U12</f>
        <v>0</v>
      </c>
      <c r="V12" s="74">
        <f>'02.2024ΕΛ'!V12</f>
        <v>0</v>
      </c>
      <c r="W12" s="213">
        <f>'02.2024ΕΛ'!W12</f>
        <v>0</v>
      </c>
      <c r="X12" s="73">
        <f>'02.2024ΕΛ'!X12</f>
        <v>0</v>
      </c>
      <c r="Y12" s="74">
        <f>'02.2024ΕΛ'!Y12</f>
        <v>0</v>
      </c>
      <c r="Z12" s="213">
        <f>'02.2024ΕΛ'!Z12</f>
        <v>0</v>
      </c>
      <c r="AA12" s="73">
        <f>'02.2024ΕΛ'!AA12</f>
        <v>0</v>
      </c>
      <c r="AB12" s="74">
        <f>'02.2024ΕΛ'!AB12</f>
        <v>0</v>
      </c>
      <c r="AC12" s="213">
        <f>'02.2024ΕΛ'!AC12</f>
        <v>0</v>
      </c>
      <c r="AD12" s="73">
        <f>'02.2024ΕΛ'!AD12</f>
        <v>0</v>
      </c>
      <c r="AE12" s="74">
        <f>'02.2024ΕΛ'!AE12</f>
        <v>0</v>
      </c>
      <c r="AF12" s="213">
        <f>'02.2024ΕΛ'!AF12</f>
        <v>0</v>
      </c>
      <c r="AG12" s="73">
        <f>'02.2024ΕΛ'!AG12</f>
        <v>12</v>
      </c>
      <c r="AH12" s="74">
        <f>'02.2024ΕΛ'!AH12</f>
        <v>0</v>
      </c>
      <c r="AI12" s="213">
        <f>'02.2024ΕΛ'!AI12</f>
        <v>68950253</v>
      </c>
    </row>
    <row r="13" spans="1:35" s="8" customFormat="1" ht="19.5" customHeight="1" outlineLevel="1" x14ac:dyDescent="0.2">
      <c r="A13" s="154"/>
      <c r="B13" s="139" t="str" cm="1">
        <f t="array" ref="B13:B17">$B$7:$B$11</f>
        <v>RESIDENTIAL</v>
      </c>
      <c r="C13" s="9">
        <f>'02.2024ΕΛ'!C13</f>
        <v>0</v>
      </c>
      <c r="D13" s="10">
        <f>'02.2024ΕΛ'!D13</f>
        <v>0</v>
      </c>
      <c r="E13" s="214">
        <f>'02.2024ΕΛ'!E13</f>
        <v>0</v>
      </c>
      <c r="F13" s="9">
        <f>'02.2024ΕΛ'!F13</f>
        <v>0</v>
      </c>
      <c r="G13" s="10">
        <f>'02.2024ΕΛ'!G13</f>
        <v>0</v>
      </c>
      <c r="H13" s="214">
        <f>'02.2024ΕΛ'!H13</f>
        <v>0</v>
      </c>
      <c r="I13" s="9" t="str">
        <f>'02.2024ΕΛ'!I13</f>
        <v> </v>
      </c>
      <c r="J13" s="10" t="str">
        <f>'02.2024ΕΛ'!J13</f>
        <v> </v>
      </c>
      <c r="K13" s="214" t="str">
        <f>'02.2024ΕΛ'!K13</f>
        <v> </v>
      </c>
      <c r="L13" s="9">
        <f>'02.2024ΕΛ'!L13</f>
        <v>0</v>
      </c>
      <c r="M13" s="10">
        <f>'02.2024ΕΛ'!M13</f>
        <v>0</v>
      </c>
      <c r="N13" s="214">
        <f>'02.2024ΕΛ'!N13</f>
        <v>0</v>
      </c>
      <c r="O13" s="9">
        <f>'02.2024ΕΛ'!O13</f>
        <v>0</v>
      </c>
      <c r="P13" s="10">
        <f>'02.2024ΕΛ'!P13</f>
        <v>0</v>
      </c>
      <c r="Q13" s="214">
        <f>'02.2024ΕΛ'!Q13</f>
        <v>0</v>
      </c>
      <c r="R13" s="9">
        <f>'02.2024ΕΛ'!R13</f>
        <v>0</v>
      </c>
      <c r="S13" s="10">
        <f>'02.2024ΕΛ'!S13</f>
        <v>0</v>
      </c>
      <c r="T13" s="214">
        <f>'02.2024ΕΛ'!T13</f>
        <v>0</v>
      </c>
      <c r="U13" s="9">
        <f>'02.2024ΕΛ'!U13</f>
        <v>0</v>
      </c>
      <c r="V13" s="10">
        <f>'02.2024ΕΛ'!V13</f>
        <v>0</v>
      </c>
      <c r="W13" s="214">
        <f>'02.2024ΕΛ'!W13</f>
        <v>0</v>
      </c>
      <c r="X13" s="9">
        <f>'02.2024ΕΛ'!X13</f>
        <v>0</v>
      </c>
      <c r="Y13" s="10">
        <f>'02.2024ΕΛ'!Y13</f>
        <v>0</v>
      </c>
      <c r="Z13" s="214">
        <f>'02.2024ΕΛ'!Z13</f>
        <v>0</v>
      </c>
      <c r="AA13" s="9">
        <f>'02.2024ΕΛ'!AA13</f>
        <v>0</v>
      </c>
      <c r="AB13" s="10">
        <f>'02.2024ΕΛ'!AB13</f>
        <v>0</v>
      </c>
      <c r="AC13" s="214">
        <f>'02.2024ΕΛ'!AC13</f>
        <v>0</v>
      </c>
      <c r="AD13" s="9">
        <f>'02.2024ΕΛ'!AD13</f>
        <v>0</v>
      </c>
      <c r="AE13" s="10">
        <f>'02.2024ΕΛ'!AE13</f>
        <v>0</v>
      </c>
      <c r="AF13" s="214">
        <f>'02.2024ΕΛ'!AF13</f>
        <v>0</v>
      </c>
      <c r="AG13" s="9">
        <f>'02.2024ΕΛ'!AG13</f>
        <v>0</v>
      </c>
      <c r="AH13" s="10">
        <f>'02.2024ΕΛ'!AH13</f>
        <v>0</v>
      </c>
      <c r="AI13" s="214">
        <f>'02.2024ΕΛ'!AI13</f>
        <v>0</v>
      </c>
    </row>
    <row r="14" spans="1:35" s="8" customFormat="1" ht="19.5" customHeight="1" outlineLevel="1" x14ac:dyDescent="0.2">
      <c r="A14" s="154"/>
      <c r="B14" s="139" t="str">
        <v>COMMERCIAL</v>
      </c>
      <c r="C14" s="9">
        <f>'02.2024ΕΛ'!C14</f>
        <v>0</v>
      </c>
      <c r="D14" s="10">
        <f>'02.2024ΕΛ'!D14</f>
        <v>0</v>
      </c>
      <c r="E14" s="214">
        <f>'02.2024ΕΛ'!E14</f>
        <v>0</v>
      </c>
      <c r="F14" s="9">
        <f>'02.2024ΕΛ'!F14</f>
        <v>0</v>
      </c>
      <c r="G14" s="10">
        <f>'02.2024ΕΛ'!G14</f>
        <v>0</v>
      </c>
      <c r="H14" s="214">
        <f>'02.2024ΕΛ'!H14</f>
        <v>0</v>
      </c>
      <c r="I14" s="9">
        <f>'02.2024ΕΛ'!I14</f>
        <v>2</v>
      </c>
      <c r="J14" s="10" t="str">
        <f>'02.2024ΕΛ'!J14</f>
        <v> </v>
      </c>
      <c r="K14" s="214">
        <f>'02.2024ΕΛ'!K14</f>
        <v>70580</v>
      </c>
      <c r="L14" s="9">
        <f>'02.2024ΕΛ'!L14</f>
        <v>0</v>
      </c>
      <c r="M14" s="10">
        <f>'02.2024ΕΛ'!M14</f>
        <v>0</v>
      </c>
      <c r="N14" s="214">
        <f>'02.2024ΕΛ'!N14</f>
        <v>0</v>
      </c>
      <c r="O14" s="9">
        <f>'02.2024ΕΛ'!O14</f>
        <v>0</v>
      </c>
      <c r="P14" s="10">
        <f>'02.2024ΕΛ'!P14</f>
        <v>0</v>
      </c>
      <c r="Q14" s="214">
        <f>'02.2024ΕΛ'!Q14</f>
        <v>0</v>
      </c>
      <c r="R14" s="9">
        <f>'02.2024ΕΛ'!R14</f>
        <v>0</v>
      </c>
      <c r="S14" s="10">
        <f>'02.2024ΕΛ'!S14</f>
        <v>0</v>
      </c>
      <c r="T14" s="214">
        <f>'02.2024ΕΛ'!T14</f>
        <v>0</v>
      </c>
      <c r="U14" s="9">
        <f>'02.2024ΕΛ'!U14</f>
        <v>0</v>
      </c>
      <c r="V14" s="10">
        <f>'02.2024ΕΛ'!V14</f>
        <v>0</v>
      </c>
      <c r="W14" s="214">
        <f>'02.2024ΕΛ'!W14</f>
        <v>0</v>
      </c>
      <c r="X14" s="9">
        <f>'02.2024ΕΛ'!X14</f>
        <v>0</v>
      </c>
      <c r="Y14" s="10">
        <f>'02.2024ΕΛ'!Y14</f>
        <v>0</v>
      </c>
      <c r="Z14" s="214">
        <f>'02.2024ΕΛ'!Z14</f>
        <v>0</v>
      </c>
      <c r="AA14" s="9">
        <f>'02.2024ΕΛ'!AA14</f>
        <v>0</v>
      </c>
      <c r="AB14" s="10">
        <f>'02.2024ΕΛ'!AB14</f>
        <v>0</v>
      </c>
      <c r="AC14" s="214">
        <f>'02.2024ΕΛ'!AC14</f>
        <v>0</v>
      </c>
      <c r="AD14" s="9">
        <f>'02.2024ΕΛ'!AD14</f>
        <v>0</v>
      </c>
      <c r="AE14" s="10">
        <f>'02.2024ΕΛ'!AE14</f>
        <v>0</v>
      </c>
      <c r="AF14" s="214">
        <f>'02.2024ΕΛ'!AF14</f>
        <v>0</v>
      </c>
      <c r="AG14" s="9">
        <f>'02.2024ΕΛ'!AG14</f>
        <v>2</v>
      </c>
      <c r="AH14" s="10">
        <f>'02.2024ΕΛ'!AH14</f>
        <v>0</v>
      </c>
      <c r="AI14" s="214">
        <f>'02.2024ΕΛ'!AI14</f>
        <v>70580</v>
      </c>
    </row>
    <row r="15" spans="1:35" s="8" customFormat="1" ht="19.5" customHeight="1" outlineLevel="1" x14ac:dyDescent="0.2">
      <c r="A15" s="154"/>
      <c r="B15" s="139" t="str">
        <v>CNG</v>
      </c>
      <c r="C15" s="9">
        <f>'02.2024ΕΛ'!C15</f>
        <v>0</v>
      </c>
      <c r="D15" s="10">
        <f>'02.2024ΕΛ'!D15</f>
        <v>0</v>
      </c>
      <c r="E15" s="214">
        <f>'02.2024ΕΛ'!E15</f>
        <v>0</v>
      </c>
      <c r="F15" s="9">
        <f>'02.2024ΕΛ'!F15</f>
        <v>0</v>
      </c>
      <c r="G15" s="10">
        <f>'02.2024ΕΛ'!G15</f>
        <v>0</v>
      </c>
      <c r="H15" s="214">
        <f>'02.2024ΕΛ'!H15</f>
        <v>0</v>
      </c>
      <c r="I15" s="9" t="str">
        <f>'02.2024ΕΛ'!I15</f>
        <v> </v>
      </c>
      <c r="J15" s="10" t="str">
        <f>'02.2024ΕΛ'!J15</f>
        <v> </v>
      </c>
      <c r="K15" s="214" t="str">
        <f>'02.2024ΕΛ'!K15</f>
        <v> </v>
      </c>
      <c r="L15" s="9">
        <f>'02.2024ΕΛ'!L15</f>
        <v>0</v>
      </c>
      <c r="M15" s="10">
        <f>'02.2024ΕΛ'!M15</f>
        <v>0</v>
      </c>
      <c r="N15" s="214">
        <f>'02.2024ΕΛ'!N15</f>
        <v>0</v>
      </c>
      <c r="O15" s="9">
        <f>'02.2024ΕΛ'!O15</f>
        <v>0</v>
      </c>
      <c r="P15" s="10">
        <f>'02.2024ΕΛ'!P15</f>
        <v>0</v>
      </c>
      <c r="Q15" s="214">
        <f>'02.2024ΕΛ'!Q15</f>
        <v>0</v>
      </c>
      <c r="R15" s="9">
        <f>'02.2024ΕΛ'!R15</f>
        <v>0</v>
      </c>
      <c r="S15" s="10">
        <f>'02.2024ΕΛ'!S15</f>
        <v>0</v>
      </c>
      <c r="T15" s="214">
        <f>'02.2024ΕΛ'!T15</f>
        <v>0</v>
      </c>
      <c r="U15" s="9">
        <f>'02.2024ΕΛ'!U15</f>
        <v>0</v>
      </c>
      <c r="V15" s="10">
        <f>'02.2024ΕΛ'!V15</f>
        <v>0</v>
      </c>
      <c r="W15" s="214">
        <f>'02.2024ΕΛ'!W15</f>
        <v>0</v>
      </c>
      <c r="X15" s="9">
        <f>'02.2024ΕΛ'!X15</f>
        <v>0</v>
      </c>
      <c r="Y15" s="10">
        <f>'02.2024ΕΛ'!Y15</f>
        <v>0</v>
      </c>
      <c r="Z15" s="214">
        <f>'02.2024ΕΛ'!Z15</f>
        <v>0</v>
      </c>
      <c r="AA15" s="9">
        <f>'02.2024ΕΛ'!AA15</f>
        <v>0</v>
      </c>
      <c r="AB15" s="10">
        <f>'02.2024ΕΛ'!AB15</f>
        <v>0</v>
      </c>
      <c r="AC15" s="214">
        <f>'02.2024ΕΛ'!AC15</f>
        <v>0</v>
      </c>
      <c r="AD15" s="9">
        <f>'02.2024ΕΛ'!AD15</f>
        <v>0</v>
      </c>
      <c r="AE15" s="10">
        <f>'02.2024ΕΛ'!AE15</f>
        <v>0</v>
      </c>
      <c r="AF15" s="214">
        <f>'02.2024ΕΛ'!AF15</f>
        <v>0</v>
      </c>
      <c r="AG15" s="9">
        <f>'02.2024ΕΛ'!AG15</f>
        <v>0</v>
      </c>
      <c r="AH15" s="10">
        <f>'02.2024ΕΛ'!AH15</f>
        <v>0</v>
      </c>
      <c r="AI15" s="214">
        <f>'02.2024ΕΛ'!AI15</f>
        <v>0</v>
      </c>
    </row>
    <row r="16" spans="1:35" s="15" customFormat="1" ht="19.5" customHeight="1" outlineLevel="1" x14ac:dyDescent="0.2">
      <c r="A16" s="154"/>
      <c r="B16" s="139" t="str">
        <v>INDUSTRIAL</v>
      </c>
      <c r="C16" s="9">
        <f>'02.2024ΕΛ'!C16</f>
        <v>0</v>
      </c>
      <c r="D16" s="10">
        <f>'02.2024ΕΛ'!D16</f>
        <v>0</v>
      </c>
      <c r="E16" s="214">
        <f>'02.2024ΕΛ'!E16</f>
        <v>0</v>
      </c>
      <c r="F16" s="9">
        <f>'02.2024ΕΛ'!F16</f>
        <v>0</v>
      </c>
      <c r="G16" s="10">
        <f>'02.2024ΕΛ'!G16</f>
        <v>0</v>
      </c>
      <c r="H16" s="214">
        <f>'02.2024ΕΛ'!H16</f>
        <v>0</v>
      </c>
      <c r="I16" s="9">
        <f>'02.2024ΕΛ'!I16</f>
        <v>1</v>
      </c>
      <c r="J16" s="10" t="str">
        <f>'02.2024ΕΛ'!J16</f>
        <v> </v>
      </c>
      <c r="K16" s="214">
        <f>'02.2024ΕΛ'!K16</f>
        <v>3320679</v>
      </c>
      <c r="L16" s="9">
        <f>'02.2024ΕΛ'!L16</f>
        <v>9</v>
      </c>
      <c r="M16" s="10">
        <f>'02.2024ΕΛ'!M16</f>
        <v>0</v>
      </c>
      <c r="N16" s="214">
        <f>'02.2024ΕΛ'!N16</f>
        <v>65558994</v>
      </c>
      <c r="O16" s="9">
        <f>'02.2024ΕΛ'!O16</f>
        <v>0</v>
      </c>
      <c r="P16" s="10">
        <f>'02.2024ΕΛ'!P16</f>
        <v>0</v>
      </c>
      <c r="Q16" s="214">
        <f>'02.2024ΕΛ'!Q16</f>
        <v>0</v>
      </c>
      <c r="R16" s="9">
        <f>'02.2024ΕΛ'!R16</f>
        <v>0</v>
      </c>
      <c r="S16" s="10">
        <f>'02.2024ΕΛ'!S16</f>
        <v>0</v>
      </c>
      <c r="T16" s="214">
        <f>'02.2024ΕΛ'!T16</f>
        <v>0</v>
      </c>
      <c r="U16" s="9">
        <f>'02.2024ΕΛ'!U16</f>
        <v>0</v>
      </c>
      <c r="V16" s="10">
        <f>'02.2024ΕΛ'!V16</f>
        <v>0</v>
      </c>
      <c r="W16" s="214">
        <f>'02.2024ΕΛ'!W16</f>
        <v>0</v>
      </c>
      <c r="X16" s="9">
        <f>'02.2024ΕΛ'!X16</f>
        <v>0</v>
      </c>
      <c r="Y16" s="10">
        <f>'02.2024ΕΛ'!Y16</f>
        <v>0</v>
      </c>
      <c r="Z16" s="214">
        <f>'02.2024ΕΛ'!Z16</f>
        <v>0</v>
      </c>
      <c r="AA16" s="9">
        <f>'02.2024ΕΛ'!AA16</f>
        <v>0</v>
      </c>
      <c r="AB16" s="10">
        <f>'02.2024ΕΛ'!AB16</f>
        <v>0</v>
      </c>
      <c r="AC16" s="214">
        <f>'02.2024ΕΛ'!AC16</f>
        <v>0</v>
      </c>
      <c r="AD16" s="9">
        <f>'02.2024ΕΛ'!AD16</f>
        <v>0</v>
      </c>
      <c r="AE16" s="10">
        <f>'02.2024ΕΛ'!AE16</f>
        <v>0</v>
      </c>
      <c r="AF16" s="214">
        <f>'02.2024ΕΛ'!AF16</f>
        <v>0</v>
      </c>
      <c r="AG16" s="9">
        <f>'02.2024ΕΛ'!AG16</f>
        <v>10</v>
      </c>
      <c r="AH16" s="10">
        <f>'02.2024ΕΛ'!AH16</f>
        <v>0</v>
      </c>
      <c r="AI16" s="214">
        <f>'02.2024ΕΛ'!AI16</f>
        <v>68879673</v>
      </c>
    </row>
    <row r="17" spans="1:35" s="15" customFormat="1" ht="19.5" customHeight="1" outlineLevel="1" thickBot="1" x14ac:dyDescent="0.25">
      <c r="A17" s="155"/>
      <c r="B17" s="139" t="str">
        <v>AIRCONDITIONING/COGENERATION</v>
      </c>
      <c r="C17" s="160">
        <f>'02.2024ΕΛ'!C17</f>
        <v>0</v>
      </c>
      <c r="D17" s="148">
        <f>'02.2024ΕΛ'!D17</f>
        <v>0</v>
      </c>
      <c r="E17" s="215">
        <f>'02.2024ΕΛ'!E17</f>
        <v>0</v>
      </c>
      <c r="F17" s="160">
        <f>'02.2024ΕΛ'!F17</f>
        <v>0</v>
      </c>
      <c r="G17" s="148">
        <f>'02.2024ΕΛ'!G17</f>
        <v>0</v>
      </c>
      <c r="H17" s="215">
        <f>'02.2024ΕΛ'!H17</f>
        <v>0</v>
      </c>
      <c r="I17" s="160" t="str">
        <f>'02.2024ΕΛ'!I17</f>
        <v> </v>
      </c>
      <c r="J17" s="148" t="str">
        <f>'02.2024ΕΛ'!J17</f>
        <v> </v>
      </c>
      <c r="K17" s="215" t="str">
        <f>'02.2024ΕΛ'!K17</f>
        <v> </v>
      </c>
      <c r="L17" s="160">
        <f>'02.2024ΕΛ'!L17</f>
        <v>0</v>
      </c>
      <c r="M17" s="148">
        <f>'02.2024ΕΛ'!M17</f>
        <v>0</v>
      </c>
      <c r="N17" s="215">
        <f>'02.2024ΕΛ'!N17</f>
        <v>0</v>
      </c>
      <c r="O17" s="160">
        <f>'02.2024ΕΛ'!O17</f>
        <v>0</v>
      </c>
      <c r="P17" s="148">
        <f>'02.2024ΕΛ'!P17</f>
        <v>0</v>
      </c>
      <c r="Q17" s="215">
        <f>'02.2024ΕΛ'!Q17</f>
        <v>0</v>
      </c>
      <c r="R17" s="160">
        <f>'02.2024ΕΛ'!R17</f>
        <v>0</v>
      </c>
      <c r="S17" s="148">
        <f>'02.2024ΕΛ'!S17</f>
        <v>0</v>
      </c>
      <c r="T17" s="215">
        <f>'02.2024ΕΛ'!T17</f>
        <v>0</v>
      </c>
      <c r="U17" s="160">
        <f>'02.2024ΕΛ'!U17</f>
        <v>0</v>
      </c>
      <c r="V17" s="148">
        <f>'02.2024ΕΛ'!V17</f>
        <v>0</v>
      </c>
      <c r="W17" s="215">
        <f>'02.2024ΕΛ'!W17</f>
        <v>0</v>
      </c>
      <c r="X17" s="160">
        <f>'02.2024ΕΛ'!X17</f>
        <v>0</v>
      </c>
      <c r="Y17" s="148">
        <f>'02.2024ΕΛ'!Y17</f>
        <v>0</v>
      </c>
      <c r="Z17" s="215">
        <f>'02.2024ΕΛ'!Z17</f>
        <v>0</v>
      </c>
      <c r="AA17" s="160">
        <f>'02.2024ΕΛ'!AA17</f>
        <v>0</v>
      </c>
      <c r="AB17" s="148">
        <f>'02.2024ΕΛ'!AB17</f>
        <v>0</v>
      </c>
      <c r="AC17" s="215">
        <f>'02.2024ΕΛ'!AC17</f>
        <v>0</v>
      </c>
      <c r="AD17" s="160">
        <f>'02.2024ΕΛ'!AD17</f>
        <v>0</v>
      </c>
      <c r="AE17" s="148">
        <f>'02.2024ΕΛ'!AE17</f>
        <v>0</v>
      </c>
      <c r="AF17" s="215">
        <f>'02.2024ΕΛ'!AF17</f>
        <v>0</v>
      </c>
      <c r="AG17" s="160">
        <f>'02.2024ΕΛ'!AG17</f>
        <v>0</v>
      </c>
      <c r="AH17" s="148">
        <f>'02.2024ΕΛ'!AH17</f>
        <v>0</v>
      </c>
      <c r="AI17" s="215">
        <f>'02.2024ΕΛ'!AI17</f>
        <v>0</v>
      </c>
    </row>
    <row r="18" spans="1:35" s="8" customFormat="1" ht="20" x14ac:dyDescent="0.2">
      <c r="A18" s="153">
        <v>3</v>
      </c>
      <c r="B18" s="141" t="s">
        <v>88</v>
      </c>
      <c r="C18" s="73">
        <f>'02.2024ΕΛ'!C18</f>
        <v>4</v>
      </c>
      <c r="D18" s="74">
        <f>'02.2024ΕΛ'!D18</f>
        <v>0</v>
      </c>
      <c r="E18" s="213">
        <f>'02.2024ΕΛ'!E18</f>
        <v>5753519</v>
      </c>
      <c r="F18" s="73">
        <f>'02.2024ΕΛ'!F18</f>
        <v>3</v>
      </c>
      <c r="G18" s="74">
        <f>'02.2024ΕΛ'!G18</f>
        <v>0</v>
      </c>
      <c r="H18" s="213">
        <f>'02.2024ΕΛ'!H18</f>
        <v>2043707</v>
      </c>
      <c r="I18" s="73">
        <f>'02.2024ΕΛ'!I18</f>
        <v>8</v>
      </c>
      <c r="J18" s="74">
        <f>'02.2024ΕΛ'!J18</f>
        <v>0</v>
      </c>
      <c r="K18" s="213">
        <f>'02.2024ΕΛ'!K18</f>
        <v>10491658</v>
      </c>
      <c r="L18" s="73">
        <f>'02.2024ΕΛ'!L18</f>
        <v>24</v>
      </c>
      <c r="M18" s="74">
        <f>'02.2024ΕΛ'!M18</f>
        <v>0</v>
      </c>
      <c r="N18" s="213">
        <f>'02.2024ΕΛ'!N18</f>
        <v>12569263</v>
      </c>
      <c r="O18" s="73">
        <f>'02.2024ΕΛ'!O18</f>
        <v>9</v>
      </c>
      <c r="P18" s="74">
        <f>'02.2024ΕΛ'!P18</f>
        <v>0</v>
      </c>
      <c r="Q18" s="213">
        <f>'02.2024ΕΛ'!Q18</f>
        <v>4434536</v>
      </c>
      <c r="R18" s="73">
        <f>'02.2024ΕΛ'!R18</f>
        <v>13</v>
      </c>
      <c r="S18" s="74">
        <f>'02.2024ΕΛ'!S18</f>
        <v>0</v>
      </c>
      <c r="T18" s="213">
        <f>'02.2024ΕΛ'!T18</f>
        <v>3158450</v>
      </c>
      <c r="U18" s="73">
        <f>'02.2024ΕΛ'!U18</f>
        <v>0</v>
      </c>
      <c r="V18" s="74">
        <f>'02.2024ΕΛ'!V18</f>
        <v>0</v>
      </c>
      <c r="W18" s="213">
        <f>'02.2024ΕΛ'!W18</f>
        <v>0</v>
      </c>
      <c r="X18" s="73">
        <f>'02.2024ΕΛ'!X18</f>
        <v>0</v>
      </c>
      <c r="Y18" s="74">
        <f>'02.2024ΕΛ'!Y18</f>
        <v>0</v>
      </c>
      <c r="Z18" s="213">
        <f>'02.2024ΕΛ'!Z18</f>
        <v>0</v>
      </c>
      <c r="AA18" s="73">
        <f>'02.2024ΕΛ'!AA18</f>
        <v>0</v>
      </c>
      <c r="AB18" s="74">
        <f>'02.2024ΕΛ'!AB18</f>
        <v>0</v>
      </c>
      <c r="AC18" s="213">
        <f>'02.2024ΕΛ'!AC18</f>
        <v>0</v>
      </c>
      <c r="AD18" s="73">
        <f>'02.2024ΕΛ'!AD18</f>
        <v>0</v>
      </c>
      <c r="AE18" s="74">
        <f>'02.2024ΕΛ'!AE18</f>
        <v>0</v>
      </c>
      <c r="AF18" s="213">
        <f>'02.2024ΕΛ'!AF18</f>
        <v>0</v>
      </c>
      <c r="AG18" s="73">
        <f>'02.2024ΕΛ'!AG18</f>
        <v>61</v>
      </c>
      <c r="AH18" s="74">
        <f>'02.2024ΕΛ'!AH18</f>
        <v>0</v>
      </c>
      <c r="AI18" s="213">
        <f>'02.2024ΕΛ'!AI18</f>
        <v>38451133</v>
      </c>
    </row>
    <row r="19" spans="1:35" s="8" customFormat="1" ht="19.5" customHeight="1" outlineLevel="1" x14ac:dyDescent="0.2">
      <c r="A19" s="154"/>
      <c r="B19" s="139" t="str" cm="1">
        <f t="array" ref="B19:B23">$B$7:$B$11</f>
        <v>RESIDENTIAL</v>
      </c>
      <c r="C19" s="9">
        <f>'02.2024ΕΛ'!C19</f>
        <v>0</v>
      </c>
      <c r="D19" s="10">
        <f>'02.2024ΕΛ'!D19</f>
        <v>0</v>
      </c>
      <c r="E19" s="214">
        <f>'02.2024ΕΛ'!E19</f>
        <v>0</v>
      </c>
      <c r="F19" s="9">
        <f>'02.2024ΕΛ'!F19</f>
        <v>0</v>
      </c>
      <c r="G19" s="10">
        <f>'02.2024ΕΛ'!G19</f>
        <v>0</v>
      </c>
      <c r="H19" s="214">
        <f>'02.2024ΕΛ'!H19</f>
        <v>0</v>
      </c>
      <c r="I19" s="9" t="str">
        <f>'02.2024ΕΛ'!I19</f>
        <v> </v>
      </c>
      <c r="J19" s="10" t="str">
        <f>'02.2024ΕΛ'!J19</f>
        <v> </v>
      </c>
      <c r="K19" s="214" t="str">
        <f>'02.2024ΕΛ'!K19</f>
        <v> </v>
      </c>
      <c r="L19" s="9">
        <f>'02.2024ΕΛ'!L19</f>
        <v>0</v>
      </c>
      <c r="M19" s="10">
        <f>'02.2024ΕΛ'!M19</f>
        <v>0</v>
      </c>
      <c r="N19" s="214">
        <f>'02.2024ΕΛ'!N19</f>
        <v>0</v>
      </c>
      <c r="O19" s="9">
        <f>'02.2024ΕΛ'!O19</f>
        <v>0</v>
      </c>
      <c r="P19" s="10">
        <f>'02.2024ΕΛ'!P19</f>
        <v>0</v>
      </c>
      <c r="Q19" s="214">
        <f>'02.2024ΕΛ'!Q19</f>
        <v>0</v>
      </c>
      <c r="R19" s="9">
        <f>'02.2024ΕΛ'!R19</f>
        <v>0</v>
      </c>
      <c r="S19" s="10">
        <f>'02.2024ΕΛ'!S19</f>
        <v>0</v>
      </c>
      <c r="T19" s="214">
        <f>'02.2024ΕΛ'!T19</f>
        <v>0</v>
      </c>
      <c r="U19" s="9">
        <f>'02.2024ΕΛ'!U19</f>
        <v>0</v>
      </c>
      <c r="V19" s="10">
        <f>'02.2024ΕΛ'!V19</f>
        <v>0</v>
      </c>
      <c r="W19" s="214">
        <f>'02.2024ΕΛ'!W19</f>
        <v>0</v>
      </c>
      <c r="X19" s="9">
        <f>'02.2024ΕΛ'!X19</f>
        <v>0</v>
      </c>
      <c r="Y19" s="10">
        <f>'02.2024ΕΛ'!Y19</f>
        <v>0</v>
      </c>
      <c r="Z19" s="214">
        <f>'02.2024ΕΛ'!Z19</f>
        <v>0</v>
      </c>
      <c r="AA19" s="9">
        <f>'02.2024ΕΛ'!AA19</f>
        <v>0</v>
      </c>
      <c r="AB19" s="10">
        <f>'02.2024ΕΛ'!AB19</f>
        <v>0</v>
      </c>
      <c r="AC19" s="214">
        <f>'02.2024ΕΛ'!AC19</f>
        <v>0</v>
      </c>
      <c r="AD19" s="9">
        <f>'02.2024ΕΛ'!AD19</f>
        <v>0</v>
      </c>
      <c r="AE19" s="10">
        <f>'02.2024ΕΛ'!AE19</f>
        <v>0</v>
      </c>
      <c r="AF19" s="214">
        <f>'02.2024ΕΛ'!AF19</f>
        <v>0</v>
      </c>
      <c r="AG19" s="9">
        <f>'02.2024ΕΛ'!AG19</f>
        <v>0</v>
      </c>
      <c r="AH19" s="10">
        <f>'02.2024ΕΛ'!AH19</f>
        <v>0</v>
      </c>
      <c r="AI19" s="214">
        <f>'02.2024ΕΛ'!AI19</f>
        <v>0</v>
      </c>
    </row>
    <row r="20" spans="1:35" s="8" customFormat="1" ht="19.5" customHeight="1" outlineLevel="1" x14ac:dyDescent="0.2">
      <c r="A20" s="154"/>
      <c r="B20" s="139" t="str">
        <v>COMMERCIAL</v>
      </c>
      <c r="C20" s="9">
        <f>'02.2024ΕΛ'!C20</f>
        <v>0</v>
      </c>
      <c r="D20" s="10">
        <f>'02.2024ΕΛ'!D20</f>
        <v>0</v>
      </c>
      <c r="E20" s="214">
        <f>'02.2024ΕΛ'!E20</f>
        <v>0</v>
      </c>
      <c r="F20" s="9">
        <f>'02.2024ΕΛ'!F20</f>
        <v>0</v>
      </c>
      <c r="G20" s="10">
        <f>'02.2024ΕΛ'!G20</f>
        <v>0</v>
      </c>
      <c r="H20" s="214">
        <f>'02.2024ΕΛ'!H20</f>
        <v>0</v>
      </c>
      <c r="I20" s="9" t="str">
        <f>'02.2024ΕΛ'!I20</f>
        <v> </v>
      </c>
      <c r="J20" s="10" t="str">
        <f>'02.2024ΕΛ'!J20</f>
        <v> </v>
      </c>
      <c r="K20" s="214" t="str">
        <f>'02.2024ΕΛ'!K20</f>
        <v> </v>
      </c>
      <c r="L20" s="9">
        <f>'02.2024ΕΛ'!L20</f>
        <v>5</v>
      </c>
      <c r="M20" s="10">
        <f>'02.2024ΕΛ'!M20</f>
        <v>0</v>
      </c>
      <c r="N20" s="214">
        <f>'02.2024ΕΛ'!N20</f>
        <v>1414196</v>
      </c>
      <c r="O20" s="9">
        <f>'02.2024ΕΛ'!O20</f>
        <v>3</v>
      </c>
      <c r="P20" s="10">
        <f>'02.2024ΕΛ'!P20</f>
        <v>0</v>
      </c>
      <c r="Q20" s="214">
        <f>'02.2024ΕΛ'!Q20</f>
        <v>823397</v>
      </c>
      <c r="R20" s="9">
        <f>'02.2024ΕΛ'!R20</f>
        <v>10</v>
      </c>
      <c r="S20" s="10">
        <f>'02.2024ΕΛ'!S20</f>
        <v>0</v>
      </c>
      <c r="T20" s="214">
        <f>'02.2024ΕΛ'!T20</f>
        <v>2399175</v>
      </c>
      <c r="U20" s="9">
        <f>'02.2024ΕΛ'!U20</f>
        <v>0</v>
      </c>
      <c r="V20" s="10">
        <f>'02.2024ΕΛ'!V20</f>
        <v>0</v>
      </c>
      <c r="W20" s="214">
        <f>'02.2024ΕΛ'!W20</f>
        <v>0</v>
      </c>
      <c r="X20" s="9">
        <f>'02.2024ΕΛ'!X20</f>
        <v>0</v>
      </c>
      <c r="Y20" s="10">
        <f>'02.2024ΕΛ'!Y20</f>
        <v>0</v>
      </c>
      <c r="Z20" s="214">
        <f>'02.2024ΕΛ'!Z20</f>
        <v>0</v>
      </c>
      <c r="AA20" s="9">
        <f>'02.2024ΕΛ'!AA20</f>
        <v>0</v>
      </c>
      <c r="AB20" s="10">
        <f>'02.2024ΕΛ'!AB20</f>
        <v>0</v>
      </c>
      <c r="AC20" s="214">
        <f>'02.2024ΕΛ'!AC20</f>
        <v>0</v>
      </c>
      <c r="AD20" s="9">
        <f>'02.2024ΕΛ'!AD20</f>
        <v>0</v>
      </c>
      <c r="AE20" s="10">
        <f>'02.2024ΕΛ'!AE20</f>
        <v>0</v>
      </c>
      <c r="AF20" s="214">
        <f>'02.2024ΕΛ'!AF20</f>
        <v>0</v>
      </c>
      <c r="AG20" s="9">
        <f>'02.2024ΕΛ'!AG20</f>
        <v>18</v>
      </c>
      <c r="AH20" s="10">
        <f>'02.2024ΕΛ'!AH20</f>
        <v>0</v>
      </c>
      <c r="AI20" s="214">
        <f>'02.2024ΕΛ'!AI20</f>
        <v>4636768</v>
      </c>
    </row>
    <row r="21" spans="1:35" s="8" customFormat="1" ht="19.5" customHeight="1" outlineLevel="1" x14ac:dyDescent="0.2">
      <c r="A21" s="154"/>
      <c r="B21" s="139" t="str">
        <v>CNG</v>
      </c>
      <c r="C21" s="9">
        <f>'02.2024ΕΛ'!C21</f>
        <v>4</v>
      </c>
      <c r="D21" s="10">
        <f>'02.2024ΕΛ'!D21</f>
        <v>0</v>
      </c>
      <c r="E21" s="214">
        <f>'02.2024ΕΛ'!E21</f>
        <v>4673883</v>
      </c>
      <c r="F21" s="9">
        <f>'02.2024ΕΛ'!F21</f>
        <v>2</v>
      </c>
      <c r="G21" s="10">
        <f>'02.2024ΕΛ'!G21</f>
        <v>0</v>
      </c>
      <c r="H21" s="214">
        <f>'02.2024ΕΛ'!H21</f>
        <v>982913</v>
      </c>
      <c r="I21" s="9" t="str">
        <f>'02.2024ΕΛ'!I21</f>
        <v> </v>
      </c>
      <c r="J21" s="10" t="str">
        <f>'02.2024ΕΛ'!J21</f>
        <v> </v>
      </c>
      <c r="K21" s="214" t="str">
        <f>'02.2024ΕΛ'!K21</f>
        <v> </v>
      </c>
      <c r="L21" s="9">
        <f>'02.2024ΕΛ'!L21</f>
        <v>0</v>
      </c>
      <c r="M21" s="10">
        <f>'02.2024ΕΛ'!M21</f>
        <v>0</v>
      </c>
      <c r="N21" s="214">
        <f>'02.2024ΕΛ'!N21</f>
        <v>0</v>
      </c>
      <c r="O21" s="9">
        <f>'02.2024ΕΛ'!O21</f>
        <v>0</v>
      </c>
      <c r="P21" s="10">
        <f>'02.2024ΕΛ'!P21</f>
        <v>0</v>
      </c>
      <c r="Q21" s="214">
        <f>'02.2024ΕΛ'!Q21</f>
        <v>0</v>
      </c>
      <c r="R21" s="9">
        <f>'02.2024ΕΛ'!R21</f>
        <v>0</v>
      </c>
      <c r="S21" s="10">
        <f>'02.2024ΕΛ'!S21</f>
        <v>0</v>
      </c>
      <c r="T21" s="214">
        <f>'02.2024ΕΛ'!T21</f>
        <v>0</v>
      </c>
      <c r="U21" s="9">
        <f>'02.2024ΕΛ'!U21</f>
        <v>0</v>
      </c>
      <c r="V21" s="10">
        <f>'02.2024ΕΛ'!V21</f>
        <v>0</v>
      </c>
      <c r="W21" s="214">
        <f>'02.2024ΕΛ'!W21</f>
        <v>0</v>
      </c>
      <c r="X21" s="9">
        <f>'02.2024ΕΛ'!X21</f>
        <v>0</v>
      </c>
      <c r="Y21" s="10">
        <f>'02.2024ΕΛ'!Y21</f>
        <v>0</v>
      </c>
      <c r="Z21" s="214">
        <f>'02.2024ΕΛ'!Z21</f>
        <v>0</v>
      </c>
      <c r="AA21" s="9">
        <f>'02.2024ΕΛ'!AA21</f>
        <v>0</v>
      </c>
      <c r="AB21" s="10">
        <f>'02.2024ΕΛ'!AB21</f>
        <v>0</v>
      </c>
      <c r="AC21" s="214">
        <f>'02.2024ΕΛ'!AC21</f>
        <v>0</v>
      </c>
      <c r="AD21" s="9">
        <f>'02.2024ΕΛ'!AD21</f>
        <v>0</v>
      </c>
      <c r="AE21" s="10">
        <f>'02.2024ΕΛ'!AE21</f>
        <v>0</v>
      </c>
      <c r="AF21" s="214">
        <f>'02.2024ΕΛ'!AF21</f>
        <v>0</v>
      </c>
      <c r="AG21" s="9">
        <f>'02.2024ΕΛ'!AG21</f>
        <v>6</v>
      </c>
      <c r="AH21" s="10">
        <f>'02.2024ΕΛ'!AH21</f>
        <v>0</v>
      </c>
      <c r="AI21" s="214">
        <f>'02.2024ΕΛ'!AI21</f>
        <v>5656796</v>
      </c>
    </row>
    <row r="22" spans="1:35" s="15" customFormat="1" ht="19.5" customHeight="1" outlineLevel="1" x14ac:dyDescent="0.2">
      <c r="A22" s="154"/>
      <c r="B22" s="139" t="str">
        <v>INDUSTRIAL</v>
      </c>
      <c r="C22" s="9">
        <f>'02.2024ΕΛ'!C22</f>
        <v>0</v>
      </c>
      <c r="D22" s="10">
        <f>'02.2024ΕΛ'!D22</f>
        <v>0</v>
      </c>
      <c r="E22" s="214">
        <f>'02.2024ΕΛ'!E22</f>
        <v>1079636</v>
      </c>
      <c r="F22" s="9">
        <f>'02.2024ΕΛ'!F22</f>
        <v>1</v>
      </c>
      <c r="G22" s="10">
        <f>'02.2024ΕΛ'!G22</f>
        <v>0</v>
      </c>
      <c r="H22" s="214">
        <f>'02.2024ΕΛ'!H22</f>
        <v>1060794</v>
      </c>
      <c r="I22" s="9">
        <f>'02.2024ΕΛ'!I22</f>
        <v>8</v>
      </c>
      <c r="J22" s="10" t="str">
        <f>'02.2024ΕΛ'!J22</f>
        <v> </v>
      </c>
      <c r="K22" s="214">
        <f>'02.2024ΕΛ'!K22</f>
        <v>10491658</v>
      </c>
      <c r="L22" s="9">
        <f>'02.2024ΕΛ'!L22</f>
        <v>19</v>
      </c>
      <c r="M22" s="10">
        <f>'02.2024ΕΛ'!M22</f>
        <v>0</v>
      </c>
      <c r="N22" s="214">
        <f>'02.2024ΕΛ'!N22</f>
        <v>11155067</v>
      </c>
      <c r="O22" s="9">
        <f>'02.2024ΕΛ'!O22</f>
        <v>6</v>
      </c>
      <c r="P22" s="10">
        <f>'02.2024ΕΛ'!P22</f>
        <v>0</v>
      </c>
      <c r="Q22" s="214">
        <f>'02.2024ΕΛ'!Q22</f>
        <v>3611139</v>
      </c>
      <c r="R22" s="9">
        <f>'02.2024ΕΛ'!R22</f>
        <v>3</v>
      </c>
      <c r="S22" s="10">
        <f>'02.2024ΕΛ'!S22</f>
        <v>0</v>
      </c>
      <c r="T22" s="214">
        <f>'02.2024ΕΛ'!T22</f>
        <v>759275</v>
      </c>
      <c r="U22" s="9">
        <f>'02.2024ΕΛ'!U22</f>
        <v>0</v>
      </c>
      <c r="V22" s="10">
        <f>'02.2024ΕΛ'!V22</f>
        <v>0</v>
      </c>
      <c r="W22" s="214">
        <f>'02.2024ΕΛ'!W22</f>
        <v>0</v>
      </c>
      <c r="X22" s="9">
        <f>'02.2024ΕΛ'!X22</f>
        <v>0</v>
      </c>
      <c r="Y22" s="10">
        <f>'02.2024ΕΛ'!Y22</f>
        <v>0</v>
      </c>
      <c r="Z22" s="214">
        <f>'02.2024ΕΛ'!Z22</f>
        <v>0</v>
      </c>
      <c r="AA22" s="9">
        <f>'02.2024ΕΛ'!AA22</f>
        <v>0</v>
      </c>
      <c r="AB22" s="10">
        <f>'02.2024ΕΛ'!AB22</f>
        <v>0</v>
      </c>
      <c r="AC22" s="214">
        <f>'02.2024ΕΛ'!AC22</f>
        <v>0</v>
      </c>
      <c r="AD22" s="9">
        <f>'02.2024ΕΛ'!AD22</f>
        <v>0</v>
      </c>
      <c r="AE22" s="10">
        <f>'02.2024ΕΛ'!AE22</f>
        <v>0</v>
      </c>
      <c r="AF22" s="214">
        <f>'02.2024ΕΛ'!AF22</f>
        <v>0</v>
      </c>
      <c r="AG22" s="9">
        <f>'02.2024ΕΛ'!AG22</f>
        <v>37</v>
      </c>
      <c r="AH22" s="10">
        <f>'02.2024ΕΛ'!AH22</f>
        <v>0</v>
      </c>
      <c r="AI22" s="214">
        <f>'02.2024ΕΛ'!AI22</f>
        <v>28157569</v>
      </c>
    </row>
    <row r="23" spans="1:35" s="15" customFormat="1" ht="19.5" customHeight="1" outlineLevel="1" thickBot="1" x14ac:dyDescent="0.25">
      <c r="A23" s="155"/>
      <c r="B23" s="139" t="str">
        <v>AIRCONDITIONING/COGENERATION</v>
      </c>
      <c r="C23" s="160">
        <f>'02.2024ΕΛ'!C23</f>
        <v>0</v>
      </c>
      <c r="D23" s="148">
        <f>'02.2024ΕΛ'!D23</f>
        <v>0</v>
      </c>
      <c r="E23" s="215">
        <f>'02.2024ΕΛ'!E23</f>
        <v>0</v>
      </c>
      <c r="F23" s="160">
        <f>'02.2024ΕΛ'!F23</f>
        <v>0</v>
      </c>
      <c r="G23" s="148">
        <f>'02.2024ΕΛ'!G23</f>
        <v>0</v>
      </c>
      <c r="H23" s="215">
        <f>'02.2024ΕΛ'!H23</f>
        <v>0</v>
      </c>
      <c r="I23" s="160" t="str">
        <f>'02.2024ΕΛ'!I23</f>
        <v> </v>
      </c>
      <c r="J23" s="148" t="str">
        <f>'02.2024ΕΛ'!J23</f>
        <v> </v>
      </c>
      <c r="K23" s="215" t="str">
        <f>'02.2024ΕΛ'!K23</f>
        <v> </v>
      </c>
      <c r="L23" s="160">
        <f>'02.2024ΕΛ'!L23</f>
        <v>0</v>
      </c>
      <c r="M23" s="148">
        <f>'02.2024ΕΛ'!M23</f>
        <v>0</v>
      </c>
      <c r="N23" s="215">
        <f>'02.2024ΕΛ'!N23</f>
        <v>0</v>
      </c>
      <c r="O23" s="160">
        <f>'02.2024ΕΛ'!O23</f>
        <v>0</v>
      </c>
      <c r="P23" s="148">
        <f>'02.2024ΕΛ'!P23</f>
        <v>0</v>
      </c>
      <c r="Q23" s="215">
        <f>'02.2024ΕΛ'!Q23</f>
        <v>0</v>
      </c>
      <c r="R23" s="160">
        <f>'02.2024ΕΛ'!R23</f>
        <v>0</v>
      </c>
      <c r="S23" s="148">
        <f>'02.2024ΕΛ'!S23</f>
        <v>0</v>
      </c>
      <c r="T23" s="215">
        <f>'02.2024ΕΛ'!T23</f>
        <v>0</v>
      </c>
      <c r="U23" s="160">
        <f>'02.2024ΕΛ'!U23</f>
        <v>0</v>
      </c>
      <c r="V23" s="148">
        <f>'02.2024ΕΛ'!V23</f>
        <v>0</v>
      </c>
      <c r="W23" s="215">
        <f>'02.2024ΕΛ'!W23</f>
        <v>0</v>
      </c>
      <c r="X23" s="160">
        <f>'02.2024ΕΛ'!X23</f>
        <v>0</v>
      </c>
      <c r="Y23" s="148">
        <f>'02.2024ΕΛ'!Y23</f>
        <v>0</v>
      </c>
      <c r="Z23" s="215">
        <f>'02.2024ΕΛ'!Z23</f>
        <v>0</v>
      </c>
      <c r="AA23" s="160">
        <f>'02.2024ΕΛ'!AA23</f>
        <v>0</v>
      </c>
      <c r="AB23" s="148">
        <f>'02.2024ΕΛ'!AB23</f>
        <v>0</v>
      </c>
      <c r="AC23" s="215">
        <f>'02.2024ΕΛ'!AC23</f>
        <v>0</v>
      </c>
      <c r="AD23" s="160">
        <f>'02.2024ΕΛ'!AD23</f>
        <v>0</v>
      </c>
      <c r="AE23" s="148">
        <f>'02.2024ΕΛ'!AE23</f>
        <v>0</v>
      </c>
      <c r="AF23" s="215">
        <f>'02.2024ΕΛ'!AF23</f>
        <v>0</v>
      </c>
      <c r="AG23" s="160">
        <f>'02.2024ΕΛ'!AG23</f>
        <v>0</v>
      </c>
      <c r="AH23" s="148">
        <f>'02.2024ΕΛ'!AH23</f>
        <v>0</v>
      </c>
      <c r="AI23" s="215">
        <f>'02.2024ΕΛ'!AI23</f>
        <v>0</v>
      </c>
    </row>
    <row r="24" spans="1:35" s="8" customFormat="1" ht="36" customHeight="1" x14ac:dyDescent="0.2">
      <c r="A24" s="153">
        <v>4</v>
      </c>
      <c r="B24" s="141" t="s">
        <v>89</v>
      </c>
      <c r="C24" s="73">
        <f>'02.2024ΕΛ'!C24</f>
        <v>14202</v>
      </c>
      <c r="D24" s="74">
        <f>'02.2024ΕΛ'!D24</f>
        <v>0</v>
      </c>
      <c r="E24" s="213">
        <f>'02.2024ΕΛ'!E24</f>
        <v>15470500</v>
      </c>
      <c r="F24" s="73">
        <f>'02.2024ΕΛ'!F24</f>
        <v>9664</v>
      </c>
      <c r="G24" s="74">
        <f>'02.2024ΕΛ'!G24</f>
        <v>0</v>
      </c>
      <c r="H24" s="213">
        <f>'02.2024ΕΛ'!H24</f>
        <v>12932340</v>
      </c>
      <c r="I24" s="73">
        <f>'02.2024ΕΛ'!I24</f>
        <v>8117</v>
      </c>
      <c r="J24" s="74">
        <f>'02.2024ΕΛ'!J24</f>
        <v>0</v>
      </c>
      <c r="K24" s="213">
        <f>'02.2024ΕΛ'!K24</f>
        <v>10567588</v>
      </c>
      <c r="L24" s="73">
        <f>'02.2024ΕΛ'!L24</f>
        <v>383</v>
      </c>
      <c r="M24" s="74">
        <f>'02.2024ΕΛ'!M24</f>
        <v>0</v>
      </c>
      <c r="N24" s="213">
        <f>'02.2024ΕΛ'!N24</f>
        <v>401166</v>
      </c>
      <c r="O24" s="73">
        <f>'02.2024ΕΛ'!O24</f>
        <v>439</v>
      </c>
      <c r="P24" s="74">
        <f>'02.2024ΕΛ'!P24</f>
        <v>0</v>
      </c>
      <c r="Q24" s="213">
        <f>'02.2024ΕΛ'!Q24</f>
        <v>520325</v>
      </c>
      <c r="R24" s="73">
        <f>'02.2024ΕΛ'!R24</f>
        <v>466</v>
      </c>
      <c r="S24" s="74">
        <f>'02.2024ΕΛ'!S24</f>
        <v>0</v>
      </c>
      <c r="T24" s="213">
        <f>'02.2024ΕΛ'!T24</f>
        <v>553151</v>
      </c>
      <c r="U24" s="73">
        <f>'02.2024ΕΛ'!U24</f>
        <v>0</v>
      </c>
      <c r="V24" s="74">
        <f>'02.2024ΕΛ'!V24</f>
        <v>0</v>
      </c>
      <c r="W24" s="213">
        <f>'02.2024ΕΛ'!W24</f>
        <v>0</v>
      </c>
      <c r="X24" s="73">
        <f>'02.2024ΕΛ'!X24</f>
        <v>0</v>
      </c>
      <c r="Y24" s="74">
        <f>'02.2024ΕΛ'!Y24</f>
        <v>0</v>
      </c>
      <c r="Z24" s="213">
        <f>'02.2024ΕΛ'!Z24</f>
        <v>0</v>
      </c>
      <c r="AA24" s="73">
        <f>'02.2024ΕΛ'!AA24</f>
        <v>0</v>
      </c>
      <c r="AB24" s="74">
        <f>'02.2024ΕΛ'!AB24</f>
        <v>0</v>
      </c>
      <c r="AC24" s="213">
        <f>'02.2024ΕΛ'!AC24</f>
        <v>0</v>
      </c>
      <c r="AD24" s="73">
        <f>'02.2024ΕΛ'!AD24</f>
        <v>0</v>
      </c>
      <c r="AE24" s="74">
        <f>'02.2024ΕΛ'!AE24</f>
        <v>0</v>
      </c>
      <c r="AF24" s="213">
        <f>'02.2024ΕΛ'!AF24</f>
        <v>0</v>
      </c>
      <c r="AG24" s="73">
        <f>'02.2024ΕΛ'!AG24</f>
        <v>33271</v>
      </c>
      <c r="AH24" s="74">
        <f>'02.2024ΕΛ'!AH24</f>
        <v>0</v>
      </c>
      <c r="AI24" s="213">
        <f>'02.2024ΕΛ'!AI24</f>
        <v>40445070</v>
      </c>
    </row>
    <row r="25" spans="1:35" s="8" customFormat="1" ht="19.5" customHeight="1" outlineLevel="1" x14ac:dyDescent="0.2">
      <c r="A25" s="154"/>
      <c r="B25" s="139" t="str" cm="1">
        <f t="array" ref="B25:B29">$B$7:$B$11</f>
        <v>RESIDENTIAL</v>
      </c>
      <c r="C25" s="9">
        <f>'02.2024ΕΛ'!C25</f>
        <v>14131</v>
      </c>
      <c r="D25" s="10">
        <f>'02.2024ΕΛ'!D25</f>
        <v>0</v>
      </c>
      <c r="E25" s="214">
        <f>'02.2024ΕΛ'!E25</f>
        <v>15125244</v>
      </c>
      <c r="F25" s="9">
        <f>'02.2024ΕΛ'!F25</f>
        <v>9587</v>
      </c>
      <c r="G25" s="10">
        <f>'02.2024ΕΛ'!G25</f>
        <v>0</v>
      </c>
      <c r="H25" s="214">
        <f>'02.2024ΕΛ'!H25</f>
        <v>12693460</v>
      </c>
      <c r="I25" s="9">
        <f>'02.2024ΕΛ'!I25</f>
        <v>8010</v>
      </c>
      <c r="J25" s="10" t="str">
        <f>'02.2024ΕΛ'!J25</f>
        <v> </v>
      </c>
      <c r="K25" s="214">
        <f>'02.2024ΕΛ'!K25</f>
        <v>9799858</v>
      </c>
      <c r="L25" s="9">
        <f>'02.2024ΕΛ'!L25</f>
        <v>381</v>
      </c>
      <c r="M25" s="10">
        <f>'02.2024ΕΛ'!M25</f>
        <v>0</v>
      </c>
      <c r="N25" s="214">
        <f>'02.2024ΕΛ'!N25</f>
        <v>399463</v>
      </c>
      <c r="O25" s="9">
        <f>'02.2024ΕΛ'!O25</f>
        <v>433</v>
      </c>
      <c r="P25" s="10">
        <f>'02.2024ΕΛ'!P25</f>
        <v>0</v>
      </c>
      <c r="Q25" s="214">
        <f>'02.2024ΕΛ'!Q25</f>
        <v>482821</v>
      </c>
      <c r="R25" s="9">
        <f>'02.2024ΕΛ'!R25</f>
        <v>465</v>
      </c>
      <c r="S25" s="10">
        <f>'02.2024ΕΛ'!S25</f>
        <v>0</v>
      </c>
      <c r="T25" s="214">
        <f>'02.2024ΕΛ'!T25</f>
        <v>551094</v>
      </c>
      <c r="U25" s="9">
        <f>'02.2024ΕΛ'!U25</f>
        <v>0</v>
      </c>
      <c r="V25" s="10">
        <f>'02.2024ΕΛ'!V25</f>
        <v>0</v>
      </c>
      <c r="W25" s="214">
        <f>'02.2024ΕΛ'!W25</f>
        <v>0</v>
      </c>
      <c r="X25" s="9">
        <f>'02.2024ΕΛ'!X25</f>
        <v>0</v>
      </c>
      <c r="Y25" s="10">
        <f>'02.2024ΕΛ'!Y25</f>
        <v>0</v>
      </c>
      <c r="Z25" s="214">
        <f>'02.2024ΕΛ'!Z25</f>
        <v>0</v>
      </c>
      <c r="AA25" s="9">
        <f>'02.2024ΕΛ'!AA25</f>
        <v>0</v>
      </c>
      <c r="AB25" s="10">
        <f>'02.2024ΕΛ'!AB25</f>
        <v>0</v>
      </c>
      <c r="AC25" s="214">
        <f>'02.2024ΕΛ'!AC25</f>
        <v>0</v>
      </c>
      <c r="AD25" s="9">
        <f>'02.2024ΕΛ'!AD25</f>
        <v>0</v>
      </c>
      <c r="AE25" s="10">
        <f>'02.2024ΕΛ'!AE25</f>
        <v>0</v>
      </c>
      <c r="AF25" s="214">
        <f>'02.2024ΕΛ'!AF25</f>
        <v>0</v>
      </c>
      <c r="AG25" s="9">
        <f>'02.2024ΕΛ'!AG25</f>
        <v>33007</v>
      </c>
      <c r="AH25" s="10">
        <f>'02.2024ΕΛ'!AH25</f>
        <v>0</v>
      </c>
      <c r="AI25" s="214">
        <f>'02.2024ΕΛ'!AI25</f>
        <v>39051940</v>
      </c>
    </row>
    <row r="26" spans="1:35" s="8" customFormat="1" ht="19.5" customHeight="1" outlineLevel="1" x14ac:dyDescent="0.2">
      <c r="A26" s="154"/>
      <c r="B26" s="139" t="str">
        <v>COMMERCIAL</v>
      </c>
      <c r="C26" s="9">
        <f>'02.2024ΕΛ'!C26</f>
        <v>71</v>
      </c>
      <c r="D26" s="10">
        <f>'02.2024ΕΛ'!D26</f>
        <v>0</v>
      </c>
      <c r="E26" s="214">
        <f>'02.2024ΕΛ'!E26</f>
        <v>338251</v>
      </c>
      <c r="F26" s="9">
        <f>'02.2024ΕΛ'!F26</f>
        <v>77</v>
      </c>
      <c r="G26" s="10">
        <f>'02.2024ΕΛ'!G26</f>
        <v>0</v>
      </c>
      <c r="H26" s="214">
        <f>'02.2024ΕΛ'!H26</f>
        <v>238880</v>
      </c>
      <c r="I26" s="9">
        <f>'02.2024ΕΛ'!I26</f>
        <v>107</v>
      </c>
      <c r="J26" s="10" t="str">
        <f>'02.2024ΕΛ'!J26</f>
        <v> </v>
      </c>
      <c r="K26" s="214">
        <f>'02.2024ΕΛ'!K26</f>
        <v>767730</v>
      </c>
      <c r="L26" s="9">
        <f>'02.2024ΕΛ'!L26</f>
        <v>2</v>
      </c>
      <c r="M26" s="10">
        <f>'02.2024ΕΛ'!M26</f>
        <v>0</v>
      </c>
      <c r="N26" s="214">
        <f>'02.2024ΕΛ'!N26</f>
        <v>1703</v>
      </c>
      <c r="O26" s="9">
        <f>'02.2024ΕΛ'!O26</f>
        <v>6</v>
      </c>
      <c r="P26" s="10">
        <f>'02.2024ΕΛ'!P26</f>
        <v>0</v>
      </c>
      <c r="Q26" s="214">
        <f>'02.2024ΕΛ'!Q26</f>
        <v>37504</v>
      </c>
      <c r="R26" s="9">
        <f>'02.2024ΕΛ'!R26</f>
        <v>1</v>
      </c>
      <c r="S26" s="10">
        <f>'02.2024ΕΛ'!S26</f>
        <v>0</v>
      </c>
      <c r="T26" s="214">
        <f>'02.2024ΕΛ'!T26</f>
        <v>2057</v>
      </c>
      <c r="U26" s="9">
        <f>'02.2024ΕΛ'!U26</f>
        <v>0</v>
      </c>
      <c r="V26" s="10">
        <f>'02.2024ΕΛ'!V26</f>
        <v>0</v>
      </c>
      <c r="W26" s="214">
        <f>'02.2024ΕΛ'!W26</f>
        <v>0</v>
      </c>
      <c r="X26" s="9">
        <f>'02.2024ΕΛ'!X26</f>
        <v>0</v>
      </c>
      <c r="Y26" s="10">
        <f>'02.2024ΕΛ'!Y26</f>
        <v>0</v>
      </c>
      <c r="Z26" s="214">
        <f>'02.2024ΕΛ'!Z26</f>
        <v>0</v>
      </c>
      <c r="AA26" s="9">
        <f>'02.2024ΕΛ'!AA26</f>
        <v>0</v>
      </c>
      <c r="AB26" s="10">
        <f>'02.2024ΕΛ'!AB26</f>
        <v>0</v>
      </c>
      <c r="AC26" s="214">
        <f>'02.2024ΕΛ'!AC26</f>
        <v>0</v>
      </c>
      <c r="AD26" s="9">
        <f>'02.2024ΕΛ'!AD26</f>
        <v>0</v>
      </c>
      <c r="AE26" s="10">
        <f>'02.2024ΕΛ'!AE26</f>
        <v>0</v>
      </c>
      <c r="AF26" s="214">
        <f>'02.2024ΕΛ'!AF26</f>
        <v>0</v>
      </c>
      <c r="AG26" s="9">
        <f>'02.2024ΕΛ'!AG26</f>
        <v>264</v>
      </c>
      <c r="AH26" s="10">
        <f>'02.2024ΕΛ'!AH26</f>
        <v>0</v>
      </c>
      <c r="AI26" s="214">
        <f>'02.2024ΕΛ'!AI26</f>
        <v>1386125</v>
      </c>
    </row>
    <row r="27" spans="1:35" s="8" customFormat="1" ht="19.5" customHeight="1" outlineLevel="1" x14ac:dyDescent="0.2">
      <c r="A27" s="154"/>
      <c r="B27" s="139" t="str">
        <v>CNG</v>
      </c>
      <c r="C27" s="9">
        <f>'02.2024ΕΛ'!C27</f>
        <v>0</v>
      </c>
      <c r="D27" s="10">
        <f>'02.2024ΕΛ'!D27</f>
        <v>0</v>
      </c>
      <c r="E27" s="214">
        <f>'02.2024ΕΛ'!E27</f>
        <v>7005</v>
      </c>
      <c r="F27" s="9">
        <f>'02.2024ΕΛ'!F27</f>
        <v>0</v>
      </c>
      <c r="G27" s="10">
        <f>'02.2024ΕΛ'!G27</f>
        <v>0</v>
      </c>
      <c r="H27" s="214">
        <f>'02.2024ΕΛ'!H27</f>
        <v>0</v>
      </c>
      <c r="I27" s="9" t="str">
        <f>'02.2024ΕΛ'!I27</f>
        <v> </v>
      </c>
      <c r="J27" s="10" t="str">
        <f>'02.2024ΕΛ'!J27</f>
        <v> </v>
      </c>
      <c r="K27" s="214" t="str">
        <f>'02.2024ΕΛ'!K27</f>
        <v> </v>
      </c>
      <c r="L27" s="9">
        <f>'02.2024ΕΛ'!L27</f>
        <v>0</v>
      </c>
      <c r="M27" s="10">
        <f>'02.2024ΕΛ'!M27</f>
        <v>0</v>
      </c>
      <c r="N27" s="214">
        <f>'02.2024ΕΛ'!N27</f>
        <v>0</v>
      </c>
      <c r="O27" s="9">
        <f>'02.2024ΕΛ'!O27</f>
        <v>0</v>
      </c>
      <c r="P27" s="10">
        <f>'02.2024ΕΛ'!P27</f>
        <v>0</v>
      </c>
      <c r="Q27" s="214">
        <f>'02.2024ΕΛ'!Q27</f>
        <v>0</v>
      </c>
      <c r="R27" s="9">
        <f>'02.2024ΕΛ'!R27</f>
        <v>0</v>
      </c>
      <c r="S27" s="10">
        <f>'02.2024ΕΛ'!S27</f>
        <v>0</v>
      </c>
      <c r="T27" s="214">
        <f>'02.2024ΕΛ'!T27</f>
        <v>0</v>
      </c>
      <c r="U27" s="9">
        <f>'02.2024ΕΛ'!U27</f>
        <v>0</v>
      </c>
      <c r="V27" s="10">
        <f>'02.2024ΕΛ'!V27</f>
        <v>0</v>
      </c>
      <c r="W27" s="214">
        <f>'02.2024ΕΛ'!W27</f>
        <v>0</v>
      </c>
      <c r="X27" s="9">
        <f>'02.2024ΕΛ'!X27</f>
        <v>0</v>
      </c>
      <c r="Y27" s="10">
        <f>'02.2024ΕΛ'!Y27</f>
        <v>0</v>
      </c>
      <c r="Z27" s="214">
        <f>'02.2024ΕΛ'!Z27</f>
        <v>0</v>
      </c>
      <c r="AA27" s="9">
        <f>'02.2024ΕΛ'!AA27</f>
        <v>0</v>
      </c>
      <c r="AB27" s="10">
        <f>'02.2024ΕΛ'!AB27</f>
        <v>0</v>
      </c>
      <c r="AC27" s="214">
        <f>'02.2024ΕΛ'!AC27</f>
        <v>0</v>
      </c>
      <c r="AD27" s="9">
        <f>'02.2024ΕΛ'!AD27</f>
        <v>0</v>
      </c>
      <c r="AE27" s="10">
        <f>'02.2024ΕΛ'!AE27</f>
        <v>0</v>
      </c>
      <c r="AF27" s="214">
        <f>'02.2024ΕΛ'!AF27</f>
        <v>0</v>
      </c>
      <c r="AG27" s="9">
        <f>'02.2024ΕΛ'!AG27</f>
        <v>0</v>
      </c>
      <c r="AH27" s="10">
        <f>'02.2024ΕΛ'!AH27</f>
        <v>0</v>
      </c>
      <c r="AI27" s="214">
        <f>'02.2024ΕΛ'!AI27</f>
        <v>7005</v>
      </c>
    </row>
    <row r="28" spans="1:35" s="15" customFormat="1" ht="19.5" customHeight="1" outlineLevel="1" x14ac:dyDescent="0.2">
      <c r="A28" s="154"/>
      <c r="B28" s="139" t="str">
        <v>INDUSTRIAL</v>
      </c>
      <c r="C28" s="9">
        <f>'02.2024ΕΛ'!C28</f>
        <v>0</v>
      </c>
      <c r="D28" s="10">
        <f>'02.2024ΕΛ'!D28</f>
        <v>0</v>
      </c>
      <c r="E28" s="214">
        <f>'02.2024ΕΛ'!E28</f>
        <v>0</v>
      </c>
      <c r="F28" s="9">
        <f>'02.2024ΕΛ'!F28</f>
        <v>0</v>
      </c>
      <c r="G28" s="10">
        <f>'02.2024ΕΛ'!G28</f>
        <v>0</v>
      </c>
      <c r="H28" s="214">
        <f>'02.2024ΕΛ'!H28</f>
        <v>0</v>
      </c>
      <c r="I28" s="9" t="str">
        <f>'02.2024ΕΛ'!I28</f>
        <v> </v>
      </c>
      <c r="J28" s="10" t="str">
        <f>'02.2024ΕΛ'!J28</f>
        <v> </v>
      </c>
      <c r="K28" s="214" t="str">
        <f>'02.2024ΕΛ'!K28</f>
        <v> </v>
      </c>
      <c r="L28" s="9">
        <f>'02.2024ΕΛ'!L28</f>
        <v>0</v>
      </c>
      <c r="M28" s="10">
        <f>'02.2024ΕΛ'!M28</f>
        <v>0</v>
      </c>
      <c r="N28" s="214">
        <f>'02.2024ΕΛ'!N28</f>
        <v>0</v>
      </c>
      <c r="O28" s="9">
        <f>'02.2024ΕΛ'!O28</f>
        <v>0</v>
      </c>
      <c r="P28" s="10">
        <f>'02.2024ΕΛ'!P28</f>
        <v>0</v>
      </c>
      <c r="Q28" s="214">
        <f>'02.2024ΕΛ'!Q28</f>
        <v>0</v>
      </c>
      <c r="R28" s="9">
        <f>'02.2024ΕΛ'!R28</f>
        <v>0</v>
      </c>
      <c r="S28" s="10">
        <f>'02.2024ΕΛ'!S28</f>
        <v>0</v>
      </c>
      <c r="T28" s="214">
        <f>'02.2024ΕΛ'!T28</f>
        <v>0</v>
      </c>
      <c r="U28" s="9">
        <f>'02.2024ΕΛ'!U28</f>
        <v>0</v>
      </c>
      <c r="V28" s="10">
        <f>'02.2024ΕΛ'!V28</f>
        <v>0</v>
      </c>
      <c r="W28" s="214">
        <f>'02.2024ΕΛ'!W28</f>
        <v>0</v>
      </c>
      <c r="X28" s="9">
        <f>'02.2024ΕΛ'!X28</f>
        <v>0</v>
      </c>
      <c r="Y28" s="10">
        <f>'02.2024ΕΛ'!Y28</f>
        <v>0</v>
      </c>
      <c r="Z28" s="214">
        <f>'02.2024ΕΛ'!Z28</f>
        <v>0</v>
      </c>
      <c r="AA28" s="9">
        <f>'02.2024ΕΛ'!AA28</f>
        <v>0</v>
      </c>
      <c r="AB28" s="10">
        <f>'02.2024ΕΛ'!AB28</f>
        <v>0</v>
      </c>
      <c r="AC28" s="214">
        <f>'02.2024ΕΛ'!AC28</f>
        <v>0</v>
      </c>
      <c r="AD28" s="9">
        <f>'02.2024ΕΛ'!AD28</f>
        <v>0</v>
      </c>
      <c r="AE28" s="10">
        <f>'02.2024ΕΛ'!AE28</f>
        <v>0</v>
      </c>
      <c r="AF28" s="214">
        <f>'02.2024ΕΛ'!AF28</f>
        <v>0</v>
      </c>
      <c r="AG28" s="9">
        <f>'02.2024ΕΛ'!AG28</f>
        <v>0</v>
      </c>
      <c r="AH28" s="10">
        <f>'02.2024ΕΛ'!AH28</f>
        <v>0</v>
      </c>
      <c r="AI28" s="214">
        <f>'02.2024ΕΛ'!AI28</f>
        <v>0</v>
      </c>
    </row>
    <row r="29" spans="1:35" s="15" customFormat="1" ht="19.5" customHeight="1" outlineLevel="1" thickBot="1" x14ac:dyDescent="0.25">
      <c r="A29" s="155"/>
      <c r="B29" s="139" t="str">
        <v>AIRCONDITIONING/COGENERATION</v>
      </c>
      <c r="C29" s="160">
        <f>'02.2024ΕΛ'!C29</f>
        <v>0</v>
      </c>
      <c r="D29" s="148">
        <f>'02.2024ΕΛ'!D29</f>
        <v>0</v>
      </c>
      <c r="E29" s="215">
        <f>'02.2024ΕΛ'!E29</f>
        <v>0</v>
      </c>
      <c r="F29" s="160">
        <f>'02.2024ΕΛ'!F29</f>
        <v>0</v>
      </c>
      <c r="G29" s="148">
        <f>'02.2024ΕΛ'!G29</f>
        <v>0</v>
      </c>
      <c r="H29" s="215">
        <f>'02.2024ΕΛ'!H29</f>
        <v>0</v>
      </c>
      <c r="I29" s="160" t="str">
        <f>'02.2024ΕΛ'!I29</f>
        <v> </v>
      </c>
      <c r="J29" s="148" t="str">
        <f>'02.2024ΕΛ'!J29</f>
        <v> </v>
      </c>
      <c r="K29" s="215" t="str">
        <f>'02.2024ΕΛ'!K29</f>
        <v> </v>
      </c>
      <c r="L29" s="160">
        <f>'02.2024ΕΛ'!L29</f>
        <v>0</v>
      </c>
      <c r="M29" s="148">
        <f>'02.2024ΕΛ'!M29</f>
        <v>0</v>
      </c>
      <c r="N29" s="215">
        <f>'02.2024ΕΛ'!N29</f>
        <v>0</v>
      </c>
      <c r="O29" s="160">
        <f>'02.2024ΕΛ'!O29</f>
        <v>0</v>
      </c>
      <c r="P29" s="148">
        <f>'02.2024ΕΛ'!P29</f>
        <v>0</v>
      </c>
      <c r="Q29" s="215">
        <f>'02.2024ΕΛ'!Q29</f>
        <v>0</v>
      </c>
      <c r="R29" s="160">
        <f>'02.2024ΕΛ'!R29</f>
        <v>0</v>
      </c>
      <c r="S29" s="148">
        <f>'02.2024ΕΛ'!S29</f>
        <v>0</v>
      </c>
      <c r="T29" s="215">
        <f>'02.2024ΕΛ'!T29</f>
        <v>0</v>
      </c>
      <c r="U29" s="160">
        <f>'02.2024ΕΛ'!U29</f>
        <v>0</v>
      </c>
      <c r="V29" s="148">
        <f>'02.2024ΕΛ'!V29</f>
        <v>0</v>
      </c>
      <c r="W29" s="215">
        <f>'02.2024ΕΛ'!W29</f>
        <v>0</v>
      </c>
      <c r="X29" s="160">
        <f>'02.2024ΕΛ'!X29</f>
        <v>0</v>
      </c>
      <c r="Y29" s="148">
        <f>'02.2024ΕΛ'!Y29</f>
        <v>0</v>
      </c>
      <c r="Z29" s="215">
        <f>'02.2024ΕΛ'!Z29</f>
        <v>0</v>
      </c>
      <c r="AA29" s="160">
        <f>'02.2024ΕΛ'!AA29</f>
        <v>0</v>
      </c>
      <c r="AB29" s="148">
        <f>'02.2024ΕΛ'!AB29</f>
        <v>0</v>
      </c>
      <c r="AC29" s="215">
        <f>'02.2024ΕΛ'!AC29</f>
        <v>0</v>
      </c>
      <c r="AD29" s="160">
        <f>'02.2024ΕΛ'!AD29</f>
        <v>0</v>
      </c>
      <c r="AE29" s="148">
        <f>'02.2024ΕΛ'!AE29</f>
        <v>0</v>
      </c>
      <c r="AF29" s="215">
        <f>'02.2024ΕΛ'!AF29</f>
        <v>0</v>
      </c>
      <c r="AG29" s="160">
        <f>'02.2024ΕΛ'!AG29</f>
        <v>0</v>
      </c>
      <c r="AH29" s="148">
        <f>'02.2024ΕΛ'!AH29</f>
        <v>0</v>
      </c>
      <c r="AI29" s="215">
        <f>'02.2024ΕΛ'!AI29</f>
        <v>0</v>
      </c>
    </row>
    <row r="30" spans="1:35" s="8" customFormat="1" ht="36" customHeight="1" x14ac:dyDescent="0.2">
      <c r="A30" s="153">
        <v>5</v>
      </c>
      <c r="B30" s="141" t="s">
        <v>90</v>
      </c>
      <c r="C30" s="73">
        <f>'02.2024ΕΛ'!C30</f>
        <v>142</v>
      </c>
      <c r="D30" s="74">
        <f>'02.2024ΕΛ'!D30</f>
        <v>0</v>
      </c>
      <c r="E30" s="213">
        <f>'02.2024ΕΛ'!E30</f>
        <v>176684</v>
      </c>
      <c r="F30" s="73">
        <f>'02.2024ΕΛ'!F30</f>
        <v>78</v>
      </c>
      <c r="G30" s="74">
        <f>'02.2024ΕΛ'!G30</f>
        <v>0</v>
      </c>
      <c r="H30" s="213">
        <f>'02.2024ΕΛ'!H30</f>
        <v>478980</v>
      </c>
      <c r="I30" s="73">
        <f>'02.2024ΕΛ'!I30</f>
        <v>184</v>
      </c>
      <c r="J30" s="74">
        <f>'02.2024ΕΛ'!J30</f>
        <v>0</v>
      </c>
      <c r="K30" s="213">
        <f>'02.2024ΕΛ'!K30</f>
        <v>455634</v>
      </c>
      <c r="L30" s="73">
        <f>'02.2024ΕΛ'!L30</f>
        <v>5</v>
      </c>
      <c r="M30" s="74">
        <f>'02.2024ΕΛ'!M30</f>
        <v>0</v>
      </c>
      <c r="N30" s="213">
        <f>'02.2024ΕΛ'!N30</f>
        <v>4909</v>
      </c>
      <c r="O30" s="73">
        <f>'02.2024ΕΛ'!O30</f>
        <v>12</v>
      </c>
      <c r="P30" s="74">
        <f>'02.2024ΕΛ'!P30</f>
        <v>0</v>
      </c>
      <c r="Q30" s="213">
        <f>'02.2024ΕΛ'!Q30</f>
        <v>18159</v>
      </c>
      <c r="R30" s="73">
        <f>'02.2024ΕΛ'!R30</f>
        <v>2</v>
      </c>
      <c r="S30" s="74">
        <f>'02.2024ΕΛ'!S30</f>
        <v>0</v>
      </c>
      <c r="T30" s="213">
        <f>'02.2024ΕΛ'!T30</f>
        <v>1319</v>
      </c>
      <c r="U30" s="73">
        <f>'02.2024ΕΛ'!U30</f>
        <v>0</v>
      </c>
      <c r="V30" s="74">
        <f>'02.2024ΕΛ'!V30</f>
        <v>0</v>
      </c>
      <c r="W30" s="213">
        <f>'02.2024ΕΛ'!W30</f>
        <v>0</v>
      </c>
      <c r="X30" s="73">
        <f>'02.2024ΕΛ'!X30</f>
        <v>0</v>
      </c>
      <c r="Y30" s="74">
        <f>'02.2024ΕΛ'!Y30</f>
        <v>0</v>
      </c>
      <c r="Z30" s="213">
        <f>'02.2024ΕΛ'!Z30</f>
        <v>0</v>
      </c>
      <c r="AA30" s="73">
        <f>'02.2024ΕΛ'!AA30</f>
        <v>0</v>
      </c>
      <c r="AB30" s="74">
        <f>'02.2024ΕΛ'!AB30</f>
        <v>0</v>
      </c>
      <c r="AC30" s="213">
        <f>'02.2024ΕΛ'!AC30</f>
        <v>0</v>
      </c>
      <c r="AD30" s="73">
        <f>'02.2024ΕΛ'!AD30</f>
        <v>0</v>
      </c>
      <c r="AE30" s="74">
        <f>'02.2024ΕΛ'!AE30</f>
        <v>0</v>
      </c>
      <c r="AF30" s="213">
        <f>'02.2024ΕΛ'!AF30</f>
        <v>0</v>
      </c>
      <c r="AG30" s="73">
        <f>'02.2024ΕΛ'!AG30</f>
        <v>423</v>
      </c>
      <c r="AH30" s="74">
        <f>'02.2024ΕΛ'!AH30</f>
        <v>0</v>
      </c>
      <c r="AI30" s="213">
        <f>'02.2024ΕΛ'!AI30</f>
        <v>1135685</v>
      </c>
    </row>
    <row r="31" spans="1:35" s="8" customFormat="1" ht="19.5" customHeight="1" outlineLevel="1" x14ac:dyDescent="0.2">
      <c r="A31" s="154"/>
      <c r="B31" s="139" t="str" cm="1">
        <f t="array" ref="B31:B35">$B$7:$B$11</f>
        <v>RESIDENTIAL</v>
      </c>
      <c r="C31" s="9">
        <f>'02.2024ΕΛ'!C31</f>
        <v>138</v>
      </c>
      <c r="D31" s="10">
        <f>'02.2024ΕΛ'!D31</f>
        <v>0</v>
      </c>
      <c r="E31" s="214">
        <f>'02.2024ΕΛ'!E31</f>
        <v>148247</v>
      </c>
      <c r="F31" s="9">
        <f>'02.2024ΕΛ'!F31</f>
        <v>74</v>
      </c>
      <c r="G31" s="10">
        <f>'02.2024ΕΛ'!G31</f>
        <v>0</v>
      </c>
      <c r="H31" s="214">
        <f>'02.2024ΕΛ'!H31</f>
        <v>93890</v>
      </c>
      <c r="I31" s="9">
        <f>'02.2024ΕΛ'!I31</f>
        <v>176</v>
      </c>
      <c r="J31" s="10" t="str">
        <f>'02.2024ΕΛ'!J31</f>
        <v> </v>
      </c>
      <c r="K31" s="214">
        <f>'02.2024ΕΛ'!K31</f>
        <v>227425</v>
      </c>
      <c r="L31" s="9">
        <f>'02.2024ΕΛ'!L31</f>
        <v>5</v>
      </c>
      <c r="M31" s="10">
        <f>'02.2024ΕΛ'!M31</f>
        <v>0</v>
      </c>
      <c r="N31" s="214">
        <f>'02.2024ΕΛ'!N31</f>
        <v>4909</v>
      </c>
      <c r="O31" s="9">
        <f>'02.2024ΕΛ'!O31</f>
        <v>12</v>
      </c>
      <c r="P31" s="10">
        <f>'02.2024ΕΛ'!P31</f>
        <v>0</v>
      </c>
      <c r="Q31" s="214">
        <f>'02.2024ΕΛ'!Q31</f>
        <v>18159</v>
      </c>
      <c r="R31" s="9">
        <f>'02.2024ΕΛ'!R31</f>
        <v>2</v>
      </c>
      <c r="S31" s="10">
        <f>'02.2024ΕΛ'!S31</f>
        <v>0</v>
      </c>
      <c r="T31" s="214">
        <f>'02.2024ΕΛ'!T31</f>
        <v>1319</v>
      </c>
      <c r="U31" s="9">
        <f>'02.2024ΕΛ'!U31</f>
        <v>0</v>
      </c>
      <c r="V31" s="10">
        <f>'02.2024ΕΛ'!V31</f>
        <v>0</v>
      </c>
      <c r="W31" s="214">
        <f>'02.2024ΕΛ'!W31</f>
        <v>0</v>
      </c>
      <c r="X31" s="9">
        <f>'02.2024ΕΛ'!X31</f>
        <v>0</v>
      </c>
      <c r="Y31" s="10">
        <f>'02.2024ΕΛ'!Y31</f>
        <v>0</v>
      </c>
      <c r="Z31" s="214">
        <f>'02.2024ΕΛ'!Z31</f>
        <v>0</v>
      </c>
      <c r="AA31" s="9">
        <f>'02.2024ΕΛ'!AA31</f>
        <v>0</v>
      </c>
      <c r="AB31" s="10">
        <f>'02.2024ΕΛ'!AB31</f>
        <v>0</v>
      </c>
      <c r="AC31" s="214">
        <f>'02.2024ΕΛ'!AC31</f>
        <v>0</v>
      </c>
      <c r="AD31" s="9">
        <f>'02.2024ΕΛ'!AD31</f>
        <v>0</v>
      </c>
      <c r="AE31" s="10">
        <f>'02.2024ΕΛ'!AE31</f>
        <v>0</v>
      </c>
      <c r="AF31" s="214">
        <f>'02.2024ΕΛ'!AF31</f>
        <v>0</v>
      </c>
      <c r="AG31" s="9">
        <f>'02.2024ΕΛ'!AG31</f>
        <v>407</v>
      </c>
      <c r="AH31" s="10">
        <f>'02.2024ΕΛ'!AH31</f>
        <v>0</v>
      </c>
      <c r="AI31" s="214">
        <f>'02.2024ΕΛ'!AI31</f>
        <v>493949</v>
      </c>
    </row>
    <row r="32" spans="1:35" s="8" customFormat="1" ht="19.5" customHeight="1" outlineLevel="1" x14ac:dyDescent="0.2">
      <c r="A32" s="154"/>
      <c r="B32" s="139" t="str">
        <v>COMMERCIAL</v>
      </c>
      <c r="C32" s="9">
        <f>'02.2024ΕΛ'!C32</f>
        <v>4</v>
      </c>
      <c r="D32" s="10">
        <f>'02.2024ΕΛ'!D32</f>
        <v>0</v>
      </c>
      <c r="E32" s="214">
        <f>'02.2024ΕΛ'!E32</f>
        <v>28437</v>
      </c>
      <c r="F32" s="9">
        <f>'02.2024ΕΛ'!F32</f>
        <v>3</v>
      </c>
      <c r="G32" s="10">
        <f>'02.2024ΕΛ'!G32</f>
        <v>0</v>
      </c>
      <c r="H32" s="214">
        <f>'02.2024ΕΛ'!H32</f>
        <v>127740</v>
      </c>
      <c r="I32" s="9">
        <f>'02.2024ΕΛ'!I32</f>
        <v>8</v>
      </c>
      <c r="J32" s="10" t="str">
        <f>'02.2024ΕΛ'!J32</f>
        <v> </v>
      </c>
      <c r="K32" s="214">
        <f>'02.2024ΕΛ'!K32</f>
        <v>228209</v>
      </c>
      <c r="L32" s="9">
        <f>'02.2024ΕΛ'!L32</f>
        <v>0</v>
      </c>
      <c r="M32" s="10">
        <f>'02.2024ΕΛ'!M32</f>
        <v>0</v>
      </c>
      <c r="N32" s="214">
        <f>'02.2024ΕΛ'!N32</f>
        <v>0</v>
      </c>
      <c r="O32" s="9">
        <f>'02.2024ΕΛ'!O32</f>
        <v>0</v>
      </c>
      <c r="P32" s="10">
        <f>'02.2024ΕΛ'!P32</f>
        <v>0</v>
      </c>
      <c r="Q32" s="214">
        <f>'02.2024ΕΛ'!Q32</f>
        <v>0</v>
      </c>
      <c r="R32" s="9">
        <f>'02.2024ΕΛ'!R32</f>
        <v>0</v>
      </c>
      <c r="S32" s="10">
        <f>'02.2024ΕΛ'!S32</f>
        <v>0</v>
      </c>
      <c r="T32" s="214">
        <f>'02.2024ΕΛ'!T32</f>
        <v>0</v>
      </c>
      <c r="U32" s="9">
        <f>'02.2024ΕΛ'!U32</f>
        <v>0</v>
      </c>
      <c r="V32" s="10">
        <f>'02.2024ΕΛ'!V32</f>
        <v>0</v>
      </c>
      <c r="W32" s="214">
        <f>'02.2024ΕΛ'!W32</f>
        <v>0</v>
      </c>
      <c r="X32" s="9">
        <f>'02.2024ΕΛ'!X32</f>
        <v>0</v>
      </c>
      <c r="Y32" s="10">
        <f>'02.2024ΕΛ'!Y32</f>
        <v>0</v>
      </c>
      <c r="Z32" s="214">
        <f>'02.2024ΕΛ'!Z32</f>
        <v>0</v>
      </c>
      <c r="AA32" s="9">
        <f>'02.2024ΕΛ'!AA32</f>
        <v>0</v>
      </c>
      <c r="AB32" s="10">
        <f>'02.2024ΕΛ'!AB32</f>
        <v>0</v>
      </c>
      <c r="AC32" s="214">
        <f>'02.2024ΕΛ'!AC32</f>
        <v>0</v>
      </c>
      <c r="AD32" s="9">
        <f>'02.2024ΕΛ'!AD32</f>
        <v>0</v>
      </c>
      <c r="AE32" s="10">
        <f>'02.2024ΕΛ'!AE32</f>
        <v>0</v>
      </c>
      <c r="AF32" s="214">
        <f>'02.2024ΕΛ'!AF32</f>
        <v>0</v>
      </c>
      <c r="AG32" s="9">
        <f>'02.2024ΕΛ'!AG32</f>
        <v>15</v>
      </c>
      <c r="AH32" s="10">
        <f>'02.2024ΕΛ'!AH32</f>
        <v>0</v>
      </c>
      <c r="AI32" s="214">
        <f>'02.2024ΕΛ'!AI32</f>
        <v>384386</v>
      </c>
    </row>
    <row r="33" spans="1:35" s="8" customFormat="1" ht="19.5" customHeight="1" outlineLevel="1" x14ac:dyDescent="0.2">
      <c r="A33" s="154"/>
      <c r="B33" s="139" t="str">
        <v>CNG</v>
      </c>
      <c r="C33" s="9">
        <f>'02.2024ΕΛ'!C33</f>
        <v>0</v>
      </c>
      <c r="D33" s="10">
        <f>'02.2024ΕΛ'!D33</f>
        <v>0</v>
      </c>
      <c r="E33" s="214">
        <f>'02.2024ΕΛ'!E33</f>
        <v>0</v>
      </c>
      <c r="F33" s="9">
        <f>'02.2024ΕΛ'!F33</f>
        <v>1</v>
      </c>
      <c r="G33" s="10">
        <f>'02.2024ΕΛ'!G33</f>
        <v>0</v>
      </c>
      <c r="H33" s="214">
        <f>'02.2024ΕΛ'!H33</f>
        <v>257350</v>
      </c>
      <c r="I33" s="9" t="str">
        <f>'02.2024ΕΛ'!I33</f>
        <v> </v>
      </c>
      <c r="J33" s="10" t="str">
        <f>'02.2024ΕΛ'!J33</f>
        <v> </v>
      </c>
      <c r="K33" s="214" t="str">
        <f>'02.2024ΕΛ'!K33</f>
        <v> </v>
      </c>
      <c r="L33" s="9">
        <f>'02.2024ΕΛ'!L33</f>
        <v>0</v>
      </c>
      <c r="M33" s="10">
        <f>'02.2024ΕΛ'!M33</f>
        <v>0</v>
      </c>
      <c r="N33" s="214">
        <f>'02.2024ΕΛ'!N33</f>
        <v>0</v>
      </c>
      <c r="O33" s="9">
        <f>'02.2024ΕΛ'!O33</f>
        <v>0</v>
      </c>
      <c r="P33" s="10">
        <f>'02.2024ΕΛ'!P33</f>
        <v>0</v>
      </c>
      <c r="Q33" s="214">
        <f>'02.2024ΕΛ'!Q33</f>
        <v>0</v>
      </c>
      <c r="R33" s="9">
        <f>'02.2024ΕΛ'!R33</f>
        <v>0</v>
      </c>
      <c r="S33" s="10">
        <f>'02.2024ΕΛ'!S33</f>
        <v>0</v>
      </c>
      <c r="T33" s="214">
        <f>'02.2024ΕΛ'!T33</f>
        <v>0</v>
      </c>
      <c r="U33" s="9">
        <f>'02.2024ΕΛ'!U33</f>
        <v>0</v>
      </c>
      <c r="V33" s="10">
        <f>'02.2024ΕΛ'!V33</f>
        <v>0</v>
      </c>
      <c r="W33" s="214">
        <f>'02.2024ΕΛ'!W33</f>
        <v>0</v>
      </c>
      <c r="X33" s="9">
        <f>'02.2024ΕΛ'!X33</f>
        <v>0</v>
      </c>
      <c r="Y33" s="10">
        <f>'02.2024ΕΛ'!Y33</f>
        <v>0</v>
      </c>
      <c r="Z33" s="214">
        <f>'02.2024ΕΛ'!Z33</f>
        <v>0</v>
      </c>
      <c r="AA33" s="9">
        <f>'02.2024ΕΛ'!AA33</f>
        <v>0</v>
      </c>
      <c r="AB33" s="10">
        <f>'02.2024ΕΛ'!AB33</f>
        <v>0</v>
      </c>
      <c r="AC33" s="214">
        <f>'02.2024ΕΛ'!AC33</f>
        <v>0</v>
      </c>
      <c r="AD33" s="9">
        <f>'02.2024ΕΛ'!AD33</f>
        <v>0</v>
      </c>
      <c r="AE33" s="10">
        <f>'02.2024ΕΛ'!AE33</f>
        <v>0</v>
      </c>
      <c r="AF33" s="214">
        <f>'02.2024ΕΛ'!AF33</f>
        <v>0</v>
      </c>
      <c r="AG33" s="9">
        <f>'02.2024ΕΛ'!AG33</f>
        <v>1</v>
      </c>
      <c r="AH33" s="10">
        <f>'02.2024ΕΛ'!AH33</f>
        <v>0</v>
      </c>
      <c r="AI33" s="214">
        <f>'02.2024ΕΛ'!AI33</f>
        <v>257350</v>
      </c>
    </row>
    <row r="34" spans="1:35" s="15" customFormat="1" ht="19.5" customHeight="1" outlineLevel="1" x14ac:dyDescent="0.2">
      <c r="A34" s="154"/>
      <c r="B34" s="139" t="str">
        <v>INDUSTRIAL</v>
      </c>
      <c r="C34" s="9">
        <f>'02.2024ΕΛ'!C34</f>
        <v>0</v>
      </c>
      <c r="D34" s="10">
        <f>'02.2024ΕΛ'!D34</f>
        <v>0</v>
      </c>
      <c r="E34" s="214">
        <f>'02.2024ΕΛ'!E34</f>
        <v>0</v>
      </c>
      <c r="F34" s="9">
        <f>'02.2024ΕΛ'!F34</f>
        <v>0</v>
      </c>
      <c r="G34" s="10">
        <f>'02.2024ΕΛ'!G34</f>
        <v>0</v>
      </c>
      <c r="H34" s="214">
        <f>'02.2024ΕΛ'!H34</f>
        <v>0</v>
      </c>
      <c r="I34" s="9" t="str">
        <f>'02.2024ΕΛ'!I34</f>
        <v> </v>
      </c>
      <c r="J34" s="10" t="str">
        <f>'02.2024ΕΛ'!J34</f>
        <v> </v>
      </c>
      <c r="K34" s="214" t="str">
        <f>'02.2024ΕΛ'!K34</f>
        <v> </v>
      </c>
      <c r="L34" s="9">
        <f>'02.2024ΕΛ'!L34</f>
        <v>0</v>
      </c>
      <c r="M34" s="10">
        <f>'02.2024ΕΛ'!M34</f>
        <v>0</v>
      </c>
      <c r="N34" s="214">
        <f>'02.2024ΕΛ'!N34</f>
        <v>0</v>
      </c>
      <c r="O34" s="9">
        <f>'02.2024ΕΛ'!O34</f>
        <v>0</v>
      </c>
      <c r="P34" s="10">
        <f>'02.2024ΕΛ'!P34</f>
        <v>0</v>
      </c>
      <c r="Q34" s="214">
        <f>'02.2024ΕΛ'!Q34</f>
        <v>0</v>
      </c>
      <c r="R34" s="9">
        <f>'02.2024ΕΛ'!R34</f>
        <v>0</v>
      </c>
      <c r="S34" s="10">
        <f>'02.2024ΕΛ'!S34</f>
        <v>0</v>
      </c>
      <c r="T34" s="214">
        <f>'02.2024ΕΛ'!T34</f>
        <v>0</v>
      </c>
      <c r="U34" s="9">
        <f>'02.2024ΕΛ'!U34</f>
        <v>0</v>
      </c>
      <c r="V34" s="10">
        <f>'02.2024ΕΛ'!V34</f>
        <v>0</v>
      </c>
      <c r="W34" s="214">
        <f>'02.2024ΕΛ'!W34</f>
        <v>0</v>
      </c>
      <c r="X34" s="9">
        <f>'02.2024ΕΛ'!X34</f>
        <v>0</v>
      </c>
      <c r="Y34" s="10">
        <f>'02.2024ΕΛ'!Y34</f>
        <v>0</v>
      </c>
      <c r="Z34" s="214">
        <f>'02.2024ΕΛ'!Z34</f>
        <v>0</v>
      </c>
      <c r="AA34" s="9">
        <f>'02.2024ΕΛ'!AA34</f>
        <v>0</v>
      </c>
      <c r="AB34" s="10">
        <f>'02.2024ΕΛ'!AB34</f>
        <v>0</v>
      </c>
      <c r="AC34" s="214">
        <f>'02.2024ΕΛ'!AC34</f>
        <v>0</v>
      </c>
      <c r="AD34" s="9">
        <f>'02.2024ΕΛ'!AD34</f>
        <v>0</v>
      </c>
      <c r="AE34" s="10">
        <f>'02.2024ΕΛ'!AE34</f>
        <v>0</v>
      </c>
      <c r="AF34" s="214">
        <f>'02.2024ΕΛ'!AF34</f>
        <v>0</v>
      </c>
      <c r="AG34" s="9">
        <f>'02.2024ΕΛ'!AG34</f>
        <v>0</v>
      </c>
      <c r="AH34" s="10">
        <f>'02.2024ΕΛ'!AH34</f>
        <v>0</v>
      </c>
      <c r="AI34" s="214">
        <f>'02.2024ΕΛ'!AI34</f>
        <v>0</v>
      </c>
    </row>
    <row r="35" spans="1:35" s="15" customFormat="1" ht="19.5" customHeight="1" outlineLevel="1" thickBot="1" x14ac:dyDescent="0.25">
      <c r="A35" s="155"/>
      <c r="B35" s="139" t="str">
        <v>AIRCONDITIONING/COGENERATION</v>
      </c>
      <c r="C35" s="160">
        <f>'02.2024ΕΛ'!C35</f>
        <v>0</v>
      </c>
      <c r="D35" s="148">
        <f>'02.2024ΕΛ'!D35</f>
        <v>0</v>
      </c>
      <c r="E35" s="215">
        <f>'02.2024ΕΛ'!E35</f>
        <v>0</v>
      </c>
      <c r="F35" s="160">
        <f>'02.2024ΕΛ'!F35</f>
        <v>0</v>
      </c>
      <c r="G35" s="148">
        <f>'02.2024ΕΛ'!G35</f>
        <v>0</v>
      </c>
      <c r="H35" s="215">
        <f>'02.2024ΕΛ'!H35</f>
        <v>0</v>
      </c>
      <c r="I35" s="160" t="str">
        <f>'02.2024ΕΛ'!I35</f>
        <v> </v>
      </c>
      <c r="J35" s="148" t="str">
        <f>'02.2024ΕΛ'!J35</f>
        <v> </v>
      </c>
      <c r="K35" s="215" t="str">
        <f>'02.2024ΕΛ'!K35</f>
        <v> </v>
      </c>
      <c r="L35" s="160">
        <f>'02.2024ΕΛ'!L35</f>
        <v>0</v>
      </c>
      <c r="M35" s="148">
        <f>'02.2024ΕΛ'!M35</f>
        <v>0</v>
      </c>
      <c r="N35" s="215">
        <f>'02.2024ΕΛ'!N35</f>
        <v>0</v>
      </c>
      <c r="O35" s="160">
        <f>'02.2024ΕΛ'!O35</f>
        <v>0</v>
      </c>
      <c r="P35" s="148">
        <f>'02.2024ΕΛ'!P35</f>
        <v>0</v>
      </c>
      <c r="Q35" s="215">
        <f>'02.2024ΕΛ'!Q35</f>
        <v>0</v>
      </c>
      <c r="R35" s="160">
        <f>'02.2024ΕΛ'!R35</f>
        <v>0</v>
      </c>
      <c r="S35" s="148">
        <f>'02.2024ΕΛ'!S35</f>
        <v>0</v>
      </c>
      <c r="T35" s="215">
        <f>'02.2024ΕΛ'!T35</f>
        <v>0</v>
      </c>
      <c r="U35" s="160">
        <f>'02.2024ΕΛ'!U35</f>
        <v>0</v>
      </c>
      <c r="V35" s="148">
        <f>'02.2024ΕΛ'!V35</f>
        <v>0</v>
      </c>
      <c r="W35" s="215">
        <f>'02.2024ΕΛ'!W35</f>
        <v>0</v>
      </c>
      <c r="X35" s="160">
        <f>'02.2024ΕΛ'!X35</f>
        <v>0</v>
      </c>
      <c r="Y35" s="148">
        <f>'02.2024ΕΛ'!Y35</f>
        <v>0</v>
      </c>
      <c r="Z35" s="215">
        <f>'02.2024ΕΛ'!Z35</f>
        <v>0</v>
      </c>
      <c r="AA35" s="160">
        <f>'02.2024ΕΛ'!AA35</f>
        <v>0</v>
      </c>
      <c r="AB35" s="148">
        <f>'02.2024ΕΛ'!AB35</f>
        <v>0</v>
      </c>
      <c r="AC35" s="215">
        <f>'02.2024ΕΛ'!AC35</f>
        <v>0</v>
      </c>
      <c r="AD35" s="160">
        <f>'02.2024ΕΛ'!AD35</f>
        <v>0</v>
      </c>
      <c r="AE35" s="148">
        <f>'02.2024ΕΛ'!AE35</f>
        <v>0</v>
      </c>
      <c r="AF35" s="215">
        <f>'02.2024ΕΛ'!AF35</f>
        <v>0</v>
      </c>
      <c r="AG35" s="160">
        <f>'02.2024ΕΛ'!AG35</f>
        <v>0</v>
      </c>
      <c r="AH35" s="148">
        <f>'02.2024ΕΛ'!AH35</f>
        <v>0</v>
      </c>
      <c r="AI35" s="215">
        <f>'02.2024ΕΛ'!AI35</f>
        <v>0</v>
      </c>
    </row>
    <row r="36" spans="1:35" s="8" customFormat="1" ht="36" customHeight="1" x14ac:dyDescent="0.2">
      <c r="A36" s="153">
        <v>6</v>
      </c>
      <c r="B36" s="168" t="s">
        <v>91</v>
      </c>
      <c r="C36" s="73">
        <f>'02.2024ΕΛ'!C36</f>
        <v>15322</v>
      </c>
      <c r="D36" s="74">
        <f>'02.2024ΕΛ'!D36</f>
        <v>0</v>
      </c>
      <c r="E36" s="213">
        <f>'02.2024ΕΛ'!E36</f>
        <v>22008626</v>
      </c>
      <c r="F36" s="73">
        <f>'02.2024ΕΛ'!F36</f>
        <v>9549</v>
      </c>
      <c r="G36" s="74">
        <f>'02.2024ΕΛ'!G36</f>
        <v>1</v>
      </c>
      <c r="H36" s="213">
        <f>'02.2024ΕΛ'!H36</f>
        <v>14581005</v>
      </c>
      <c r="I36" s="73">
        <f>'02.2024ΕΛ'!I36</f>
        <v>140075</v>
      </c>
      <c r="J36" s="74">
        <f>'02.2024ΕΛ'!J36</f>
        <v>0</v>
      </c>
      <c r="K36" s="213">
        <f>'02.2024ΕΛ'!K36</f>
        <v>419203481</v>
      </c>
      <c r="L36" s="73">
        <f>'02.2024ΕΛ'!L36</f>
        <v>249</v>
      </c>
      <c r="M36" s="74">
        <f>'02.2024ΕΛ'!M36</f>
        <v>0</v>
      </c>
      <c r="N36" s="213">
        <f>'02.2024ΕΛ'!N36</f>
        <v>5268807</v>
      </c>
      <c r="O36" s="73">
        <f>'02.2024ΕΛ'!O36</f>
        <v>443</v>
      </c>
      <c r="P36" s="74">
        <f>'02.2024ΕΛ'!P36</f>
        <v>0</v>
      </c>
      <c r="Q36" s="213">
        <f>'02.2024ΕΛ'!Q36</f>
        <v>11163030</v>
      </c>
      <c r="R36" s="73">
        <f>'02.2024ΕΛ'!R36</f>
        <v>173</v>
      </c>
      <c r="S36" s="74">
        <f>'02.2024ΕΛ'!S36</f>
        <v>0</v>
      </c>
      <c r="T36" s="213">
        <f>'02.2024ΕΛ'!T36</f>
        <v>2181963</v>
      </c>
      <c r="U36" s="73">
        <f>'02.2024ΕΛ'!U36</f>
        <v>0</v>
      </c>
      <c r="V36" s="74">
        <f>'02.2024ΕΛ'!V36</f>
        <v>0</v>
      </c>
      <c r="W36" s="213">
        <f>'02.2024ΕΛ'!W36</f>
        <v>0</v>
      </c>
      <c r="X36" s="73">
        <f>'02.2024ΕΛ'!X36</f>
        <v>0</v>
      </c>
      <c r="Y36" s="74">
        <f>'02.2024ΕΛ'!Y36</f>
        <v>0</v>
      </c>
      <c r="Z36" s="213">
        <f>'02.2024ΕΛ'!Z36</f>
        <v>0</v>
      </c>
      <c r="AA36" s="73">
        <f>'02.2024ΕΛ'!AA36</f>
        <v>0</v>
      </c>
      <c r="AB36" s="74">
        <f>'02.2024ΕΛ'!AB36</f>
        <v>0</v>
      </c>
      <c r="AC36" s="213">
        <f>'02.2024ΕΛ'!AC36</f>
        <v>0</v>
      </c>
      <c r="AD36" s="73">
        <f>'02.2024ΕΛ'!AD36</f>
        <v>0</v>
      </c>
      <c r="AE36" s="74">
        <f>'02.2024ΕΛ'!AE36</f>
        <v>0</v>
      </c>
      <c r="AF36" s="213">
        <f>'02.2024ΕΛ'!AF36</f>
        <v>0</v>
      </c>
      <c r="AG36" s="73">
        <f>'02.2024ΕΛ'!AG36</f>
        <v>165811</v>
      </c>
      <c r="AH36" s="74">
        <f>'02.2024ΕΛ'!AH36</f>
        <v>1</v>
      </c>
      <c r="AI36" s="213">
        <f>'02.2024ΕΛ'!AI36</f>
        <v>473180073</v>
      </c>
    </row>
    <row r="37" spans="1:35" s="8" customFormat="1" ht="19.5" customHeight="1" outlineLevel="1" x14ac:dyDescent="0.2">
      <c r="A37" s="154"/>
      <c r="B37" s="167" t="str" cm="1">
        <f t="array" ref="B37:B41">$B$7:$B$11</f>
        <v>RESIDENTIAL</v>
      </c>
      <c r="C37" s="9">
        <f>'02.2024ΕΛ'!C37</f>
        <v>15057</v>
      </c>
      <c r="D37" s="10">
        <f>'02.2024ΕΛ'!D37</f>
        <v>0</v>
      </c>
      <c r="E37" s="214">
        <f>'02.2024ΕΛ'!E37</f>
        <v>16391039</v>
      </c>
      <c r="F37" s="9">
        <f>'02.2024ΕΛ'!F37</f>
        <v>9235</v>
      </c>
      <c r="G37" s="10">
        <f>'02.2024ΕΛ'!G37</f>
        <v>0</v>
      </c>
      <c r="H37" s="214">
        <f>'02.2024ΕΛ'!H37</f>
        <v>12340251</v>
      </c>
      <c r="I37" s="9">
        <f>'02.2024ΕΛ'!I37</f>
        <v>134349</v>
      </c>
      <c r="J37" s="10" t="str">
        <f>'02.2024ΕΛ'!J37</f>
        <v> </v>
      </c>
      <c r="K37" s="214">
        <f>'02.2024ΕΛ'!K37</f>
        <v>282162804</v>
      </c>
      <c r="L37" s="9">
        <f>'02.2024ΕΛ'!L37</f>
        <v>229</v>
      </c>
      <c r="M37" s="10">
        <f>'02.2024ΕΛ'!M37</f>
        <v>0</v>
      </c>
      <c r="N37" s="214">
        <f>'02.2024ΕΛ'!N37</f>
        <v>235683</v>
      </c>
      <c r="O37" s="9">
        <f>'02.2024ΕΛ'!O37</f>
        <v>432</v>
      </c>
      <c r="P37" s="10">
        <f>'02.2024ΕΛ'!P37</f>
        <v>0</v>
      </c>
      <c r="Q37" s="214">
        <f>'02.2024ΕΛ'!Q37</f>
        <v>497684</v>
      </c>
      <c r="R37" s="9">
        <f>'02.2024ΕΛ'!R37</f>
        <v>170</v>
      </c>
      <c r="S37" s="10">
        <f>'02.2024ΕΛ'!S37</f>
        <v>0</v>
      </c>
      <c r="T37" s="214">
        <f>'02.2024ΕΛ'!T37</f>
        <v>191865</v>
      </c>
      <c r="U37" s="9">
        <f>'02.2024ΕΛ'!U37</f>
        <v>0</v>
      </c>
      <c r="V37" s="10">
        <f>'02.2024ΕΛ'!V37</f>
        <v>0</v>
      </c>
      <c r="W37" s="214">
        <f>'02.2024ΕΛ'!W37</f>
        <v>0</v>
      </c>
      <c r="X37" s="9">
        <f>'02.2024ΕΛ'!X37</f>
        <v>0</v>
      </c>
      <c r="Y37" s="10">
        <f>'02.2024ΕΛ'!Y37</f>
        <v>0</v>
      </c>
      <c r="Z37" s="214">
        <f>'02.2024ΕΛ'!Z37</f>
        <v>0</v>
      </c>
      <c r="AA37" s="9">
        <f>'02.2024ΕΛ'!AA37</f>
        <v>0</v>
      </c>
      <c r="AB37" s="10">
        <f>'02.2024ΕΛ'!AB37</f>
        <v>0</v>
      </c>
      <c r="AC37" s="214">
        <f>'02.2024ΕΛ'!AC37</f>
        <v>0</v>
      </c>
      <c r="AD37" s="9">
        <f>'02.2024ΕΛ'!AD37</f>
        <v>0</v>
      </c>
      <c r="AE37" s="10">
        <f>'02.2024ΕΛ'!AE37</f>
        <v>0</v>
      </c>
      <c r="AF37" s="214">
        <f>'02.2024ΕΛ'!AF37</f>
        <v>0</v>
      </c>
      <c r="AG37" s="9">
        <f>'02.2024ΕΛ'!AG37</f>
        <v>159472</v>
      </c>
      <c r="AH37" s="10">
        <f>'02.2024ΕΛ'!AH37</f>
        <v>0</v>
      </c>
      <c r="AI37" s="214">
        <f>'02.2024ΕΛ'!AI37</f>
        <v>311819326</v>
      </c>
    </row>
    <row r="38" spans="1:35" s="8" customFormat="1" ht="19.5" customHeight="1" outlineLevel="1" x14ac:dyDescent="0.2">
      <c r="A38" s="154"/>
      <c r="B38" s="167" t="str">
        <v>COMMERCIAL</v>
      </c>
      <c r="C38" s="9">
        <f>'02.2024ΕΛ'!C38</f>
        <v>261</v>
      </c>
      <c r="D38" s="10">
        <f>'02.2024ΕΛ'!D38</f>
        <v>0</v>
      </c>
      <c r="E38" s="214">
        <f>'02.2024ΕΛ'!E38</f>
        <v>2204615</v>
      </c>
      <c r="F38" s="9">
        <f>'02.2024ΕΛ'!F38</f>
        <v>314</v>
      </c>
      <c r="G38" s="10">
        <f>'02.2024ΕΛ'!G38</f>
        <v>0</v>
      </c>
      <c r="H38" s="214">
        <f>'02.2024ΕΛ'!H38</f>
        <v>1768347</v>
      </c>
      <c r="I38" s="9">
        <f>'02.2024ΕΛ'!I38</f>
        <v>5623</v>
      </c>
      <c r="J38" s="10" t="str">
        <f>'02.2024ΕΛ'!J38</f>
        <v> </v>
      </c>
      <c r="K38" s="214">
        <f>'02.2024ΕΛ'!K38</f>
        <v>102836295</v>
      </c>
      <c r="L38" s="9">
        <f>'02.2024ΕΛ'!L38</f>
        <v>9</v>
      </c>
      <c r="M38" s="10">
        <f>'02.2024ΕΛ'!M38</f>
        <v>0</v>
      </c>
      <c r="N38" s="214">
        <f>'02.2024ΕΛ'!N38</f>
        <v>1394120</v>
      </c>
      <c r="O38" s="9">
        <f>'02.2024ΕΛ'!O38</f>
        <v>6</v>
      </c>
      <c r="P38" s="10">
        <f>'02.2024ΕΛ'!P38</f>
        <v>0</v>
      </c>
      <c r="Q38" s="214">
        <f>'02.2024ΕΛ'!Q38</f>
        <v>156395</v>
      </c>
      <c r="R38" s="9">
        <f>'02.2024ΕΛ'!R38</f>
        <v>1</v>
      </c>
      <c r="S38" s="10">
        <f>'02.2024ΕΛ'!S38</f>
        <v>0</v>
      </c>
      <c r="T38" s="214">
        <f>'02.2024ΕΛ'!T38</f>
        <v>18410</v>
      </c>
      <c r="U38" s="9">
        <f>'02.2024ΕΛ'!U38</f>
        <v>0</v>
      </c>
      <c r="V38" s="10">
        <f>'02.2024ΕΛ'!V38</f>
        <v>0</v>
      </c>
      <c r="W38" s="214">
        <f>'02.2024ΕΛ'!W38</f>
        <v>0</v>
      </c>
      <c r="X38" s="9">
        <f>'02.2024ΕΛ'!X38</f>
        <v>0</v>
      </c>
      <c r="Y38" s="10">
        <f>'02.2024ΕΛ'!Y38</f>
        <v>0</v>
      </c>
      <c r="Z38" s="214">
        <f>'02.2024ΕΛ'!Z38</f>
        <v>0</v>
      </c>
      <c r="AA38" s="9">
        <f>'02.2024ΕΛ'!AA38</f>
        <v>0</v>
      </c>
      <c r="AB38" s="10">
        <f>'02.2024ΕΛ'!AB38</f>
        <v>0</v>
      </c>
      <c r="AC38" s="214">
        <f>'02.2024ΕΛ'!AC38</f>
        <v>0</v>
      </c>
      <c r="AD38" s="9">
        <f>'02.2024ΕΛ'!AD38</f>
        <v>0</v>
      </c>
      <c r="AE38" s="10">
        <f>'02.2024ΕΛ'!AE38</f>
        <v>0</v>
      </c>
      <c r="AF38" s="214">
        <f>'02.2024ΕΛ'!AF38</f>
        <v>0</v>
      </c>
      <c r="AG38" s="9">
        <f>'02.2024ΕΛ'!AG38</f>
        <v>6214</v>
      </c>
      <c r="AH38" s="10">
        <f>'02.2024ΕΛ'!AH38</f>
        <v>0</v>
      </c>
      <c r="AI38" s="214">
        <f>'02.2024ΕΛ'!AI38</f>
        <v>108378182</v>
      </c>
    </row>
    <row r="39" spans="1:35" s="8" customFormat="1" ht="19.5" customHeight="1" outlineLevel="1" x14ac:dyDescent="0.2">
      <c r="A39" s="154"/>
      <c r="B39" s="167" t="str">
        <v>CNG</v>
      </c>
      <c r="C39" s="9">
        <f>'02.2024ΕΛ'!C39</f>
        <v>0</v>
      </c>
      <c r="D39" s="10">
        <f>'02.2024ΕΛ'!D39</f>
        <v>0</v>
      </c>
      <c r="E39" s="214">
        <f>'02.2024ΕΛ'!E39</f>
        <v>461</v>
      </c>
      <c r="F39" s="9">
        <f>'02.2024ΕΛ'!F39</f>
        <v>0</v>
      </c>
      <c r="G39" s="10">
        <f>'02.2024ΕΛ'!G39</f>
        <v>0</v>
      </c>
      <c r="H39" s="214">
        <f>'02.2024ΕΛ'!H39</f>
        <v>0</v>
      </c>
      <c r="I39" s="9" t="str">
        <f>'02.2024ΕΛ'!I39</f>
        <v> </v>
      </c>
      <c r="J39" s="10" t="str">
        <f>'02.2024ΕΛ'!J39</f>
        <v> </v>
      </c>
      <c r="K39" s="214" t="str">
        <f>'02.2024ΕΛ'!K39</f>
        <v> </v>
      </c>
      <c r="L39" s="9">
        <f>'02.2024ΕΛ'!L39</f>
        <v>0</v>
      </c>
      <c r="M39" s="10">
        <f>'02.2024ΕΛ'!M39</f>
        <v>0</v>
      </c>
      <c r="N39" s="214">
        <f>'02.2024ΕΛ'!N39</f>
        <v>0</v>
      </c>
      <c r="O39" s="9">
        <f>'02.2024ΕΛ'!O39</f>
        <v>0</v>
      </c>
      <c r="P39" s="10">
        <f>'02.2024ΕΛ'!P39</f>
        <v>0</v>
      </c>
      <c r="Q39" s="214">
        <f>'02.2024ΕΛ'!Q39</f>
        <v>0</v>
      </c>
      <c r="R39" s="9">
        <f>'02.2024ΕΛ'!R39</f>
        <v>0</v>
      </c>
      <c r="S39" s="10">
        <f>'02.2024ΕΛ'!S39</f>
        <v>0</v>
      </c>
      <c r="T39" s="214">
        <f>'02.2024ΕΛ'!T39</f>
        <v>0</v>
      </c>
      <c r="U39" s="9">
        <f>'02.2024ΕΛ'!U39</f>
        <v>0</v>
      </c>
      <c r="V39" s="10">
        <f>'02.2024ΕΛ'!V39</f>
        <v>0</v>
      </c>
      <c r="W39" s="214">
        <f>'02.2024ΕΛ'!W39</f>
        <v>0</v>
      </c>
      <c r="X39" s="9">
        <f>'02.2024ΕΛ'!X39</f>
        <v>0</v>
      </c>
      <c r="Y39" s="10">
        <f>'02.2024ΕΛ'!Y39</f>
        <v>0</v>
      </c>
      <c r="Z39" s="214">
        <f>'02.2024ΕΛ'!Z39</f>
        <v>0</v>
      </c>
      <c r="AA39" s="9">
        <f>'02.2024ΕΛ'!AA39</f>
        <v>0</v>
      </c>
      <c r="AB39" s="10">
        <f>'02.2024ΕΛ'!AB39</f>
        <v>0</v>
      </c>
      <c r="AC39" s="214">
        <f>'02.2024ΕΛ'!AC39</f>
        <v>0</v>
      </c>
      <c r="AD39" s="9">
        <f>'02.2024ΕΛ'!AD39</f>
        <v>0</v>
      </c>
      <c r="AE39" s="10">
        <f>'02.2024ΕΛ'!AE39</f>
        <v>0</v>
      </c>
      <c r="AF39" s="214">
        <f>'02.2024ΕΛ'!AF39</f>
        <v>0</v>
      </c>
      <c r="AG39" s="9">
        <f>'02.2024ΕΛ'!AG39</f>
        <v>0</v>
      </c>
      <c r="AH39" s="10">
        <f>'02.2024ΕΛ'!AH39</f>
        <v>0</v>
      </c>
      <c r="AI39" s="214">
        <f>'02.2024ΕΛ'!AI39</f>
        <v>461</v>
      </c>
    </row>
    <row r="40" spans="1:35" s="15" customFormat="1" ht="19.5" customHeight="1" outlineLevel="1" x14ac:dyDescent="0.2">
      <c r="A40" s="154"/>
      <c r="B40" s="167" t="str">
        <v>INDUSTRIAL</v>
      </c>
      <c r="C40" s="9">
        <f>'02.2024ΕΛ'!C40</f>
        <v>4</v>
      </c>
      <c r="D40" s="10">
        <f>'02.2024ΕΛ'!D40</f>
        <v>0</v>
      </c>
      <c r="E40" s="214">
        <f>'02.2024ΕΛ'!E40</f>
        <v>3412511</v>
      </c>
      <c r="F40" s="9">
        <f>'02.2024ΕΛ'!F40</f>
        <v>0</v>
      </c>
      <c r="G40" s="10">
        <f>'02.2024ΕΛ'!G40</f>
        <v>1</v>
      </c>
      <c r="H40" s="214">
        <f>'02.2024ΕΛ'!H40</f>
        <v>472407</v>
      </c>
      <c r="I40" s="9">
        <f>'02.2024ΕΛ'!I40</f>
        <v>54</v>
      </c>
      <c r="J40" s="10" t="str">
        <f>'02.2024ΕΛ'!J40</f>
        <v> </v>
      </c>
      <c r="K40" s="214">
        <f>'02.2024ΕΛ'!K40</f>
        <v>32977543</v>
      </c>
      <c r="L40" s="9">
        <f>'02.2024ΕΛ'!L40</f>
        <v>11</v>
      </c>
      <c r="M40" s="10">
        <f>'02.2024ΕΛ'!M40</f>
        <v>0</v>
      </c>
      <c r="N40" s="214">
        <f>'02.2024ΕΛ'!N40</f>
        <v>3639004</v>
      </c>
      <c r="O40" s="9">
        <f>'02.2024ΕΛ'!O40</f>
        <v>5</v>
      </c>
      <c r="P40" s="10">
        <f>'02.2024ΕΛ'!P40</f>
        <v>0</v>
      </c>
      <c r="Q40" s="214">
        <f>'02.2024ΕΛ'!Q40</f>
        <v>10508951</v>
      </c>
      <c r="R40" s="9">
        <f>'02.2024ΕΛ'!R40</f>
        <v>2</v>
      </c>
      <c r="S40" s="10">
        <f>'02.2024ΕΛ'!S40</f>
        <v>0</v>
      </c>
      <c r="T40" s="214">
        <f>'02.2024ΕΛ'!T40</f>
        <v>1971688</v>
      </c>
      <c r="U40" s="9">
        <f>'02.2024ΕΛ'!U40</f>
        <v>0</v>
      </c>
      <c r="V40" s="10">
        <f>'02.2024ΕΛ'!V40</f>
        <v>0</v>
      </c>
      <c r="W40" s="214">
        <f>'02.2024ΕΛ'!W40</f>
        <v>0</v>
      </c>
      <c r="X40" s="9">
        <f>'02.2024ΕΛ'!X40</f>
        <v>0</v>
      </c>
      <c r="Y40" s="10">
        <f>'02.2024ΕΛ'!Y40</f>
        <v>0</v>
      </c>
      <c r="Z40" s="214">
        <f>'02.2024ΕΛ'!Z40</f>
        <v>0</v>
      </c>
      <c r="AA40" s="9">
        <f>'02.2024ΕΛ'!AA40</f>
        <v>0</v>
      </c>
      <c r="AB40" s="10">
        <f>'02.2024ΕΛ'!AB40</f>
        <v>0</v>
      </c>
      <c r="AC40" s="214">
        <f>'02.2024ΕΛ'!AC40</f>
        <v>0</v>
      </c>
      <c r="AD40" s="9">
        <f>'02.2024ΕΛ'!AD40</f>
        <v>0</v>
      </c>
      <c r="AE40" s="10">
        <f>'02.2024ΕΛ'!AE40</f>
        <v>0</v>
      </c>
      <c r="AF40" s="214">
        <f>'02.2024ΕΛ'!AF40</f>
        <v>0</v>
      </c>
      <c r="AG40" s="9">
        <f>'02.2024ΕΛ'!AG40</f>
        <v>76</v>
      </c>
      <c r="AH40" s="10">
        <f>'02.2024ΕΛ'!AH40</f>
        <v>1</v>
      </c>
      <c r="AI40" s="214">
        <f>'02.2024ΕΛ'!AI40</f>
        <v>52982104</v>
      </c>
    </row>
    <row r="41" spans="1:35" s="15" customFormat="1" ht="19.5" customHeight="1" outlineLevel="1" thickBot="1" x14ac:dyDescent="0.25">
      <c r="A41" s="155"/>
      <c r="B41" s="167" t="str">
        <v>AIRCONDITIONING/COGENERATION</v>
      </c>
      <c r="C41" s="208">
        <f>'02.2024ΕΛ'!C41</f>
        <v>0</v>
      </c>
      <c r="D41" s="209">
        <f>'02.2024ΕΛ'!D41</f>
        <v>0</v>
      </c>
      <c r="E41" s="215">
        <f>'02.2024ΕΛ'!E41</f>
        <v>0</v>
      </c>
      <c r="F41" s="208">
        <f>'02.2024ΕΛ'!F41</f>
        <v>0</v>
      </c>
      <c r="G41" s="209">
        <f>'02.2024ΕΛ'!G41</f>
        <v>0</v>
      </c>
      <c r="H41" s="215">
        <f>'02.2024ΕΛ'!H41</f>
        <v>0</v>
      </c>
      <c r="I41" s="208">
        <f>'02.2024ΕΛ'!I41</f>
        <v>49</v>
      </c>
      <c r="J41" s="209" t="str">
        <f>'02.2024ΕΛ'!J41</f>
        <v> </v>
      </c>
      <c r="K41" s="215">
        <f>'02.2024ΕΛ'!K41</f>
        <v>1226839</v>
      </c>
      <c r="L41" s="208">
        <f>'02.2024ΕΛ'!L41</f>
        <v>0</v>
      </c>
      <c r="M41" s="209">
        <f>'02.2024ΕΛ'!M41</f>
        <v>0</v>
      </c>
      <c r="N41" s="215">
        <f>'02.2024ΕΛ'!N41</f>
        <v>0</v>
      </c>
      <c r="O41" s="208">
        <f>'02.2024ΕΛ'!O41</f>
        <v>0</v>
      </c>
      <c r="P41" s="209">
        <f>'02.2024ΕΛ'!P41</f>
        <v>0</v>
      </c>
      <c r="Q41" s="215">
        <f>'02.2024ΕΛ'!Q41</f>
        <v>0</v>
      </c>
      <c r="R41" s="208">
        <f>'02.2024ΕΛ'!R41</f>
        <v>0</v>
      </c>
      <c r="S41" s="209">
        <f>'02.2024ΕΛ'!S41</f>
        <v>0</v>
      </c>
      <c r="T41" s="215">
        <f>'02.2024ΕΛ'!T41</f>
        <v>0</v>
      </c>
      <c r="U41" s="208">
        <f>'02.2024ΕΛ'!U41</f>
        <v>0</v>
      </c>
      <c r="V41" s="209">
        <f>'02.2024ΕΛ'!V41</f>
        <v>0</v>
      </c>
      <c r="W41" s="215">
        <f>'02.2024ΕΛ'!W41</f>
        <v>0</v>
      </c>
      <c r="X41" s="208">
        <f>'02.2024ΕΛ'!X41</f>
        <v>0</v>
      </c>
      <c r="Y41" s="209">
        <f>'02.2024ΕΛ'!Y41</f>
        <v>0</v>
      </c>
      <c r="Z41" s="215">
        <f>'02.2024ΕΛ'!Z41</f>
        <v>0</v>
      </c>
      <c r="AA41" s="208">
        <f>'02.2024ΕΛ'!AA41</f>
        <v>0</v>
      </c>
      <c r="AB41" s="209">
        <f>'02.2024ΕΛ'!AB41</f>
        <v>0</v>
      </c>
      <c r="AC41" s="215">
        <f>'02.2024ΕΛ'!AC41</f>
        <v>0</v>
      </c>
      <c r="AD41" s="208">
        <f>'02.2024ΕΛ'!AD41</f>
        <v>0</v>
      </c>
      <c r="AE41" s="209">
        <f>'02.2024ΕΛ'!AE41</f>
        <v>0</v>
      </c>
      <c r="AF41" s="215">
        <f>'02.2024ΕΛ'!AF41</f>
        <v>0</v>
      </c>
      <c r="AG41" s="208">
        <f>'02.2024ΕΛ'!AG41</f>
        <v>49</v>
      </c>
      <c r="AH41" s="209">
        <f>'02.2024ΕΛ'!AH41</f>
        <v>0</v>
      </c>
      <c r="AI41" s="215">
        <f>'02.2024ΕΛ'!AI41</f>
        <v>1226839</v>
      </c>
    </row>
    <row r="42" spans="1:35" ht="20" x14ac:dyDescent="0.2">
      <c r="A42" s="153">
        <v>7</v>
      </c>
      <c r="B42" s="168" t="s">
        <v>92</v>
      </c>
      <c r="C42" s="73">
        <f>'02.2024ΕΛ'!C42</f>
        <v>194499</v>
      </c>
      <c r="D42" s="74">
        <f>'02.2024ΕΛ'!D42</f>
        <v>0</v>
      </c>
      <c r="E42" s="213">
        <f>'02.2024ΕΛ'!E42</f>
        <v>258638023</v>
      </c>
      <c r="F42" s="73">
        <f>'02.2024ΕΛ'!F42</f>
        <v>75338</v>
      </c>
      <c r="G42" s="74">
        <f>'02.2024ΕΛ'!G42</f>
        <v>1</v>
      </c>
      <c r="H42" s="213">
        <f>'02.2024ΕΛ'!H42</f>
        <v>135966719</v>
      </c>
      <c r="I42" s="73">
        <f>'02.2024ΕΛ'!I42</f>
        <v>7713</v>
      </c>
      <c r="J42" s="74">
        <f>'02.2024ΕΛ'!J42</f>
        <v>0</v>
      </c>
      <c r="K42" s="213">
        <f>'02.2024ΕΛ'!K42</f>
        <v>16641824</v>
      </c>
      <c r="L42" s="73">
        <f>'02.2024ΕΛ'!L42</f>
        <v>170</v>
      </c>
      <c r="M42" s="74">
        <f>'02.2024ΕΛ'!M42</f>
        <v>0</v>
      </c>
      <c r="N42" s="213">
        <f>'02.2024ΕΛ'!N42</f>
        <v>2834208</v>
      </c>
      <c r="O42" s="73">
        <f>'02.2024ΕΛ'!O42</f>
        <v>461</v>
      </c>
      <c r="P42" s="74">
        <f>'02.2024ΕΛ'!P42</f>
        <v>0</v>
      </c>
      <c r="Q42" s="213">
        <f>'02.2024ΕΛ'!Q42</f>
        <v>3273189</v>
      </c>
      <c r="R42" s="73">
        <f>'02.2024ΕΛ'!R42</f>
        <v>125</v>
      </c>
      <c r="S42" s="74">
        <f>'02.2024ΕΛ'!S42</f>
        <v>0</v>
      </c>
      <c r="T42" s="213">
        <f>'02.2024ΕΛ'!T42</f>
        <v>2177430</v>
      </c>
      <c r="U42" s="73">
        <f>'02.2024ΕΛ'!U42</f>
        <v>0</v>
      </c>
      <c r="V42" s="74">
        <f>'02.2024ΕΛ'!V42</f>
        <v>0</v>
      </c>
      <c r="W42" s="213">
        <f>'02.2024ΕΛ'!W42</f>
        <v>0</v>
      </c>
      <c r="X42" s="73">
        <f>'02.2024ΕΛ'!X42</f>
        <v>0</v>
      </c>
      <c r="Y42" s="74">
        <f>'02.2024ΕΛ'!Y42</f>
        <v>0</v>
      </c>
      <c r="Z42" s="213">
        <f>'02.2024ΕΛ'!Z42</f>
        <v>0</v>
      </c>
      <c r="AA42" s="73">
        <f>'02.2024ΕΛ'!AA42</f>
        <v>0</v>
      </c>
      <c r="AB42" s="74">
        <f>'02.2024ΕΛ'!AB42</f>
        <v>0</v>
      </c>
      <c r="AC42" s="213">
        <f>'02.2024ΕΛ'!AC42</f>
        <v>0</v>
      </c>
      <c r="AD42" s="73">
        <f>'02.2024ΕΛ'!AD42</f>
        <v>0</v>
      </c>
      <c r="AE42" s="74">
        <f>'02.2024ΕΛ'!AE42</f>
        <v>0</v>
      </c>
      <c r="AF42" s="213">
        <f>'02.2024ΕΛ'!AF42</f>
        <v>0</v>
      </c>
      <c r="AG42" s="73">
        <f>'02.2024ΕΛ'!AG42</f>
        <v>278306</v>
      </c>
      <c r="AH42" s="74">
        <f>'02.2024ΕΛ'!AH42</f>
        <v>1</v>
      </c>
      <c r="AI42" s="213">
        <f>'02.2024ΕΛ'!AI42</f>
        <v>419529705</v>
      </c>
    </row>
    <row r="43" spans="1:35" ht="19.5" customHeight="1" outlineLevel="1" x14ac:dyDescent="0.2">
      <c r="A43" s="154"/>
      <c r="B43" s="167" t="str" cm="1">
        <f t="array" ref="B43:B47">$B$7:$B$11</f>
        <v>RESIDENTIAL</v>
      </c>
      <c r="C43" s="9">
        <f>'02.2024ΕΛ'!C43</f>
        <v>190954</v>
      </c>
      <c r="D43" s="10">
        <f>'02.2024ΕΛ'!D43</f>
        <v>0</v>
      </c>
      <c r="E43" s="214">
        <f>'02.2024ΕΛ'!E43</f>
        <v>203485587</v>
      </c>
      <c r="F43" s="9">
        <f>'02.2024ΕΛ'!F43</f>
        <v>73637</v>
      </c>
      <c r="G43" s="10">
        <f>'02.2024ΕΛ'!G43</f>
        <v>0</v>
      </c>
      <c r="H43" s="214">
        <f>'02.2024ΕΛ'!H43</f>
        <v>101203956</v>
      </c>
      <c r="I43" s="9">
        <f>'02.2024ΕΛ'!I43</f>
        <v>7466</v>
      </c>
      <c r="J43" s="10" t="str">
        <f>'02.2024ΕΛ'!J43</f>
        <v> </v>
      </c>
      <c r="K43" s="214">
        <f>'02.2024ΕΛ'!K43</f>
        <v>9418024</v>
      </c>
      <c r="L43" s="9">
        <f>'02.2024ΕΛ'!L43</f>
        <v>158</v>
      </c>
      <c r="M43" s="10">
        <f>'02.2024ΕΛ'!M43</f>
        <v>0</v>
      </c>
      <c r="N43" s="214">
        <f>'02.2024ΕΛ'!N43</f>
        <v>164591</v>
      </c>
      <c r="O43" s="9">
        <f>'02.2024ΕΛ'!O43</f>
        <v>451</v>
      </c>
      <c r="P43" s="10">
        <f>'02.2024ΕΛ'!P43</f>
        <v>0</v>
      </c>
      <c r="Q43" s="214">
        <f>'02.2024ΕΛ'!Q43</f>
        <v>519075</v>
      </c>
      <c r="R43" s="9">
        <f>'02.2024ΕΛ'!R43</f>
        <v>122</v>
      </c>
      <c r="S43" s="10">
        <f>'02.2024ΕΛ'!S43</f>
        <v>0</v>
      </c>
      <c r="T43" s="214">
        <f>'02.2024ΕΛ'!T43</f>
        <v>142189</v>
      </c>
      <c r="U43" s="9">
        <f>'02.2024ΕΛ'!U43</f>
        <v>0</v>
      </c>
      <c r="V43" s="10">
        <f>'02.2024ΕΛ'!V43</f>
        <v>0</v>
      </c>
      <c r="W43" s="214">
        <f>'02.2024ΕΛ'!W43</f>
        <v>0</v>
      </c>
      <c r="X43" s="9">
        <f>'02.2024ΕΛ'!X43</f>
        <v>0</v>
      </c>
      <c r="Y43" s="10">
        <f>'02.2024ΕΛ'!Y43</f>
        <v>0</v>
      </c>
      <c r="Z43" s="214">
        <f>'02.2024ΕΛ'!Z43</f>
        <v>0</v>
      </c>
      <c r="AA43" s="9">
        <f>'02.2024ΕΛ'!AA43</f>
        <v>0</v>
      </c>
      <c r="AB43" s="10">
        <f>'02.2024ΕΛ'!AB43</f>
        <v>0</v>
      </c>
      <c r="AC43" s="214">
        <f>'02.2024ΕΛ'!AC43</f>
        <v>0</v>
      </c>
      <c r="AD43" s="9">
        <f>'02.2024ΕΛ'!AD43</f>
        <v>0</v>
      </c>
      <c r="AE43" s="10">
        <f>'02.2024ΕΛ'!AE43</f>
        <v>0</v>
      </c>
      <c r="AF43" s="214">
        <f>'02.2024ΕΛ'!AF43</f>
        <v>0</v>
      </c>
      <c r="AG43" s="9">
        <f>'02.2024ΕΛ'!AG43</f>
        <v>272788</v>
      </c>
      <c r="AH43" s="10">
        <f>'02.2024ΕΛ'!AH43</f>
        <v>0</v>
      </c>
      <c r="AI43" s="214">
        <f>'02.2024ΕΛ'!AI43</f>
        <v>314933422</v>
      </c>
    </row>
    <row r="44" spans="1:35" ht="19.5" customHeight="1" outlineLevel="1" x14ac:dyDescent="0.2">
      <c r="A44" s="154"/>
      <c r="B44" s="167" t="str">
        <v>COMMERCIAL</v>
      </c>
      <c r="C44" s="9">
        <f>'02.2024ΕΛ'!C44</f>
        <v>3524</v>
      </c>
      <c r="D44" s="10">
        <f>'02.2024ΕΛ'!D44</f>
        <v>0</v>
      </c>
      <c r="E44" s="214">
        <f>'02.2024ΕΛ'!E44</f>
        <v>37273531</v>
      </c>
      <c r="F44" s="9">
        <f>'02.2024ΕΛ'!F44</f>
        <v>1678</v>
      </c>
      <c r="G44" s="10">
        <f>'02.2024ΕΛ'!G44</f>
        <v>0</v>
      </c>
      <c r="H44" s="214">
        <f>'02.2024ΕΛ'!H44</f>
        <v>17919337</v>
      </c>
      <c r="I44" s="9">
        <f>'02.2024ΕΛ'!I44</f>
        <v>241</v>
      </c>
      <c r="J44" s="10" t="str">
        <f>'02.2024ΕΛ'!J44</f>
        <v> </v>
      </c>
      <c r="K44" s="214">
        <f>'02.2024ΕΛ'!K44</f>
        <v>3064475</v>
      </c>
      <c r="L44" s="9">
        <f>'02.2024ΕΛ'!L44</f>
        <v>6</v>
      </c>
      <c r="M44" s="10">
        <f>'02.2024ΕΛ'!M44</f>
        <v>0</v>
      </c>
      <c r="N44" s="214">
        <f>'02.2024ΕΛ'!N44</f>
        <v>28936</v>
      </c>
      <c r="O44" s="9">
        <f>'02.2024ΕΛ'!O44</f>
        <v>7</v>
      </c>
      <c r="P44" s="10">
        <f>'02.2024ΕΛ'!P44</f>
        <v>0</v>
      </c>
      <c r="Q44" s="214">
        <f>'02.2024ΕΛ'!Q44</f>
        <v>18985</v>
      </c>
      <c r="R44" s="9">
        <f>'02.2024ΕΛ'!R44</f>
        <v>0</v>
      </c>
      <c r="S44" s="10">
        <f>'02.2024ΕΛ'!S44</f>
        <v>0</v>
      </c>
      <c r="T44" s="214">
        <f>'02.2024ΕΛ'!T44</f>
        <v>0</v>
      </c>
      <c r="U44" s="9">
        <f>'02.2024ΕΛ'!U44</f>
        <v>0</v>
      </c>
      <c r="V44" s="10">
        <f>'02.2024ΕΛ'!V44</f>
        <v>0</v>
      </c>
      <c r="W44" s="214">
        <f>'02.2024ΕΛ'!W44</f>
        <v>0</v>
      </c>
      <c r="X44" s="9">
        <f>'02.2024ΕΛ'!X44</f>
        <v>0</v>
      </c>
      <c r="Y44" s="10">
        <f>'02.2024ΕΛ'!Y44</f>
        <v>0</v>
      </c>
      <c r="Z44" s="214">
        <f>'02.2024ΕΛ'!Z44</f>
        <v>0</v>
      </c>
      <c r="AA44" s="9">
        <f>'02.2024ΕΛ'!AA44</f>
        <v>0</v>
      </c>
      <c r="AB44" s="10">
        <f>'02.2024ΕΛ'!AB44</f>
        <v>0</v>
      </c>
      <c r="AC44" s="214">
        <f>'02.2024ΕΛ'!AC44</f>
        <v>0</v>
      </c>
      <c r="AD44" s="9">
        <f>'02.2024ΕΛ'!AD44</f>
        <v>0</v>
      </c>
      <c r="AE44" s="10">
        <f>'02.2024ΕΛ'!AE44</f>
        <v>0</v>
      </c>
      <c r="AF44" s="214">
        <f>'02.2024ΕΛ'!AF44</f>
        <v>0</v>
      </c>
      <c r="AG44" s="9">
        <f>'02.2024ΕΛ'!AG44</f>
        <v>5456</v>
      </c>
      <c r="AH44" s="10">
        <f>'02.2024ΕΛ'!AH44</f>
        <v>0</v>
      </c>
      <c r="AI44" s="214">
        <f>'02.2024ΕΛ'!AI44</f>
        <v>58305264</v>
      </c>
    </row>
    <row r="45" spans="1:35" ht="19.5" customHeight="1" outlineLevel="1" x14ac:dyDescent="0.2">
      <c r="A45" s="154"/>
      <c r="B45" s="167" t="str">
        <v>CNG</v>
      </c>
      <c r="C45" s="9">
        <f>'02.2024ΕΛ'!C45</f>
        <v>0</v>
      </c>
      <c r="D45" s="10">
        <f>'02.2024ΕΛ'!D45</f>
        <v>0</v>
      </c>
      <c r="E45" s="214">
        <f>'02.2024ΕΛ'!E45</f>
        <v>0</v>
      </c>
      <c r="F45" s="9">
        <f>'02.2024ΕΛ'!F45</f>
        <v>0</v>
      </c>
      <c r="G45" s="10">
        <f>'02.2024ΕΛ'!G45</f>
        <v>0</v>
      </c>
      <c r="H45" s="214">
        <f>'02.2024ΕΛ'!H45</f>
        <v>0</v>
      </c>
      <c r="I45" s="9" t="str">
        <f>'02.2024ΕΛ'!I45</f>
        <v> </v>
      </c>
      <c r="J45" s="10" t="str">
        <f>'02.2024ΕΛ'!J45</f>
        <v> </v>
      </c>
      <c r="K45" s="214" t="str">
        <f>'02.2024ΕΛ'!K45</f>
        <v> </v>
      </c>
      <c r="L45" s="9">
        <f>'02.2024ΕΛ'!L45</f>
        <v>0</v>
      </c>
      <c r="M45" s="10">
        <f>'02.2024ΕΛ'!M45</f>
        <v>0</v>
      </c>
      <c r="N45" s="214">
        <f>'02.2024ΕΛ'!N45</f>
        <v>0</v>
      </c>
      <c r="O45" s="9">
        <f>'02.2024ΕΛ'!O45</f>
        <v>0</v>
      </c>
      <c r="P45" s="10">
        <f>'02.2024ΕΛ'!P45</f>
        <v>0</v>
      </c>
      <c r="Q45" s="214">
        <f>'02.2024ΕΛ'!Q45</f>
        <v>0</v>
      </c>
      <c r="R45" s="9">
        <f>'02.2024ΕΛ'!R45</f>
        <v>0</v>
      </c>
      <c r="S45" s="10">
        <f>'02.2024ΕΛ'!S45</f>
        <v>0</v>
      </c>
      <c r="T45" s="214">
        <f>'02.2024ΕΛ'!T45</f>
        <v>0</v>
      </c>
      <c r="U45" s="9">
        <f>'02.2024ΕΛ'!U45</f>
        <v>0</v>
      </c>
      <c r="V45" s="10">
        <f>'02.2024ΕΛ'!V45</f>
        <v>0</v>
      </c>
      <c r="W45" s="214">
        <f>'02.2024ΕΛ'!W45</f>
        <v>0</v>
      </c>
      <c r="X45" s="9">
        <f>'02.2024ΕΛ'!X45</f>
        <v>0</v>
      </c>
      <c r="Y45" s="10">
        <f>'02.2024ΕΛ'!Y45</f>
        <v>0</v>
      </c>
      <c r="Z45" s="214">
        <f>'02.2024ΕΛ'!Z45</f>
        <v>0</v>
      </c>
      <c r="AA45" s="9">
        <f>'02.2024ΕΛ'!AA45</f>
        <v>0</v>
      </c>
      <c r="AB45" s="10">
        <f>'02.2024ΕΛ'!AB45</f>
        <v>0</v>
      </c>
      <c r="AC45" s="214">
        <f>'02.2024ΕΛ'!AC45</f>
        <v>0</v>
      </c>
      <c r="AD45" s="9">
        <f>'02.2024ΕΛ'!AD45</f>
        <v>0</v>
      </c>
      <c r="AE45" s="10">
        <f>'02.2024ΕΛ'!AE45</f>
        <v>0</v>
      </c>
      <c r="AF45" s="214">
        <f>'02.2024ΕΛ'!AF45</f>
        <v>0</v>
      </c>
      <c r="AG45" s="9">
        <f>'02.2024ΕΛ'!AG45</f>
        <v>0</v>
      </c>
      <c r="AH45" s="10">
        <f>'02.2024ΕΛ'!AH45</f>
        <v>0</v>
      </c>
      <c r="AI45" s="214">
        <f>'02.2024ΕΛ'!AI45</f>
        <v>0</v>
      </c>
    </row>
    <row r="46" spans="1:35" ht="19.5" customHeight="1" outlineLevel="1" x14ac:dyDescent="0.2">
      <c r="A46" s="154"/>
      <c r="B46" s="167" t="str">
        <v>INDUSTRIAL</v>
      </c>
      <c r="C46" s="9">
        <f>'02.2024ΕΛ'!C46</f>
        <v>21</v>
      </c>
      <c r="D46" s="10">
        <f>'02.2024ΕΛ'!D46</f>
        <v>0</v>
      </c>
      <c r="E46" s="214">
        <f>'02.2024ΕΛ'!E46</f>
        <v>17878905</v>
      </c>
      <c r="F46" s="9">
        <f>'02.2024ΕΛ'!F46</f>
        <v>23</v>
      </c>
      <c r="G46" s="10">
        <f>'02.2024ΕΛ'!G46</f>
        <v>1</v>
      </c>
      <c r="H46" s="214">
        <f>'02.2024ΕΛ'!H46</f>
        <v>16843426</v>
      </c>
      <c r="I46" s="9">
        <f>'02.2024ΕΛ'!I46</f>
        <v>5</v>
      </c>
      <c r="J46" s="10" t="str">
        <f>'02.2024ΕΛ'!J46</f>
        <v> </v>
      </c>
      <c r="K46" s="214">
        <f>'02.2024ΕΛ'!K46</f>
        <v>4157637</v>
      </c>
      <c r="L46" s="9">
        <f>'02.2024ΕΛ'!L46</f>
        <v>6</v>
      </c>
      <c r="M46" s="10">
        <f>'02.2024ΕΛ'!M46</f>
        <v>0</v>
      </c>
      <c r="N46" s="214">
        <f>'02.2024ΕΛ'!N46</f>
        <v>2640681</v>
      </c>
      <c r="O46" s="9">
        <f>'02.2024ΕΛ'!O46</f>
        <v>3</v>
      </c>
      <c r="P46" s="10">
        <f>'02.2024ΕΛ'!P46</f>
        <v>0</v>
      </c>
      <c r="Q46" s="214">
        <f>'02.2024ΕΛ'!Q46</f>
        <v>2735129</v>
      </c>
      <c r="R46" s="9">
        <f>'02.2024ΕΛ'!R46</f>
        <v>3</v>
      </c>
      <c r="S46" s="10">
        <f>'02.2024ΕΛ'!S46</f>
        <v>0</v>
      </c>
      <c r="T46" s="214">
        <f>'02.2024ΕΛ'!T46</f>
        <v>2035241</v>
      </c>
      <c r="U46" s="9">
        <f>'02.2024ΕΛ'!U46</f>
        <v>0</v>
      </c>
      <c r="V46" s="10">
        <f>'02.2024ΕΛ'!V46</f>
        <v>0</v>
      </c>
      <c r="W46" s="214">
        <f>'02.2024ΕΛ'!W46</f>
        <v>0</v>
      </c>
      <c r="X46" s="9">
        <f>'02.2024ΕΛ'!X46</f>
        <v>0</v>
      </c>
      <c r="Y46" s="10">
        <f>'02.2024ΕΛ'!Y46</f>
        <v>0</v>
      </c>
      <c r="Z46" s="214">
        <f>'02.2024ΕΛ'!Z46</f>
        <v>0</v>
      </c>
      <c r="AA46" s="9">
        <f>'02.2024ΕΛ'!AA46</f>
        <v>0</v>
      </c>
      <c r="AB46" s="10">
        <f>'02.2024ΕΛ'!AB46</f>
        <v>0</v>
      </c>
      <c r="AC46" s="214">
        <f>'02.2024ΕΛ'!AC46</f>
        <v>0</v>
      </c>
      <c r="AD46" s="9">
        <f>'02.2024ΕΛ'!AD46</f>
        <v>0</v>
      </c>
      <c r="AE46" s="10">
        <f>'02.2024ΕΛ'!AE46</f>
        <v>0</v>
      </c>
      <c r="AF46" s="214">
        <f>'02.2024ΕΛ'!AF46</f>
        <v>0</v>
      </c>
      <c r="AG46" s="9">
        <f>'02.2024ΕΛ'!AG46</f>
        <v>61</v>
      </c>
      <c r="AH46" s="10">
        <f>'02.2024ΕΛ'!AH46</f>
        <v>1</v>
      </c>
      <c r="AI46" s="214">
        <f>'02.2024ΕΛ'!AI46</f>
        <v>46291019</v>
      </c>
    </row>
    <row r="47" spans="1:35" ht="19.5" customHeight="1" outlineLevel="1" thickBot="1" x14ac:dyDescent="0.25">
      <c r="A47" s="155"/>
      <c r="B47" s="167" t="str">
        <v>AIRCONDITIONING/COGENERATION</v>
      </c>
      <c r="C47" s="208">
        <f>'02.2024ΕΛ'!C47</f>
        <v>0</v>
      </c>
      <c r="D47" s="209">
        <f>'02.2024ΕΛ'!D47</f>
        <v>0</v>
      </c>
      <c r="E47" s="215">
        <f>'02.2024ΕΛ'!E47</f>
        <v>0</v>
      </c>
      <c r="F47" s="208">
        <f>'02.2024ΕΛ'!F47</f>
        <v>0</v>
      </c>
      <c r="G47" s="209">
        <f>'02.2024ΕΛ'!G47</f>
        <v>0</v>
      </c>
      <c r="H47" s="215">
        <f>'02.2024ΕΛ'!H47</f>
        <v>0</v>
      </c>
      <c r="I47" s="208">
        <f>'02.2024ΕΛ'!I47</f>
        <v>1</v>
      </c>
      <c r="J47" s="209" t="str">
        <f>'02.2024ΕΛ'!J47</f>
        <v> </v>
      </c>
      <c r="K47" s="215">
        <f>'02.2024ΕΛ'!K47</f>
        <v>1688</v>
      </c>
      <c r="L47" s="208">
        <f>'02.2024ΕΛ'!L47</f>
        <v>0</v>
      </c>
      <c r="M47" s="209">
        <f>'02.2024ΕΛ'!M47</f>
        <v>0</v>
      </c>
      <c r="N47" s="215">
        <f>'02.2024ΕΛ'!N47</f>
        <v>0</v>
      </c>
      <c r="O47" s="208">
        <f>'02.2024ΕΛ'!O47</f>
        <v>0</v>
      </c>
      <c r="P47" s="209">
        <f>'02.2024ΕΛ'!P47</f>
        <v>0</v>
      </c>
      <c r="Q47" s="215">
        <f>'02.2024ΕΛ'!Q47</f>
        <v>0</v>
      </c>
      <c r="R47" s="208">
        <f>'02.2024ΕΛ'!R47</f>
        <v>0</v>
      </c>
      <c r="S47" s="209">
        <f>'02.2024ΕΛ'!S47</f>
        <v>0</v>
      </c>
      <c r="T47" s="215">
        <f>'02.2024ΕΛ'!T47</f>
        <v>0</v>
      </c>
      <c r="U47" s="208">
        <f>'02.2024ΕΛ'!U47</f>
        <v>0</v>
      </c>
      <c r="V47" s="209">
        <f>'02.2024ΕΛ'!V47</f>
        <v>0</v>
      </c>
      <c r="W47" s="215">
        <f>'02.2024ΕΛ'!W47</f>
        <v>0</v>
      </c>
      <c r="X47" s="208">
        <f>'02.2024ΕΛ'!X47</f>
        <v>0</v>
      </c>
      <c r="Y47" s="209">
        <f>'02.2024ΕΛ'!Y47</f>
        <v>0</v>
      </c>
      <c r="Z47" s="215">
        <f>'02.2024ΕΛ'!Z47</f>
        <v>0</v>
      </c>
      <c r="AA47" s="208">
        <f>'02.2024ΕΛ'!AA47</f>
        <v>0</v>
      </c>
      <c r="AB47" s="209">
        <f>'02.2024ΕΛ'!AB47</f>
        <v>0</v>
      </c>
      <c r="AC47" s="215">
        <f>'02.2024ΕΛ'!AC47</f>
        <v>0</v>
      </c>
      <c r="AD47" s="208">
        <f>'02.2024ΕΛ'!AD47</f>
        <v>0</v>
      </c>
      <c r="AE47" s="209">
        <f>'02.2024ΕΛ'!AE47</f>
        <v>0</v>
      </c>
      <c r="AF47" s="215">
        <f>'02.2024ΕΛ'!AF47</f>
        <v>0</v>
      </c>
      <c r="AG47" s="208">
        <f>'02.2024ΕΛ'!AG47</f>
        <v>1</v>
      </c>
      <c r="AH47" s="209">
        <f>'02.2024ΕΛ'!AH47</f>
        <v>0</v>
      </c>
      <c r="AI47" s="215">
        <f>'02.2024ΕΛ'!AI47</f>
        <v>1688</v>
      </c>
    </row>
    <row r="48" spans="1:35" ht="20" x14ac:dyDescent="0.2">
      <c r="A48" s="153">
        <v>8</v>
      </c>
      <c r="B48" s="168" t="s">
        <v>93</v>
      </c>
      <c r="C48" s="73">
        <f>'02.2024ΕΛ'!C48</f>
        <v>7037</v>
      </c>
      <c r="D48" s="74">
        <f>'02.2024ΕΛ'!D48</f>
        <v>0</v>
      </c>
      <c r="E48" s="213">
        <f>'02.2024ΕΛ'!E48</f>
        <v>10306382</v>
      </c>
      <c r="F48" s="73">
        <f>'02.2024ΕΛ'!F48</f>
        <v>1065</v>
      </c>
      <c r="G48" s="74">
        <f>'02.2024ΕΛ'!G48</f>
        <v>0</v>
      </c>
      <c r="H48" s="213">
        <f>'02.2024ΕΛ'!H48</f>
        <v>7173765</v>
      </c>
      <c r="I48" s="73">
        <f>'02.2024ΕΛ'!I48</f>
        <v>885</v>
      </c>
      <c r="J48" s="74">
        <f>'02.2024ΕΛ'!J48</f>
        <v>0</v>
      </c>
      <c r="K48" s="213">
        <f>'02.2024ΕΛ'!K48</f>
        <v>4013781</v>
      </c>
      <c r="L48" s="73">
        <f>'02.2024ΕΛ'!L48</f>
        <v>36</v>
      </c>
      <c r="M48" s="74">
        <f>'02.2024ΕΛ'!M48</f>
        <v>0</v>
      </c>
      <c r="N48" s="213">
        <f>'02.2024ΕΛ'!N48</f>
        <v>2237484</v>
      </c>
      <c r="O48" s="73">
        <f>'02.2024ΕΛ'!O48</f>
        <v>143</v>
      </c>
      <c r="P48" s="74">
        <f>'02.2024ΕΛ'!P48</f>
        <v>0</v>
      </c>
      <c r="Q48" s="213">
        <f>'02.2024ΕΛ'!Q48</f>
        <v>690694</v>
      </c>
      <c r="R48" s="73">
        <f>'02.2024ΕΛ'!R48</f>
        <v>39</v>
      </c>
      <c r="S48" s="74">
        <f>'02.2024ΕΛ'!S48</f>
        <v>0</v>
      </c>
      <c r="T48" s="213">
        <f>'02.2024ΕΛ'!T48</f>
        <v>3129430</v>
      </c>
      <c r="U48" s="73">
        <f>'02.2024ΕΛ'!U48</f>
        <v>0</v>
      </c>
      <c r="V48" s="74">
        <f>'02.2024ΕΛ'!V48</f>
        <v>0</v>
      </c>
      <c r="W48" s="213">
        <f>'02.2024ΕΛ'!W48</f>
        <v>0</v>
      </c>
      <c r="X48" s="73">
        <f>'02.2024ΕΛ'!X48</f>
        <v>0</v>
      </c>
      <c r="Y48" s="74">
        <f>'02.2024ΕΛ'!Y48</f>
        <v>0</v>
      </c>
      <c r="Z48" s="213">
        <f>'02.2024ΕΛ'!Z48</f>
        <v>0</v>
      </c>
      <c r="AA48" s="73">
        <f>'02.2024ΕΛ'!AA48</f>
        <v>0</v>
      </c>
      <c r="AB48" s="74">
        <f>'02.2024ΕΛ'!AB48</f>
        <v>0</v>
      </c>
      <c r="AC48" s="213">
        <f>'02.2024ΕΛ'!AC48</f>
        <v>0</v>
      </c>
      <c r="AD48" s="73">
        <f>'02.2024ΕΛ'!AD48</f>
        <v>0</v>
      </c>
      <c r="AE48" s="74">
        <f>'02.2024ΕΛ'!AE48</f>
        <v>0</v>
      </c>
      <c r="AF48" s="213">
        <f>'02.2024ΕΛ'!AF48</f>
        <v>0</v>
      </c>
      <c r="AG48" s="73">
        <f>'02.2024ΕΛ'!AG48</f>
        <v>9205</v>
      </c>
      <c r="AH48" s="74">
        <f>'02.2024ΕΛ'!AH48</f>
        <v>0</v>
      </c>
      <c r="AI48" s="213">
        <f>'02.2024ΕΛ'!AI48</f>
        <v>26460345</v>
      </c>
    </row>
    <row r="49" spans="1:35" ht="19.5" customHeight="1" outlineLevel="1" x14ac:dyDescent="0.2">
      <c r="A49" s="154"/>
      <c r="B49" s="167" t="str" cm="1">
        <f t="array" ref="B49:B53">$B$7:$B$11</f>
        <v>RESIDENTIAL</v>
      </c>
      <c r="C49" s="9">
        <f>'02.2024ΕΛ'!C49</f>
        <v>6769</v>
      </c>
      <c r="D49" s="10">
        <f>'02.2024ΕΛ'!D49</f>
        <v>0</v>
      </c>
      <c r="E49" s="214">
        <f>'02.2024ΕΛ'!E49</f>
        <v>8185745</v>
      </c>
      <c r="F49" s="9">
        <f>'02.2024ΕΛ'!F49</f>
        <v>991</v>
      </c>
      <c r="G49" s="10">
        <f>'02.2024ΕΛ'!G49</f>
        <v>0</v>
      </c>
      <c r="H49" s="214">
        <f>'02.2024ΕΛ'!H49</f>
        <v>1126689</v>
      </c>
      <c r="I49" s="9">
        <f>'02.2024ΕΛ'!I49</f>
        <v>814</v>
      </c>
      <c r="J49" s="10" t="str">
        <f>'02.2024ΕΛ'!J49</f>
        <v> </v>
      </c>
      <c r="K49" s="214">
        <f>'02.2024ΕΛ'!K49</f>
        <v>1162602</v>
      </c>
      <c r="L49" s="9">
        <f>'02.2024ΕΛ'!L49</f>
        <v>32</v>
      </c>
      <c r="M49" s="10">
        <f>'02.2024ΕΛ'!M49</f>
        <v>0</v>
      </c>
      <c r="N49" s="214">
        <f>'02.2024ΕΛ'!N49</f>
        <v>41854</v>
      </c>
      <c r="O49" s="9">
        <f>'02.2024ΕΛ'!O49</f>
        <v>141</v>
      </c>
      <c r="P49" s="10">
        <f>'02.2024ΕΛ'!P49</f>
        <v>0</v>
      </c>
      <c r="Q49" s="214">
        <f>'02.2024ΕΛ'!Q49</f>
        <v>177822</v>
      </c>
      <c r="R49" s="9">
        <f>'02.2024ΕΛ'!R49</f>
        <v>36</v>
      </c>
      <c r="S49" s="10">
        <f>'02.2024ΕΛ'!S49</f>
        <v>0</v>
      </c>
      <c r="T49" s="214">
        <f>'02.2024ΕΛ'!T49</f>
        <v>47251</v>
      </c>
      <c r="U49" s="9">
        <f>'02.2024ΕΛ'!U49</f>
        <v>0</v>
      </c>
      <c r="V49" s="10">
        <f>'02.2024ΕΛ'!V49</f>
        <v>0</v>
      </c>
      <c r="W49" s="214">
        <f>'02.2024ΕΛ'!W49</f>
        <v>0</v>
      </c>
      <c r="X49" s="9">
        <f>'02.2024ΕΛ'!X49</f>
        <v>0</v>
      </c>
      <c r="Y49" s="10">
        <f>'02.2024ΕΛ'!Y49</f>
        <v>0</v>
      </c>
      <c r="Z49" s="214">
        <f>'02.2024ΕΛ'!Z49</f>
        <v>0</v>
      </c>
      <c r="AA49" s="9">
        <f>'02.2024ΕΛ'!AA49</f>
        <v>0</v>
      </c>
      <c r="AB49" s="10">
        <f>'02.2024ΕΛ'!AB49</f>
        <v>0</v>
      </c>
      <c r="AC49" s="214">
        <f>'02.2024ΕΛ'!AC49</f>
        <v>0</v>
      </c>
      <c r="AD49" s="9">
        <f>'02.2024ΕΛ'!AD49</f>
        <v>0</v>
      </c>
      <c r="AE49" s="10">
        <f>'02.2024ΕΛ'!AE49</f>
        <v>0</v>
      </c>
      <c r="AF49" s="214">
        <f>'02.2024ΕΛ'!AF49</f>
        <v>0</v>
      </c>
      <c r="AG49" s="9">
        <f>'02.2024ΕΛ'!AG49</f>
        <v>8783</v>
      </c>
      <c r="AH49" s="10">
        <f>'02.2024ΕΛ'!AH49</f>
        <v>0</v>
      </c>
      <c r="AI49" s="214">
        <f>'02.2024ΕΛ'!AI49</f>
        <v>10741963</v>
      </c>
    </row>
    <row r="50" spans="1:35" ht="19.5" customHeight="1" outlineLevel="1" x14ac:dyDescent="0.2">
      <c r="A50" s="154"/>
      <c r="B50" s="167" t="str">
        <v>COMMERCIAL</v>
      </c>
      <c r="C50" s="9">
        <f>'02.2024ΕΛ'!C50</f>
        <v>266</v>
      </c>
      <c r="D50" s="10">
        <f>'02.2024ΕΛ'!D50</f>
        <v>0</v>
      </c>
      <c r="E50" s="214">
        <f>'02.2024ΕΛ'!E50</f>
        <v>1700253</v>
      </c>
      <c r="F50" s="9">
        <f>'02.2024ΕΛ'!F50</f>
        <v>70</v>
      </c>
      <c r="G50" s="10">
        <f>'02.2024ΕΛ'!G50</f>
        <v>0</v>
      </c>
      <c r="H50" s="214">
        <f>'02.2024ΕΛ'!H50</f>
        <v>747785</v>
      </c>
      <c r="I50" s="9">
        <f>'02.2024ΕΛ'!I50</f>
        <v>70</v>
      </c>
      <c r="J50" s="10" t="str">
        <f>'02.2024ΕΛ'!J50</f>
        <v> </v>
      </c>
      <c r="K50" s="214">
        <f>'02.2024ΕΛ'!K50</f>
        <v>1759988</v>
      </c>
      <c r="L50" s="9">
        <f>'02.2024ΕΛ'!L50</f>
        <v>3</v>
      </c>
      <c r="M50" s="10">
        <f>'02.2024ΕΛ'!M50</f>
        <v>0</v>
      </c>
      <c r="N50" s="214">
        <f>'02.2024ΕΛ'!N50</f>
        <v>172317</v>
      </c>
      <c r="O50" s="9">
        <f>'02.2024ΕΛ'!O50</f>
        <v>2</v>
      </c>
      <c r="P50" s="10">
        <f>'02.2024ΕΛ'!P50</f>
        <v>0</v>
      </c>
      <c r="Q50" s="214">
        <f>'02.2024ΕΛ'!Q50</f>
        <v>512872</v>
      </c>
      <c r="R50" s="9">
        <f>'02.2024ΕΛ'!R50</f>
        <v>2</v>
      </c>
      <c r="S50" s="10">
        <f>'02.2024ΕΛ'!S50</f>
        <v>0</v>
      </c>
      <c r="T50" s="214">
        <f>'02.2024ΕΛ'!T50</f>
        <v>2427506</v>
      </c>
      <c r="U50" s="9">
        <f>'02.2024ΕΛ'!U50</f>
        <v>0</v>
      </c>
      <c r="V50" s="10">
        <f>'02.2024ΕΛ'!V50</f>
        <v>0</v>
      </c>
      <c r="W50" s="214">
        <f>'02.2024ΕΛ'!W50</f>
        <v>0</v>
      </c>
      <c r="X50" s="9">
        <f>'02.2024ΕΛ'!X50</f>
        <v>0</v>
      </c>
      <c r="Y50" s="10">
        <f>'02.2024ΕΛ'!Y50</f>
        <v>0</v>
      </c>
      <c r="Z50" s="214">
        <f>'02.2024ΕΛ'!Z50</f>
        <v>0</v>
      </c>
      <c r="AA50" s="9">
        <f>'02.2024ΕΛ'!AA50</f>
        <v>0</v>
      </c>
      <c r="AB50" s="10">
        <f>'02.2024ΕΛ'!AB50</f>
        <v>0</v>
      </c>
      <c r="AC50" s="214">
        <f>'02.2024ΕΛ'!AC50</f>
        <v>0</v>
      </c>
      <c r="AD50" s="9">
        <f>'02.2024ΕΛ'!AD50</f>
        <v>0</v>
      </c>
      <c r="AE50" s="10">
        <f>'02.2024ΕΛ'!AE50</f>
        <v>0</v>
      </c>
      <c r="AF50" s="214">
        <f>'02.2024ΕΛ'!AF50</f>
        <v>0</v>
      </c>
      <c r="AG50" s="9">
        <f>'02.2024ΕΛ'!AG50</f>
        <v>413</v>
      </c>
      <c r="AH50" s="10">
        <f>'02.2024ΕΛ'!AH50</f>
        <v>0</v>
      </c>
      <c r="AI50" s="214">
        <f>'02.2024ΕΛ'!AI50</f>
        <v>7320721</v>
      </c>
    </row>
    <row r="51" spans="1:35" ht="19.5" customHeight="1" outlineLevel="1" x14ac:dyDescent="0.2">
      <c r="A51" s="154"/>
      <c r="B51" s="167" t="str">
        <v>CNG</v>
      </c>
      <c r="C51" s="9">
        <f>'02.2024ΕΛ'!C51</f>
        <v>1</v>
      </c>
      <c r="D51" s="10">
        <f>'02.2024ΕΛ'!D51</f>
        <v>0</v>
      </c>
      <c r="E51" s="214">
        <f>'02.2024ΕΛ'!E51</f>
        <v>208956</v>
      </c>
      <c r="F51" s="9">
        <f>'02.2024ΕΛ'!F51</f>
        <v>1</v>
      </c>
      <c r="G51" s="10">
        <f>'02.2024ΕΛ'!G51</f>
        <v>0</v>
      </c>
      <c r="H51" s="214">
        <f>'02.2024ΕΛ'!H51</f>
        <v>203728</v>
      </c>
      <c r="I51" s="9" t="str">
        <f>'02.2024ΕΛ'!I51</f>
        <v> </v>
      </c>
      <c r="J51" s="10" t="str">
        <f>'02.2024ΕΛ'!J51</f>
        <v> </v>
      </c>
      <c r="K51" s="214" t="str">
        <f>'02.2024ΕΛ'!K51</f>
        <v> </v>
      </c>
      <c r="L51" s="9">
        <f>'02.2024ΕΛ'!L51</f>
        <v>0</v>
      </c>
      <c r="M51" s="10">
        <f>'02.2024ΕΛ'!M51</f>
        <v>0</v>
      </c>
      <c r="N51" s="214">
        <f>'02.2024ΕΛ'!N51</f>
        <v>0</v>
      </c>
      <c r="O51" s="9">
        <f>'02.2024ΕΛ'!O51</f>
        <v>0</v>
      </c>
      <c r="P51" s="10">
        <f>'02.2024ΕΛ'!P51</f>
        <v>0</v>
      </c>
      <c r="Q51" s="214">
        <f>'02.2024ΕΛ'!Q51</f>
        <v>0</v>
      </c>
      <c r="R51" s="9">
        <f>'02.2024ΕΛ'!R51</f>
        <v>0</v>
      </c>
      <c r="S51" s="10">
        <f>'02.2024ΕΛ'!S51</f>
        <v>0</v>
      </c>
      <c r="T51" s="214">
        <f>'02.2024ΕΛ'!T51</f>
        <v>0</v>
      </c>
      <c r="U51" s="9">
        <f>'02.2024ΕΛ'!U51</f>
        <v>0</v>
      </c>
      <c r="V51" s="10">
        <f>'02.2024ΕΛ'!V51</f>
        <v>0</v>
      </c>
      <c r="W51" s="214">
        <f>'02.2024ΕΛ'!W51</f>
        <v>0</v>
      </c>
      <c r="X51" s="9">
        <f>'02.2024ΕΛ'!X51</f>
        <v>0</v>
      </c>
      <c r="Y51" s="10">
        <f>'02.2024ΕΛ'!Y51</f>
        <v>0</v>
      </c>
      <c r="Z51" s="214">
        <f>'02.2024ΕΛ'!Z51</f>
        <v>0</v>
      </c>
      <c r="AA51" s="9">
        <f>'02.2024ΕΛ'!AA51</f>
        <v>0</v>
      </c>
      <c r="AB51" s="10">
        <f>'02.2024ΕΛ'!AB51</f>
        <v>0</v>
      </c>
      <c r="AC51" s="214">
        <f>'02.2024ΕΛ'!AC51</f>
        <v>0</v>
      </c>
      <c r="AD51" s="9">
        <f>'02.2024ΕΛ'!AD51</f>
        <v>0</v>
      </c>
      <c r="AE51" s="10">
        <f>'02.2024ΕΛ'!AE51</f>
        <v>0</v>
      </c>
      <c r="AF51" s="214">
        <f>'02.2024ΕΛ'!AF51</f>
        <v>0</v>
      </c>
      <c r="AG51" s="9">
        <f>'02.2024ΕΛ'!AG51</f>
        <v>2</v>
      </c>
      <c r="AH51" s="10">
        <f>'02.2024ΕΛ'!AH51</f>
        <v>0</v>
      </c>
      <c r="AI51" s="214">
        <f>'02.2024ΕΛ'!AI51</f>
        <v>412684</v>
      </c>
    </row>
    <row r="52" spans="1:35" ht="19.5" customHeight="1" outlineLevel="1" x14ac:dyDescent="0.2">
      <c r="A52" s="154"/>
      <c r="B52" s="167" t="str">
        <v>INDUSTRIAL</v>
      </c>
      <c r="C52" s="9">
        <f>'02.2024ΕΛ'!C52</f>
        <v>1</v>
      </c>
      <c r="D52" s="10">
        <f>'02.2024ΕΛ'!D52</f>
        <v>0</v>
      </c>
      <c r="E52" s="214">
        <f>'02.2024ΕΛ'!E52</f>
        <v>211428</v>
      </c>
      <c r="F52" s="9">
        <f>'02.2024ΕΛ'!F52</f>
        <v>3</v>
      </c>
      <c r="G52" s="10">
        <f>'02.2024ΕΛ'!G52</f>
        <v>0</v>
      </c>
      <c r="H52" s="214">
        <f>'02.2024ΕΛ'!H52</f>
        <v>5095563</v>
      </c>
      <c r="I52" s="9" t="str">
        <f>'02.2024ΕΛ'!I52</f>
        <v> </v>
      </c>
      <c r="J52" s="10" t="str">
        <f>'02.2024ΕΛ'!J52</f>
        <v> </v>
      </c>
      <c r="K52" s="214" t="str">
        <f>'02.2024ΕΛ'!K52</f>
        <v> </v>
      </c>
      <c r="L52" s="9">
        <f>'02.2024ΕΛ'!L52</f>
        <v>1</v>
      </c>
      <c r="M52" s="10">
        <f>'02.2024ΕΛ'!M52</f>
        <v>0</v>
      </c>
      <c r="N52" s="214">
        <f>'02.2024ΕΛ'!N52</f>
        <v>2023313</v>
      </c>
      <c r="O52" s="9">
        <f>'02.2024ΕΛ'!O52</f>
        <v>0</v>
      </c>
      <c r="P52" s="10">
        <f>'02.2024ΕΛ'!P52</f>
        <v>0</v>
      </c>
      <c r="Q52" s="214">
        <f>'02.2024ΕΛ'!Q52</f>
        <v>0</v>
      </c>
      <c r="R52" s="9">
        <f>'02.2024ΕΛ'!R52</f>
        <v>1</v>
      </c>
      <c r="S52" s="10">
        <f>'02.2024ΕΛ'!S52</f>
        <v>0</v>
      </c>
      <c r="T52" s="214">
        <f>'02.2024ΕΛ'!T52</f>
        <v>654673</v>
      </c>
      <c r="U52" s="9">
        <f>'02.2024ΕΛ'!U52</f>
        <v>0</v>
      </c>
      <c r="V52" s="10">
        <f>'02.2024ΕΛ'!V52</f>
        <v>0</v>
      </c>
      <c r="W52" s="214">
        <f>'02.2024ΕΛ'!W52</f>
        <v>0</v>
      </c>
      <c r="X52" s="9">
        <f>'02.2024ΕΛ'!X52</f>
        <v>0</v>
      </c>
      <c r="Y52" s="10">
        <f>'02.2024ΕΛ'!Y52</f>
        <v>0</v>
      </c>
      <c r="Z52" s="214">
        <f>'02.2024ΕΛ'!Z52</f>
        <v>0</v>
      </c>
      <c r="AA52" s="9">
        <f>'02.2024ΕΛ'!AA52</f>
        <v>0</v>
      </c>
      <c r="AB52" s="10">
        <f>'02.2024ΕΛ'!AB52</f>
        <v>0</v>
      </c>
      <c r="AC52" s="214">
        <f>'02.2024ΕΛ'!AC52</f>
        <v>0</v>
      </c>
      <c r="AD52" s="9">
        <f>'02.2024ΕΛ'!AD52</f>
        <v>0</v>
      </c>
      <c r="AE52" s="10">
        <f>'02.2024ΕΛ'!AE52</f>
        <v>0</v>
      </c>
      <c r="AF52" s="214">
        <f>'02.2024ΕΛ'!AF52</f>
        <v>0</v>
      </c>
      <c r="AG52" s="9">
        <f>'02.2024ΕΛ'!AG52</f>
        <v>6</v>
      </c>
      <c r="AH52" s="10">
        <f>'02.2024ΕΛ'!AH52</f>
        <v>0</v>
      </c>
      <c r="AI52" s="214">
        <f>'02.2024ΕΛ'!AI52</f>
        <v>7984977</v>
      </c>
    </row>
    <row r="53" spans="1:35" ht="19.5" customHeight="1" outlineLevel="1" thickBot="1" x14ac:dyDescent="0.25">
      <c r="A53" s="155"/>
      <c r="B53" s="167" t="str">
        <v>AIRCONDITIONING/COGENERATION</v>
      </c>
      <c r="C53" s="208">
        <f>'02.2024ΕΛ'!C53</f>
        <v>0</v>
      </c>
      <c r="D53" s="209">
        <f>'02.2024ΕΛ'!D53</f>
        <v>0</v>
      </c>
      <c r="E53" s="215">
        <f>'02.2024ΕΛ'!E53</f>
        <v>0</v>
      </c>
      <c r="F53" s="208">
        <f>'02.2024ΕΛ'!F53</f>
        <v>0</v>
      </c>
      <c r="G53" s="209">
        <f>'02.2024ΕΛ'!G53</f>
        <v>0</v>
      </c>
      <c r="H53" s="215">
        <f>'02.2024ΕΛ'!H53</f>
        <v>0</v>
      </c>
      <c r="I53" s="208">
        <f>'02.2024ΕΛ'!I53</f>
        <v>1</v>
      </c>
      <c r="J53" s="209" t="str">
        <f>'02.2024ΕΛ'!J53</f>
        <v> </v>
      </c>
      <c r="K53" s="215">
        <f>'02.2024ΕΛ'!K53</f>
        <v>1091191</v>
      </c>
      <c r="L53" s="208">
        <f>'02.2024ΕΛ'!L53</f>
        <v>0</v>
      </c>
      <c r="M53" s="209">
        <f>'02.2024ΕΛ'!M53</f>
        <v>0</v>
      </c>
      <c r="N53" s="215">
        <f>'02.2024ΕΛ'!N53</f>
        <v>0</v>
      </c>
      <c r="O53" s="208">
        <f>'02.2024ΕΛ'!O53</f>
        <v>0</v>
      </c>
      <c r="P53" s="209">
        <f>'02.2024ΕΛ'!P53</f>
        <v>0</v>
      </c>
      <c r="Q53" s="215">
        <f>'02.2024ΕΛ'!Q53</f>
        <v>0</v>
      </c>
      <c r="R53" s="208">
        <f>'02.2024ΕΛ'!R53</f>
        <v>0</v>
      </c>
      <c r="S53" s="209">
        <f>'02.2024ΕΛ'!S53</f>
        <v>0</v>
      </c>
      <c r="T53" s="215">
        <f>'02.2024ΕΛ'!T53</f>
        <v>0</v>
      </c>
      <c r="U53" s="208">
        <f>'02.2024ΕΛ'!U53</f>
        <v>0</v>
      </c>
      <c r="V53" s="209">
        <f>'02.2024ΕΛ'!V53</f>
        <v>0</v>
      </c>
      <c r="W53" s="215">
        <f>'02.2024ΕΛ'!W53</f>
        <v>0</v>
      </c>
      <c r="X53" s="208">
        <f>'02.2024ΕΛ'!X53</f>
        <v>0</v>
      </c>
      <c r="Y53" s="209">
        <f>'02.2024ΕΛ'!Y53</f>
        <v>0</v>
      </c>
      <c r="Z53" s="215">
        <f>'02.2024ΕΛ'!Z53</f>
        <v>0</v>
      </c>
      <c r="AA53" s="208">
        <f>'02.2024ΕΛ'!AA53</f>
        <v>0</v>
      </c>
      <c r="AB53" s="209">
        <f>'02.2024ΕΛ'!AB53</f>
        <v>0</v>
      </c>
      <c r="AC53" s="215">
        <f>'02.2024ΕΛ'!AC53</f>
        <v>0</v>
      </c>
      <c r="AD53" s="208">
        <f>'02.2024ΕΛ'!AD53</f>
        <v>0</v>
      </c>
      <c r="AE53" s="209">
        <f>'02.2024ΕΛ'!AE53</f>
        <v>0</v>
      </c>
      <c r="AF53" s="215">
        <f>'02.2024ΕΛ'!AF53</f>
        <v>0</v>
      </c>
      <c r="AG53" s="208">
        <f>'02.2024ΕΛ'!AG53</f>
        <v>1</v>
      </c>
      <c r="AH53" s="209">
        <f>'02.2024ΕΛ'!AH53</f>
        <v>0</v>
      </c>
      <c r="AI53" s="215">
        <f>'02.2024ΕΛ'!AI53</f>
        <v>1091191</v>
      </c>
    </row>
    <row r="54" spans="1:35" ht="36" customHeight="1" x14ac:dyDescent="0.2">
      <c r="A54" s="153">
        <v>9</v>
      </c>
      <c r="B54" s="168" t="s">
        <v>94</v>
      </c>
      <c r="C54" s="73">
        <f>'02.2024ΕΛ'!C54</f>
        <v>13560</v>
      </c>
      <c r="D54" s="74">
        <f>'02.2024ΕΛ'!D54</f>
        <v>0</v>
      </c>
      <c r="E54" s="213">
        <f>'02.2024ΕΛ'!E54</f>
        <v>17726411</v>
      </c>
      <c r="F54" s="73">
        <f>'02.2024ΕΛ'!F54</f>
        <v>7980</v>
      </c>
      <c r="G54" s="74">
        <f>'02.2024ΕΛ'!G54</f>
        <v>0</v>
      </c>
      <c r="H54" s="213">
        <f>'02.2024ΕΛ'!H54</f>
        <v>14412035</v>
      </c>
      <c r="I54" s="73">
        <f>'02.2024ΕΛ'!I54</f>
        <v>9224</v>
      </c>
      <c r="J54" s="74">
        <f>'02.2024ΕΛ'!J54</f>
        <v>0</v>
      </c>
      <c r="K54" s="213">
        <f>'02.2024ΕΛ'!K54</f>
        <v>23951406</v>
      </c>
      <c r="L54" s="73">
        <f>'02.2024ΕΛ'!L54</f>
        <v>156</v>
      </c>
      <c r="M54" s="74">
        <f>'02.2024ΕΛ'!M54</f>
        <v>0</v>
      </c>
      <c r="N54" s="213">
        <f>'02.2024ΕΛ'!N54</f>
        <v>25764159</v>
      </c>
      <c r="O54" s="73">
        <f>'02.2024ΕΛ'!O54</f>
        <v>388</v>
      </c>
      <c r="P54" s="74">
        <f>'02.2024ΕΛ'!P54</f>
        <v>0</v>
      </c>
      <c r="Q54" s="213">
        <f>'02.2024ΕΛ'!Q54</f>
        <v>5325235</v>
      </c>
      <c r="R54" s="73">
        <f>'02.2024ΕΛ'!R54</f>
        <v>151</v>
      </c>
      <c r="S54" s="74">
        <f>'02.2024ΕΛ'!S54</f>
        <v>0</v>
      </c>
      <c r="T54" s="213">
        <f>'02.2024ΕΛ'!T54</f>
        <v>5645743</v>
      </c>
      <c r="U54" s="73">
        <f>'02.2024ΕΛ'!U54</f>
        <v>0</v>
      </c>
      <c r="V54" s="74">
        <f>'02.2024ΕΛ'!V54</f>
        <v>0</v>
      </c>
      <c r="W54" s="213">
        <f>'02.2024ΕΛ'!W54</f>
        <v>0</v>
      </c>
      <c r="X54" s="73">
        <f>'02.2024ΕΛ'!X54</f>
        <v>0</v>
      </c>
      <c r="Y54" s="74">
        <f>'02.2024ΕΛ'!Y54</f>
        <v>0</v>
      </c>
      <c r="Z54" s="213">
        <f>'02.2024ΕΛ'!Z54</f>
        <v>0</v>
      </c>
      <c r="AA54" s="73">
        <f>'02.2024ΕΛ'!AA54</f>
        <v>0</v>
      </c>
      <c r="AB54" s="74">
        <f>'02.2024ΕΛ'!AB54</f>
        <v>0</v>
      </c>
      <c r="AC54" s="213">
        <f>'02.2024ΕΛ'!AC54</f>
        <v>0</v>
      </c>
      <c r="AD54" s="73">
        <f>'02.2024ΕΛ'!AD54</f>
        <v>0</v>
      </c>
      <c r="AE54" s="74">
        <f>'02.2024ΕΛ'!AE54</f>
        <v>0</v>
      </c>
      <c r="AF54" s="213">
        <f>'02.2024ΕΛ'!AF54</f>
        <v>0</v>
      </c>
      <c r="AG54" s="73">
        <f>'02.2024ΕΛ'!AG54</f>
        <v>31459</v>
      </c>
      <c r="AH54" s="74">
        <f>'02.2024ΕΛ'!AH54</f>
        <v>0</v>
      </c>
      <c r="AI54" s="213">
        <f>'02.2024ΕΛ'!AI54</f>
        <v>92808833</v>
      </c>
    </row>
    <row r="55" spans="1:35" ht="19.5" customHeight="1" outlineLevel="1" x14ac:dyDescent="0.2">
      <c r="A55" s="154"/>
      <c r="B55" s="167" t="str" cm="1">
        <f t="array" ref="B55:B59">$B$7:$B$11</f>
        <v>RESIDENTIAL</v>
      </c>
      <c r="C55" s="9">
        <f>'02.2024ΕΛ'!C55</f>
        <v>13166</v>
      </c>
      <c r="D55" s="10">
        <f>'02.2024ΕΛ'!D55</f>
        <v>0</v>
      </c>
      <c r="E55" s="214">
        <f>'02.2024ΕΛ'!E55</f>
        <v>13953473</v>
      </c>
      <c r="F55" s="9">
        <f>'02.2024ΕΛ'!F55</f>
        <v>7800</v>
      </c>
      <c r="G55" s="10">
        <f>'02.2024ΕΛ'!G55</f>
        <v>0</v>
      </c>
      <c r="H55" s="214">
        <f>'02.2024ΕΛ'!H55</f>
        <v>9685418</v>
      </c>
      <c r="I55" s="9">
        <f>'02.2024ΕΛ'!I55</f>
        <v>8862</v>
      </c>
      <c r="J55" s="10" t="str">
        <f>'02.2024ΕΛ'!J55</f>
        <v> </v>
      </c>
      <c r="K55" s="214">
        <f>'02.2024ΕΛ'!K55</f>
        <v>11474219</v>
      </c>
      <c r="L55" s="9">
        <f>'02.2024ΕΛ'!L55</f>
        <v>127</v>
      </c>
      <c r="M55" s="10">
        <f>'02.2024ΕΛ'!M55</f>
        <v>0</v>
      </c>
      <c r="N55" s="214">
        <f>'02.2024ΕΛ'!N55</f>
        <v>143107</v>
      </c>
      <c r="O55" s="9">
        <f>'02.2024ΕΛ'!O55</f>
        <v>367</v>
      </c>
      <c r="P55" s="10">
        <f>'02.2024ΕΛ'!P55</f>
        <v>0</v>
      </c>
      <c r="Q55" s="214">
        <f>'02.2024ΕΛ'!Q55</f>
        <v>412678</v>
      </c>
      <c r="R55" s="9">
        <f>'02.2024ΕΛ'!R55</f>
        <v>140</v>
      </c>
      <c r="S55" s="10">
        <f>'02.2024ΕΛ'!S55</f>
        <v>0</v>
      </c>
      <c r="T55" s="214">
        <f>'02.2024ΕΛ'!T55</f>
        <v>161140</v>
      </c>
      <c r="U55" s="9">
        <f>'02.2024ΕΛ'!U55</f>
        <v>0</v>
      </c>
      <c r="V55" s="10">
        <f>'02.2024ΕΛ'!V55</f>
        <v>0</v>
      </c>
      <c r="W55" s="214">
        <f>'02.2024ΕΛ'!W55</f>
        <v>0</v>
      </c>
      <c r="X55" s="9">
        <f>'02.2024ΕΛ'!X55</f>
        <v>0</v>
      </c>
      <c r="Y55" s="10">
        <f>'02.2024ΕΛ'!Y55</f>
        <v>0</v>
      </c>
      <c r="Z55" s="214">
        <f>'02.2024ΕΛ'!Z55</f>
        <v>0</v>
      </c>
      <c r="AA55" s="9">
        <f>'02.2024ΕΛ'!AA55</f>
        <v>0</v>
      </c>
      <c r="AB55" s="10">
        <f>'02.2024ΕΛ'!AB55</f>
        <v>0</v>
      </c>
      <c r="AC55" s="214">
        <f>'02.2024ΕΛ'!AC55</f>
        <v>0</v>
      </c>
      <c r="AD55" s="9">
        <f>'02.2024ΕΛ'!AD55</f>
        <v>0</v>
      </c>
      <c r="AE55" s="10">
        <f>'02.2024ΕΛ'!AE55</f>
        <v>0</v>
      </c>
      <c r="AF55" s="214">
        <f>'02.2024ΕΛ'!AF55</f>
        <v>0</v>
      </c>
      <c r="AG55" s="9">
        <f>'02.2024ΕΛ'!AG55</f>
        <v>30462</v>
      </c>
      <c r="AH55" s="10">
        <f>'02.2024ΕΛ'!AH55</f>
        <v>0</v>
      </c>
      <c r="AI55" s="214">
        <f>'02.2024ΕΛ'!AI55</f>
        <v>35830035</v>
      </c>
    </row>
    <row r="56" spans="1:35" ht="20.25" customHeight="1" outlineLevel="1" x14ac:dyDescent="0.2">
      <c r="A56" s="154"/>
      <c r="B56" s="167" t="str">
        <v>COMMERCIAL</v>
      </c>
      <c r="C56" s="9">
        <f>'02.2024ΕΛ'!C56</f>
        <v>389</v>
      </c>
      <c r="D56" s="10">
        <f>'02.2024ΕΛ'!D56</f>
        <v>0</v>
      </c>
      <c r="E56" s="214">
        <f>'02.2024ΕΛ'!E56</f>
        <v>2127723</v>
      </c>
      <c r="F56" s="9">
        <f>'02.2024ΕΛ'!F56</f>
        <v>173</v>
      </c>
      <c r="G56" s="10">
        <f>'02.2024ΕΛ'!G56</f>
        <v>0</v>
      </c>
      <c r="H56" s="214">
        <f>'02.2024ΕΛ'!H56</f>
        <v>942014</v>
      </c>
      <c r="I56" s="9">
        <f>'02.2024ΕΛ'!I56</f>
        <v>348</v>
      </c>
      <c r="J56" s="10" t="str">
        <f>'02.2024ΕΛ'!J56</f>
        <v> </v>
      </c>
      <c r="K56" s="214">
        <f>'02.2024ΕΛ'!K56</f>
        <v>3169215</v>
      </c>
      <c r="L56" s="9">
        <f>'02.2024ΕΛ'!L56</f>
        <v>2</v>
      </c>
      <c r="M56" s="10">
        <f>'02.2024ΕΛ'!M56</f>
        <v>0</v>
      </c>
      <c r="N56" s="214">
        <f>'02.2024ΕΛ'!N56</f>
        <v>5958</v>
      </c>
      <c r="O56" s="9">
        <f>'02.2024ΕΛ'!O56</f>
        <v>8</v>
      </c>
      <c r="P56" s="10">
        <f>'02.2024ΕΛ'!P56</f>
        <v>0</v>
      </c>
      <c r="Q56" s="214">
        <f>'02.2024ΕΛ'!Q56</f>
        <v>79780</v>
      </c>
      <c r="R56" s="9">
        <f>'02.2024ΕΛ'!R56</f>
        <v>3</v>
      </c>
      <c r="S56" s="10">
        <f>'02.2024ΕΛ'!S56</f>
        <v>0</v>
      </c>
      <c r="T56" s="214">
        <f>'02.2024ΕΛ'!T56</f>
        <v>271665</v>
      </c>
      <c r="U56" s="9">
        <f>'02.2024ΕΛ'!U56</f>
        <v>0</v>
      </c>
      <c r="V56" s="10">
        <f>'02.2024ΕΛ'!V56</f>
        <v>0</v>
      </c>
      <c r="W56" s="214">
        <f>'02.2024ΕΛ'!W56</f>
        <v>0</v>
      </c>
      <c r="X56" s="9">
        <f>'02.2024ΕΛ'!X56</f>
        <v>0</v>
      </c>
      <c r="Y56" s="10">
        <f>'02.2024ΕΛ'!Y56</f>
        <v>0</v>
      </c>
      <c r="Z56" s="214">
        <f>'02.2024ΕΛ'!Z56</f>
        <v>0</v>
      </c>
      <c r="AA56" s="9">
        <f>'02.2024ΕΛ'!AA56</f>
        <v>0</v>
      </c>
      <c r="AB56" s="10">
        <f>'02.2024ΕΛ'!AB56</f>
        <v>0</v>
      </c>
      <c r="AC56" s="214">
        <f>'02.2024ΕΛ'!AC56</f>
        <v>0</v>
      </c>
      <c r="AD56" s="9">
        <f>'02.2024ΕΛ'!AD56</f>
        <v>0</v>
      </c>
      <c r="AE56" s="10">
        <f>'02.2024ΕΛ'!AE56</f>
        <v>0</v>
      </c>
      <c r="AF56" s="214">
        <f>'02.2024ΕΛ'!AF56</f>
        <v>0</v>
      </c>
      <c r="AG56" s="9">
        <f>'02.2024ΕΛ'!AG56</f>
        <v>923</v>
      </c>
      <c r="AH56" s="10">
        <f>'02.2024ΕΛ'!AH56</f>
        <v>0</v>
      </c>
      <c r="AI56" s="214">
        <f>'02.2024ΕΛ'!AI56</f>
        <v>6596355</v>
      </c>
    </row>
    <row r="57" spans="1:35" ht="20.25" customHeight="1" outlineLevel="1" x14ac:dyDescent="0.2">
      <c r="A57" s="154"/>
      <c r="B57" s="167" t="str">
        <v>CNG</v>
      </c>
      <c r="C57" s="9">
        <f>'02.2024ΕΛ'!C57</f>
        <v>0</v>
      </c>
      <c r="D57" s="10">
        <f>'02.2024ΕΛ'!D57</f>
        <v>0</v>
      </c>
      <c r="E57" s="214">
        <f>'02.2024ΕΛ'!E57</f>
        <v>0</v>
      </c>
      <c r="F57" s="9">
        <f>'02.2024ΕΛ'!F57</f>
        <v>0</v>
      </c>
      <c r="G57" s="10">
        <f>'02.2024ΕΛ'!G57</f>
        <v>0</v>
      </c>
      <c r="H57" s="214">
        <f>'02.2024ΕΛ'!H57</f>
        <v>100</v>
      </c>
      <c r="I57" s="9" t="str">
        <f>'02.2024ΕΛ'!I57</f>
        <v> </v>
      </c>
      <c r="J57" s="10" t="str">
        <f>'02.2024ΕΛ'!J57</f>
        <v> </v>
      </c>
      <c r="K57" s="214" t="str">
        <f>'02.2024ΕΛ'!K57</f>
        <v> </v>
      </c>
      <c r="L57" s="9">
        <f>'02.2024ΕΛ'!L57</f>
        <v>0</v>
      </c>
      <c r="M57" s="10">
        <f>'02.2024ΕΛ'!M57</f>
        <v>0</v>
      </c>
      <c r="N57" s="214">
        <f>'02.2024ΕΛ'!N57</f>
        <v>0</v>
      </c>
      <c r="O57" s="9">
        <f>'02.2024ΕΛ'!O57</f>
        <v>0</v>
      </c>
      <c r="P57" s="10">
        <f>'02.2024ΕΛ'!P57</f>
        <v>0</v>
      </c>
      <c r="Q57" s="214">
        <f>'02.2024ΕΛ'!Q57</f>
        <v>0</v>
      </c>
      <c r="R57" s="9">
        <f>'02.2024ΕΛ'!R57</f>
        <v>0</v>
      </c>
      <c r="S57" s="10">
        <f>'02.2024ΕΛ'!S57</f>
        <v>0</v>
      </c>
      <c r="T57" s="214">
        <f>'02.2024ΕΛ'!T57</f>
        <v>0</v>
      </c>
      <c r="U57" s="9">
        <f>'02.2024ΕΛ'!U57</f>
        <v>0</v>
      </c>
      <c r="V57" s="10">
        <f>'02.2024ΕΛ'!V57</f>
        <v>0</v>
      </c>
      <c r="W57" s="214">
        <f>'02.2024ΕΛ'!W57</f>
        <v>0</v>
      </c>
      <c r="X57" s="9">
        <f>'02.2024ΕΛ'!X57</f>
        <v>0</v>
      </c>
      <c r="Y57" s="10">
        <f>'02.2024ΕΛ'!Y57</f>
        <v>0</v>
      </c>
      <c r="Z57" s="214">
        <f>'02.2024ΕΛ'!Z57</f>
        <v>0</v>
      </c>
      <c r="AA57" s="9">
        <f>'02.2024ΕΛ'!AA57</f>
        <v>0</v>
      </c>
      <c r="AB57" s="10">
        <f>'02.2024ΕΛ'!AB57</f>
        <v>0</v>
      </c>
      <c r="AC57" s="214">
        <f>'02.2024ΕΛ'!AC57</f>
        <v>0</v>
      </c>
      <c r="AD57" s="9">
        <f>'02.2024ΕΛ'!AD57</f>
        <v>0</v>
      </c>
      <c r="AE57" s="10">
        <f>'02.2024ΕΛ'!AE57</f>
        <v>0</v>
      </c>
      <c r="AF57" s="214">
        <f>'02.2024ΕΛ'!AF57</f>
        <v>0</v>
      </c>
      <c r="AG57" s="9">
        <f>'02.2024ΕΛ'!AG57</f>
        <v>0</v>
      </c>
      <c r="AH57" s="10">
        <f>'02.2024ΕΛ'!AH57</f>
        <v>0</v>
      </c>
      <c r="AI57" s="214">
        <f>'02.2024ΕΛ'!AI57</f>
        <v>100</v>
      </c>
    </row>
    <row r="58" spans="1:35" ht="19.5" customHeight="1" outlineLevel="1" x14ac:dyDescent="0.2">
      <c r="A58" s="154"/>
      <c r="B58" s="167" t="str">
        <v>INDUSTRIAL</v>
      </c>
      <c r="C58" s="9">
        <f>'02.2024ΕΛ'!C58</f>
        <v>5</v>
      </c>
      <c r="D58" s="10">
        <f>'02.2024ΕΛ'!D58</f>
        <v>0</v>
      </c>
      <c r="E58" s="214">
        <f>'02.2024ΕΛ'!E58</f>
        <v>1645215</v>
      </c>
      <c r="F58" s="9">
        <f>'02.2024ΕΛ'!F58</f>
        <v>7</v>
      </c>
      <c r="G58" s="10">
        <f>'02.2024ΕΛ'!G58</f>
        <v>0</v>
      </c>
      <c r="H58" s="214">
        <f>'02.2024ΕΛ'!H58</f>
        <v>3784503</v>
      </c>
      <c r="I58" s="9">
        <f>'02.2024ΕΛ'!I58</f>
        <v>12</v>
      </c>
      <c r="J58" s="10" t="str">
        <f>'02.2024ΕΛ'!J58</f>
        <v> </v>
      </c>
      <c r="K58" s="214">
        <f>'02.2024ΕΛ'!K58</f>
        <v>9291816</v>
      </c>
      <c r="L58" s="9">
        <f>'02.2024ΕΛ'!L58</f>
        <v>27</v>
      </c>
      <c r="M58" s="10">
        <f>'02.2024ΕΛ'!M58</f>
        <v>0</v>
      </c>
      <c r="N58" s="214">
        <f>'02.2024ΕΛ'!N58</f>
        <v>25615094</v>
      </c>
      <c r="O58" s="9">
        <f>'02.2024ΕΛ'!O58</f>
        <v>13</v>
      </c>
      <c r="P58" s="10">
        <f>'02.2024ΕΛ'!P58</f>
        <v>0</v>
      </c>
      <c r="Q58" s="214">
        <f>'02.2024ΕΛ'!Q58</f>
        <v>4832777</v>
      </c>
      <c r="R58" s="9">
        <f>'02.2024ΕΛ'!R58</f>
        <v>8</v>
      </c>
      <c r="S58" s="10">
        <f>'02.2024ΕΛ'!S58</f>
        <v>0</v>
      </c>
      <c r="T58" s="214">
        <f>'02.2024ΕΛ'!T58</f>
        <v>5212938</v>
      </c>
      <c r="U58" s="9">
        <f>'02.2024ΕΛ'!U58</f>
        <v>0</v>
      </c>
      <c r="V58" s="10">
        <f>'02.2024ΕΛ'!V58</f>
        <v>0</v>
      </c>
      <c r="W58" s="214">
        <f>'02.2024ΕΛ'!W58</f>
        <v>0</v>
      </c>
      <c r="X58" s="9">
        <f>'02.2024ΕΛ'!X58</f>
        <v>0</v>
      </c>
      <c r="Y58" s="10">
        <f>'02.2024ΕΛ'!Y58</f>
        <v>0</v>
      </c>
      <c r="Z58" s="214">
        <f>'02.2024ΕΛ'!Z58</f>
        <v>0</v>
      </c>
      <c r="AA58" s="9">
        <f>'02.2024ΕΛ'!AA58</f>
        <v>0</v>
      </c>
      <c r="AB58" s="10">
        <f>'02.2024ΕΛ'!AB58</f>
        <v>0</v>
      </c>
      <c r="AC58" s="214">
        <f>'02.2024ΕΛ'!AC58</f>
        <v>0</v>
      </c>
      <c r="AD58" s="9">
        <f>'02.2024ΕΛ'!AD58</f>
        <v>0</v>
      </c>
      <c r="AE58" s="10">
        <f>'02.2024ΕΛ'!AE58</f>
        <v>0</v>
      </c>
      <c r="AF58" s="214">
        <f>'02.2024ΕΛ'!AF58</f>
        <v>0</v>
      </c>
      <c r="AG58" s="9">
        <f>'02.2024ΕΛ'!AG58</f>
        <v>72</v>
      </c>
      <c r="AH58" s="10">
        <f>'02.2024ΕΛ'!AH58</f>
        <v>0</v>
      </c>
      <c r="AI58" s="214">
        <f>'02.2024ΕΛ'!AI58</f>
        <v>50382343</v>
      </c>
    </row>
    <row r="59" spans="1:35" ht="19.5" customHeight="1" outlineLevel="1" thickBot="1" x14ac:dyDescent="0.25">
      <c r="A59" s="155"/>
      <c r="B59" s="167" t="str">
        <v>AIRCONDITIONING/COGENERATION</v>
      </c>
      <c r="C59" s="208">
        <f>'02.2024ΕΛ'!C59</f>
        <v>0</v>
      </c>
      <c r="D59" s="209">
        <f>'02.2024ΕΛ'!D59</f>
        <v>0</v>
      </c>
      <c r="E59" s="215">
        <f>'02.2024ΕΛ'!E59</f>
        <v>0</v>
      </c>
      <c r="F59" s="208">
        <f>'02.2024ΕΛ'!F59</f>
        <v>0</v>
      </c>
      <c r="G59" s="209">
        <f>'02.2024ΕΛ'!G59</f>
        <v>0</v>
      </c>
      <c r="H59" s="215">
        <f>'02.2024ΕΛ'!H59</f>
        <v>0</v>
      </c>
      <c r="I59" s="208">
        <f>'02.2024ΕΛ'!I59</f>
        <v>2</v>
      </c>
      <c r="J59" s="209" t="str">
        <f>'02.2024ΕΛ'!J59</f>
        <v> </v>
      </c>
      <c r="K59" s="215">
        <f>'02.2024ΕΛ'!K59</f>
        <v>16156</v>
      </c>
      <c r="L59" s="208">
        <f>'02.2024ΕΛ'!L59</f>
        <v>0</v>
      </c>
      <c r="M59" s="209">
        <f>'02.2024ΕΛ'!M59</f>
        <v>0</v>
      </c>
      <c r="N59" s="215">
        <f>'02.2024ΕΛ'!N59</f>
        <v>0</v>
      </c>
      <c r="O59" s="208">
        <f>'02.2024ΕΛ'!O59</f>
        <v>0</v>
      </c>
      <c r="P59" s="209">
        <f>'02.2024ΕΛ'!P59</f>
        <v>0</v>
      </c>
      <c r="Q59" s="215">
        <f>'02.2024ΕΛ'!Q59</f>
        <v>0</v>
      </c>
      <c r="R59" s="208">
        <f>'02.2024ΕΛ'!R59</f>
        <v>0</v>
      </c>
      <c r="S59" s="209">
        <f>'02.2024ΕΛ'!S59</f>
        <v>0</v>
      </c>
      <c r="T59" s="215">
        <f>'02.2024ΕΛ'!T59</f>
        <v>0</v>
      </c>
      <c r="U59" s="208">
        <f>'02.2024ΕΛ'!U59</f>
        <v>0</v>
      </c>
      <c r="V59" s="209">
        <f>'02.2024ΕΛ'!V59</f>
        <v>0</v>
      </c>
      <c r="W59" s="215">
        <f>'02.2024ΕΛ'!W59</f>
        <v>0</v>
      </c>
      <c r="X59" s="208">
        <f>'02.2024ΕΛ'!X59</f>
        <v>0</v>
      </c>
      <c r="Y59" s="209">
        <f>'02.2024ΕΛ'!Y59</f>
        <v>0</v>
      </c>
      <c r="Z59" s="215">
        <f>'02.2024ΕΛ'!Z59</f>
        <v>0</v>
      </c>
      <c r="AA59" s="208">
        <f>'02.2024ΕΛ'!AA59</f>
        <v>0</v>
      </c>
      <c r="AB59" s="209">
        <f>'02.2024ΕΛ'!AB59</f>
        <v>0</v>
      </c>
      <c r="AC59" s="215">
        <f>'02.2024ΕΛ'!AC59</f>
        <v>0</v>
      </c>
      <c r="AD59" s="208">
        <f>'02.2024ΕΛ'!AD59</f>
        <v>0</v>
      </c>
      <c r="AE59" s="209">
        <f>'02.2024ΕΛ'!AE59</f>
        <v>0</v>
      </c>
      <c r="AF59" s="215">
        <f>'02.2024ΕΛ'!AF59</f>
        <v>0</v>
      </c>
      <c r="AG59" s="208">
        <f>'02.2024ΕΛ'!AG59</f>
        <v>2</v>
      </c>
      <c r="AH59" s="209">
        <f>'02.2024ΕΛ'!AH59</f>
        <v>0</v>
      </c>
      <c r="AI59" s="215">
        <f>'02.2024ΕΛ'!AI59</f>
        <v>16156</v>
      </c>
    </row>
    <row r="60" spans="1:35" ht="20" x14ac:dyDescent="0.2">
      <c r="A60" s="153">
        <v>10</v>
      </c>
      <c r="B60" s="168" t="s">
        <v>95</v>
      </c>
      <c r="C60" s="73">
        <f>'02.2024ΕΛ'!C60</f>
        <v>1</v>
      </c>
      <c r="D60" s="74">
        <f>'02.2024ΕΛ'!D60</f>
        <v>0</v>
      </c>
      <c r="E60" s="213">
        <f>'02.2024ΕΛ'!E60</f>
        <v>132372</v>
      </c>
      <c r="F60" s="73">
        <f>'02.2024ΕΛ'!F60</f>
        <v>0</v>
      </c>
      <c r="G60" s="74">
        <f>'02.2024ΕΛ'!G60</f>
        <v>0</v>
      </c>
      <c r="H60" s="213">
        <f>'02.2024ΕΛ'!H60</f>
        <v>0</v>
      </c>
      <c r="I60" s="73">
        <f>'02.2024ΕΛ'!I60</f>
        <v>4</v>
      </c>
      <c r="J60" s="74">
        <f>'02.2024ΕΛ'!J60</f>
        <v>0</v>
      </c>
      <c r="K60" s="213">
        <f>'02.2024ΕΛ'!K60</f>
        <v>7363769</v>
      </c>
      <c r="L60" s="73">
        <f>'02.2024ΕΛ'!L60</f>
        <v>0</v>
      </c>
      <c r="M60" s="74">
        <f>'02.2024ΕΛ'!M60</f>
        <v>0</v>
      </c>
      <c r="N60" s="213">
        <f>'02.2024ΕΛ'!N60</f>
        <v>0</v>
      </c>
      <c r="O60" s="73">
        <f>'02.2024ΕΛ'!O60</f>
        <v>0</v>
      </c>
      <c r="P60" s="74">
        <f>'02.2024ΕΛ'!P60</f>
        <v>0</v>
      </c>
      <c r="Q60" s="213">
        <f>'02.2024ΕΛ'!Q60</f>
        <v>0</v>
      </c>
      <c r="R60" s="73">
        <f>'02.2024ΕΛ'!R60</f>
        <v>0</v>
      </c>
      <c r="S60" s="74">
        <f>'02.2024ΕΛ'!S60</f>
        <v>0</v>
      </c>
      <c r="T60" s="213">
        <f>'02.2024ΕΛ'!T60</f>
        <v>0</v>
      </c>
      <c r="U60" s="73">
        <f>'02.2024ΕΛ'!U60</f>
        <v>0</v>
      </c>
      <c r="V60" s="74">
        <f>'02.2024ΕΛ'!V60</f>
        <v>0</v>
      </c>
      <c r="W60" s="213">
        <f>'02.2024ΕΛ'!W60</f>
        <v>0</v>
      </c>
      <c r="X60" s="73">
        <f>'02.2024ΕΛ'!X60</f>
        <v>0</v>
      </c>
      <c r="Y60" s="74">
        <f>'02.2024ΕΛ'!Y60</f>
        <v>0</v>
      </c>
      <c r="Z60" s="213">
        <f>'02.2024ΕΛ'!Z60</f>
        <v>0</v>
      </c>
      <c r="AA60" s="73">
        <f>'02.2024ΕΛ'!AA60</f>
        <v>0</v>
      </c>
      <c r="AB60" s="74">
        <f>'02.2024ΕΛ'!AB60</f>
        <v>0</v>
      </c>
      <c r="AC60" s="213">
        <f>'02.2024ΕΛ'!AC60</f>
        <v>0</v>
      </c>
      <c r="AD60" s="73">
        <f>'02.2024ΕΛ'!AD60</f>
        <v>0</v>
      </c>
      <c r="AE60" s="74">
        <f>'02.2024ΕΛ'!AE60</f>
        <v>0</v>
      </c>
      <c r="AF60" s="213">
        <f>'02.2024ΕΛ'!AF60</f>
        <v>0</v>
      </c>
      <c r="AG60" s="73">
        <f>'02.2024ΕΛ'!AG60</f>
        <v>5</v>
      </c>
      <c r="AH60" s="74">
        <f>'02.2024ΕΛ'!AH60</f>
        <v>0</v>
      </c>
      <c r="AI60" s="213">
        <f>'02.2024ΕΛ'!AI60</f>
        <v>7496141</v>
      </c>
    </row>
    <row r="61" spans="1:35" ht="19.5" customHeight="1" outlineLevel="1" x14ac:dyDescent="0.2">
      <c r="A61" s="154"/>
      <c r="B61" s="167" t="str" cm="1">
        <f t="array" ref="B61:B65">$B$7:$B$11</f>
        <v>RESIDENTIAL</v>
      </c>
      <c r="C61" s="9">
        <f>'02.2024ΕΛ'!C61</f>
        <v>0</v>
      </c>
      <c r="D61" s="10">
        <f>'02.2024ΕΛ'!D61</f>
        <v>0</v>
      </c>
      <c r="E61" s="214">
        <f>'02.2024ΕΛ'!E61</f>
        <v>0</v>
      </c>
      <c r="F61" s="9">
        <f>'02.2024ΕΛ'!F61</f>
        <v>0</v>
      </c>
      <c r="G61" s="10">
        <f>'02.2024ΕΛ'!G61</f>
        <v>0</v>
      </c>
      <c r="H61" s="214">
        <f>'02.2024ΕΛ'!H61</f>
        <v>0</v>
      </c>
      <c r="I61" s="9" t="str">
        <f>'02.2024ΕΛ'!I61</f>
        <v> </v>
      </c>
      <c r="J61" s="10" t="str">
        <f>'02.2024ΕΛ'!J61</f>
        <v> </v>
      </c>
      <c r="K61" s="214" t="str">
        <f>'02.2024ΕΛ'!K61</f>
        <v> </v>
      </c>
      <c r="L61" s="9">
        <f>'02.2024ΕΛ'!L61</f>
        <v>0</v>
      </c>
      <c r="M61" s="10">
        <f>'02.2024ΕΛ'!M61</f>
        <v>0</v>
      </c>
      <c r="N61" s="214">
        <f>'02.2024ΕΛ'!N61</f>
        <v>0</v>
      </c>
      <c r="O61" s="9">
        <f>'02.2024ΕΛ'!O61</f>
        <v>0</v>
      </c>
      <c r="P61" s="10">
        <f>'02.2024ΕΛ'!P61</f>
        <v>0</v>
      </c>
      <c r="Q61" s="214">
        <f>'02.2024ΕΛ'!Q61</f>
        <v>0</v>
      </c>
      <c r="R61" s="9">
        <f>'02.2024ΕΛ'!R61</f>
        <v>0</v>
      </c>
      <c r="S61" s="10">
        <f>'02.2024ΕΛ'!S61</f>
        <v>0</v>
      </c>
      <c r="T61" s="214">
        <f>'02.2024ΕΛ'!T61</f>
        <v>0</v>
      </c>
      <c r="U61" s="9">
        <f>'02.2024ΕΛ'!U61</f>
        <v>0</v>
      </c>
      <c r="V61" s="10">
        <f>'02.2024ΕΛ'!V61</f>
        <v>0</v>
      </c>
      <c r="W61" s="214">
        <f>'02.2024ΕΛ'!W61</f>
        <v>0</v>
      </c>
      <c r="X61" s="9">
        <f>'02.2024ΕΛ'!X61</f>
        <v>0</v>
      </c>
      <c r="Y61" s="10">
        <f>'02.2024ΕΛ'!Y61</f>
        <v>0</v>
      </c>
      <c r="Z61" s="214">
        <f>'02.2024ΕΛ'!Z61</f>
        <v>0</v>
      </c>
      <c r="AA61" s="9">
        <f>'02.2024ΕΛ'!AA61</f>
        <v>0</v>
      </c>
      <c r="AB61" s="10">
        <f>'02.2024ΕΛ'!AB61</f>
        <v>0</v>
      </c>
      <c r="AC61" s="214">
        <f>'02.2024ΕΛ'!AC61</f>
        <v>0</v>
      </c>
      <c r="AD61" s="9">
        <f>'02.2024ΕΛ'!AD61</f>
        <v>0</v>
      </c>
      <c r="AE61" s="10">
        <f>'02.2024ΕΛ'!AE61</f>
        <v>0</v>
      </c>
      <c r="AF61" s="214">
        <f>'02.2024ΕΛ'!AF61</f>
        <v>0</v>
      </c>
      <c r="AG61" s="9">
        <f>'02.2024ΕΛ'!AG61</f>
        <v>0</v>
      </c>
      <c r="AH61" s="10">
        <f>'02.2024ΕΛ'!AH61</f>
        <v>0</v>
      </c>
      <c r="AI61" s="214">
        <f>'02.2024ΕΛ'!AI61</f>
        <v>0</v>
      </c>
    </row>
    <row r="62" spans="1:35" ht="19.5" customHeight="1" outlineLevel="1" x14ac:dyDescent="0.2">
      <c r="A62" s="154"/>
      <c r="B62" s="167" t="str">
        <v>COMMERCIAL</v>
      </c>
      <c r="C62" s="9">
        <f>'02.2024ΕΛ'!C62</f>
        <v>0</v>
      </c>
      <c r="D62" s="10">
        <f>'02.2024ΕΛ'!D62</f>
        <v>0</v>
      </c>
      <c r="E62" s="214">
        <f>'02.2024ΕΛ'!E62</f>
        <v>0</v>
      </c>
      <c r="F62" s="9">
        <f>'02.2024ΕΛ'!F62</f>
        <v>0</v>
      </c>
      <c r="G62" s="10">
        <f>'02.2024ΕΛ'!G62</f>
        <v>0</v>
      </c>
      <c r="H62" s="214">
        <f>'02.2024ΕΛ'!H62</f>
        <v>0</v>
      </c>
      <c r="I62" s="9" t="str">
        <f>'02.2024ΕΛ'!I62</f>
        <v> </v>
      </c>
      <c r="J62" s="10" t="str">
        <f>'02.2024ΕΛ'!J62</f>
        <v> </v>
      </c>
      <c r="K62" s="214" t="str">
        <f>'02.2024ΕΛ'!K62</f>
        <v> </v>
      </c>
      <c r="L62" s="9">
        <f>'02.2024ΕΛ'!L62</f>
        <v>0</v>
      </c>
      <c r="M62" s="10">
        <f>'02.2024ΕΛ'!M62</f>
        <v>0</v>
      </c>
      <c r="N62" s="214">
        <f>'02.2024ΕΛ'!N62</f>
        <v>0</v>
      </c>
      <c r="O62" s="9">
        <f>'02.2024ΕΛ'!O62</f>
        <v>0</v>
      </c>
      <c r="P62" s="10">
        <f>'02.2024ΕΛ'!P62</f>
        <v>0</v>
      </c>
      <c r="Q62" s="214">
        <f>'02.2024ΕΛ'!Q62</f>
        <v>0</v>
      </c>
      <c r="R62" s="9">
        <f>'02.2024ΕΛ'!R62</f>
        <v>0</v>
      </c>
      <c r="S62" s="10">
        <f>'02.2024ΕΛ'!S62</f>
        <v>0</v>
      </c>
      <c r="T62" s="214">
        <f>'02.2024ΕΛ'!T62</f>
        <v>0</v>
      </c>
      <c r="U62" s="9">
        <f>'02.2024ΕΛ'!U62</f>
        <v>0</v>
      </c>
      <c r="V62" s="10">
        <f>'02.2024ΕΛ'!V62</f>
        <v>0</v>
      </c>
      <c r="W62" s="214">
        <f>'02.2024ΕΛ'!W62</f>
        <v>0</v>
      </c>
      <c r="X62" s="9">
        <f>'02.2024ΕΛ'!X62</f>
        <v>0</v>
      </c>
      <c r="Y62" s="10">
        <f>'02.2024ΕΛ'!Y62</f>
        <v>0</v>
      </c>
      <c r="Z62" s="214">
        <f>'02.2024ΕΛ'!Z62</f>
        <v>0</v>
      </c>
      <c r="AA62" s="9">
        <f>'02.2024ΕΛ'!AA62</f>
        <v>0</v>
      </c>
      <c r="AB62" s="10">
        <f>'02.2024ΕΛ'!AB62</f>
        <v>0</v>
      </c>
      <c r="AC62" s="214">
        <f>'02.2024ΕΛ'!AC62</f>
        <v>0</v>
      </c>
      <c r="AD62" s="9">
        <f>'02.2024ΕΛ'!AD62</f>
        <v>0</v>
      </c>
      <c r="AE62" s="10">
        <f>'02.2024ΕΛ'!AE62</f>
        <v>0</v>
      </c>
      <c r="AF62" s="214">
        <f>'02.2024ΕΛ'!AF62</f>
        <v>0</v>
      </c>
      <c r="AG62" s="9">
        <f>'02.2024ΕΛ'!AG62</f>
        <v>0</v>
      </c>
      <c r="AH62" s="10">
        <f>'02.2024ΕΛ'!AH62</f>
        <v>0</v>
      </c>
      <c r="AI62" s="214">
        <f>'02.2024ΕΛ'!AI62</f>
        <v>0</v>
      </c>
    </row>
    <row r="63" spans="1:35" ht="19.5" customHeight="1" outlineLevel="1" x14ac:dyDescent="0.2">
      <c r="A63" s="154"/>
      <c r="B63" s="167" t="str">
        <v>CNG</v>
      </c>
      <c r="C63" s="9">
        <f>'02.2024ΕΛ'!C63</f>
        <v>1</v>
      </c>
      <c r="D63" s="10">
        <f>'02.2024ΕΛ'!D63</f>
        <v>0</v>
      </c>
      <c r="E63" s="214">
        <f>'02.2024ΕΛ'!E63</f>
        <v>132372</v>
      </c>
      <c r="F63" s="9">
        <f>'02.2024ΕΛ'!F63</f>
        <v>0</v>
      </c>
      <c r="G63" s="10">
        <f>'02.2024ΕΛ'!G63</f>
        <v>0</v>
      </c>
      <c r="H63" s="214">
        <f>'02.2024ΕΛ'!H63</f>
        <v>0</v>
      </c>
      <c r="I63" s="9" t="str">
        <f>'02.2024ΕΛ'!I63</f>
        <v> </v>
      </c>
      <c r="J63" s="10" t="str">
        <f>'02.2024ΕΛ'!J63</f>
        <v> </v>
      </c>
      <c r="K63" s="214" t="str">
        <f>'02.2024ΕΛ'!K63</f>
        <v> </v>
      </c>
      <c r="L63" s="9">
        <f>'02.2024ΕΛ'!L63</f>
        <v>0</v>
      </c>
      <c r="M63" s="10">
        <f>'02.2024ΕΛ'!M63</f>
        <v>0</v>
      </c>
      <c r="N63" s="214">
        <f>'02.2024ΕΛ'!N63</f>
        <v>0</v>
      </c>
      <c r="O63" s="9">
        <f>'02.2024ΕΛ'!O63</f>
        <v>0</v>
      </c>
      <c r="P63" s="10">
        <f>'02.2024ΕΛ'!P63</f>
        <v>0</v>
      </c>
      <c r="Q63" s="214">
        <f>'02.2024ΕΛ'!Q63</f>
        <v>0</v>
      </c>
      <c r="R63" s="9">
        <f>'02.2024ΕΛ'!R63</f>
        <v>0</v>
      </c>
      <c r="S63" s="10">
        <f>'02.2024ΕΛ'!S63</f>
        <v>0</v>
      </c>
      <c r="T63" s="214">
        <f>'02.2024ΕΛ'!T63</f>
        <v>0</v>
      </c>
      <c r="U63" s="9">
        <f>'02.2024ΕΛ'!U63</f>
        <v>0</v>
      </c>
      <c r="V63" s="10">
        <f>'02.2024ΕΛ'!V63</f>
        <v>0</v>
      </c>
      <c r="W63" s="214">
        <f>'02.2024ΕΛ'!W63</f>
        <v>0</v>
      </c>
      <c r="X63" s="9">
        <f>'02.2024ΕΛ'!X63</f>
        <v>0</v>
      </c>
      <c r="Y63" s="10">
        <f>'02.2024ΕΛ'!Y63</f>
        <v>0</v>
      </c>
      <c r="Z63" s="214">
        <f>'02.2024ΕΛ'!Z63</f>
        <v>0</v>
      </c>
      <c r="AA63" s="9">
        <f>'02.2024ΕΛ'!AA63</f>
        <v>0</v>
      </c>
      <c r="AB63" s="10">
        <f>'02.2024ΕΛ'!AB63</f>
        <v>0</v>
      </c>
      <c r="AC63" s="214">
        <f>'02.2024ΕΛ'!AC63</f>
        <v>0</v>
      </c>
      <c r="AD63" s="9">
        <f>'02.2024ΕΛ'!AD63</f>
        <v>0</v>
      </c>
      <c r="AE63" s="10">
        <f>'02.2024ΕΛ'!AE63</f>
        <v>0</v>
      </c>
      <c r="AF63" s="214">
        <f>'02.2024ΕΛ'!AF63</f>
        <v>0</v>
      </c>
      <c r="AG63" s="9">
        <f>'02.2024ΕΛ'!AG63</f>
        <v>1</v>
      </c>
      <c r="AH63" s="10">
        <f>'02.2024ΕΛ'!AH63</f>
        <v>0</v>
      </c>
      <c r="AI63" s="214">
        <f>'02.2024ΕΛ'!AI63</f>
        <v>132372</v>
      </c>
    </row>
    <row r="64" spans="1:35" ht="19.5" customHeight="1" outlineLevel="1" x14ac:dyDescent="0.2">
      <c r="A64" s="154"/>
      <c r="B64" s="167" t="str">
        <v>INDUSTRIAL</v>
      </c>
      <c r="C64" s="9">
        <f>'02.2024ΕΛ'!C64</f>
        <v>0</v>
      </c>
      <c r="D64" s="10">
        <f>'02.2024ΕΛ'!D64</f>
        <v>0</v>
      </c>
      <c r="E64" s="214">
        <f>'02.2024ΕΛ'!E64</f>
        <v>0</v>
      </c>
      <c r="F64" s="9">
        <f>'02.2024ΕΛ'!F64</f>
        <v>0</v>
      </c>
      <c r="G64" s="10">
        <f>'02.2024ΕΛ'!G64</f>
        <v>0</v>
      </c>
      <c r="H64" s="214">
        <f>'02.2024ΕΛ'!H64</f>
        <v>0</v>
      </c>
      <c r="I64" s="9">
        <f>'02.2024ΕΛ'!I64</f>
        <v>4</v>
      </c>
      <c r="J64" s="10" t="str">
        <f>'02.2024ΕΛ'!J64</f>
        <v> </v>
      </c>
      <c r="K64" s="214">
        <f>'02.2024ΕΛ'!K64</f>
        <v>7363769</v>
      </c>
      <c r="L64" s="9">
        <f>'02.2024ΕΛ'!L64</f>
        <v>0</v>
      </c>
      <c r="M64" s="10">
        <f>'02.2024ΕΛ'!M64</f>
        <v>0</v>
      </c>
      <c r="N64" s="214">
        <f>'02.2024ΕΛ'!N64</f>
        <v>0</v>
      </c>
      <c r="O64" s="9">
        <f>'02.2024ΕΛ'!O64</f>
        <v>0</v>
      </c>
      <c r="P64" s="10">
        <f>'02.2024ΕΛ'!P64</f>
        <v>0</v>
      </c>
      <c r="Q64" s="214">
        <f>'02.2024ΕΛ'!Q64</f>
        <v>0</v>
      </c>
      <c r="R64" s="9">
        <f>'02.2024ΕΛ'!R64</f>
        <v>0</v>
      </c>
      <c r="S64" s="10">
        <f>'02.2024ΕΛ'!S64</f>
        <v>0</v>
      </c>
      <c r="T64" s="214">
        <f>'02.2024ΕΛ'!T64</f>
        <v>0</v>
      </c>
      <c r="U64" s="9">
        <f>'02.2024ΕΛ'!U64</f>
        <v>0</v>
      </c>
      <c r="V64" s="10">
        <f>'02.2024ΕΛ'!V64</f>
        <v>0</v>
      </c>
      <c r="W64" s="214">
        <f>'02.2024ΕΛ'!W64</f>
        <v>0</v>
      </c>
      <c r="X64" s="9">
        <f>'02.2024ΕΛ'!X64</f>
        <v>0</v>
      </c>
      <c r="Y64" s="10">
        <f>'02.2024ΕΛ'!Y64</f>
        <v>0</v>
      </c>
      <c r="Z64" s="214">
        <f>'02.2024ΕΛ'!Z64</f>
        <v>0</v>
      </c>
      <c r="AA64" s="9">
        <f>'02.2024ΕΛ'!AA64</f>
        <v>0</v>
      </c>
      <c r="AB64" s="10">
        <f>'02.2024ΕΛ'!AB64</f>
        <v>0</v>
      </c>
      <c r="AC64" s="214">
        <f>'02.2024ΕΛ'!AC64</f>
        <v>0</v>
      </c>
      <c r="AD64" s="9">
        <f>'02.2024ΕΛ'!AD64</f>
        <v>0</v>
      </c>
      <c r="AE64" s="10">
        <f>'02.2024ΕΛ'!AE64</f>
        <v>0</v>
      </c>
      <c r="AF64" s="214">
        <f>'02.2024ΕΛ'!AF64</f>
        <v>0</v>
      </c>
      <c r="AG64" s="9">
        <f>'02.2024ΕΛ'!AG64</f>
        <v>4</v>
      </c>
      <c r="AH64" s="10">
        <f>'02.2024ΕΛ'!AH64</f>
        <v>0</v>
      </c>
      <c r="AI64" s="214">
        <f>'02.2024ΕΛ'!AI64</f>
        <v>7363769</v>
      </c>
    </row>
    <row r="65" spans="1:35" ht="19.5" customHeight="1" outlineLevel="1" thickBot="1" x14ac:dyDescent="0.25">
      <c r="A65" s="155"/>
      <c r="B65" s="167" t="str">
        <v>AIRCONDITIONING/COGENERATION</v>
      </c>
      <c r="C65" s="208">
        <f>'02.2024ΕΛ'!C65</f>
        <v>0</v>
      </c>
      <c r="D65" s="209">
        <f>'02.2024ΕΛ'!D65</f>
        <v>0</v>
      </c>
      <c r="E65" s="215">
        <f>'02.2024ΕΛ'!E65</f>
        <v>0</v>
      </c>
      <c r="F65" s="208">
        <f>'02.2024ΕΛ'!F65</f>
        <v>0</v>
      </c>
      <c r="G65" s="209">
        <f>'02.2024ΕΛ'!G65</f>
        <v>0</v>
      </c>
      <c r="H65" s="215">
        <f>'02.2024ΕΛ'!H65</f>
        <v>0</v>
      </c>
      <c r="I65" s="208" t="str">
        <f>'02.2024ΕΛ'!I65</f>
        <v> </v>
      </c>
      <c r="J65" s="209" t="str">
        <f>'02.2024ΕΛ'!J65</f>
        <v> </v>
      </c>
      <c r="K65" s="215" t="str">
        <f>'02.2024ΕΛ'!K65</f>
        <v> </v>
      </c>
      <c r="L65" s="208">
        <f>'02.2024ΕΛ'!L65</f>
        <v>0</v>
      </c>
      <c r="M65" s="209">
        <f>'02.2024ΕΛ'!M65</f>
        <v>0</v>
      </c>
      <c r="N65" s="215">
        <f>'02.2024ΕΛ'!N65</f>
        <v>0</v>
      </c>
      <c r="O65" s="208">
        <f>'02.2024ΕΛ'!O65</f>
        <v>0</v>
      </c>
      <c r="P65" s="209">
        <f>'02.2024ΕΛ'!P65</f>
        <v>0</v>
      </c>
      <c r="Q65" s="215">
        <f>'02.2024ΕΛ'!Q65</f>
        <v>0</v>
      </c>
      <c r="R65" s="208">
        <f>'02.2024ΕΛ'!R65</f>
        <v>0</v>
      </c>
      <c r="S65" s="209">
        <f>'02.2024ΕΛ'!S65</f>
        <v>0</v>
      </c>
      <c r="T65" s="215">
        <f>'02.2024ΕΛ'!T65</f>
        <v>0</v>
      </c>
      <c r="U65" s="208">
        <f>'02.2024ΕΛ'!U65</f>
        <v>0</v>
      </c>
      <c r="V65" s="209">
        <f>'02.2024ΕΛ'!V65</f>
        <v>0</v>
      </c>
      <c r="W65" s="215">
        <f>'02.2024ΕΛ'!W65</f>
        <v>0</v>
      </c>
      <c r="X65" s="208">
        <f>'02.2024ΕΛ'!X65</f>
        <v>0</v>
      </c>
      <c r="Y65" s="209">
        <f>'02.2024ΕΛ'!Y65</f>
        <v>0</v>
      </c>
      <c r="Z65" s="215">
        <f>'02.2024ΕΛ'!Z65</f>
        <v>0</v>
      </c>
      <c r="AA65" s="208">
        <f>'02.2024ΕΛ'!AA65</f>
        <v>0</v>
      </c>
      <c r="AB65" s="209">
        <f>'02.2024ΕΛ'!AB65</f>
        <v>0</v>
      </c>
      <c r="AC65" s="215">
        <f>'02.2024ΕΛ'!AC65</f>
        <v>0</v>
      </c>
      <c r="AD65" s="208">
        <f>'02.2024ΕΛ'!AD65</f>
        <v>0</v>
      </c>
      <c r="AE65" s="209">
        <f>'02.2024ΕΛ'!AE65</f>
        <v>0</v>
      </c>
      <c r="AF65" s="215">
        <f>'02.2024ΕΛ'!AF65</f>
        <v>0</v>
      </c>
      <c r="AG65" s="208">
        <f>'02.2024ΕΛ'!AG65</f>
        <v>0</v>
      </c>
      <c r="AH65" s="209">
        <f>'02.2024ΕΛ'!AH65</f>
        <v>0</v>
      </c>
      <c r="AI65" s="215">
        <f>'02.2024ΕΛ'!AI65</f>
        <v>0</v>
      </c>
    </row>
    <row r="66" spans="1:35" ht="20" outlineLevel="1" x14ac:dyDescent="0.2">
      <c r="A66" s="153">
        <v>11</v>
      </c>
      <c r="B66" s="168" t="s">
        <v>96</v>
      </c>
      <c r="C66" s="73">
        <f>'02.2024ΕΛ'!C66</f>
        <v>13930</v>
      </c>
      <c r="D66" s="74">
        <f>'02.2024ΕΛ'!D66</f>
        <v>0</v>
      </c>
      <c r="E66" s="213">
        <f>'02.2024ΕΛ'!E66</f>
        <v>29466038</v>
      </c>
      <c r="F66" s="73">
        <f>'02.2024ΕΛ'!F66</f>
        <v>8264</v>
      </c>
      <c r="G66" s="74">
        <f>'02.2024ΕΛ'!G66</f>
        <v>0</v>
      </c>
      <c r="H66" s="213">
        <f>'02.2024ΕΛ'!H66</f>
        <v>17471237</v>
      </c>
      <c r="I66" s="73">
        <f>'02.2024ΕΛ'!I66</f>
        <v>12919</v>
      </c>
      <c r="J66" s="74">
        <f>'02.2024ΕΛ'!J66</f>
        <v>0</v>
      </c>
      <c r="K66" s="213">
        <f>'02.2024ΕΛ'!K66</f>
        <v>39740848</v>
      </c>
      <c r="L66" s="73">
        <f>'02.2024ΕΛ'!L66</f>
        <v>133</v>
      </c>
      <c r="M66" s="74">
        <f>'02.2024ΕΛ'!M66</f>
        <v>0</v>
      </c>
      <c r="N66" s="213">
        <f>'02.2024ΕΛ'!N66</f>
        <v>8484871</v>
      </c>
      <c r="O66" s="73">
        <f>'02.2024ΕΛ'!O66</f>
        <v>396</v>
      </c>
      <c r="P66" s="74">
        <f>'02.2024ΕΛ'!P66</f>
        <v>0</v>
      </c>
      <c r="Q66" s="213">
        <f>'02.2024ΕΛ'!Q66</f>
        <v>42799683</v>
      </c>
      <c r="R66" s="73">
        <f>'02.2024ΕΛ'!R66</f>
        <v>109</v>
      </c>
      <c r="S66" s="74">
        <f>'02.2024ΕΛ'!S66</f>
        <v>0</v>
      </c>
      <c r="T66" s="213">
        <f>'02.2024ΕΛ'!T66</f>
        <v>40918645</v>
      </c>
      <c r="U66" s="73">
        <f>'02.2024ΕΛ'!U66</f>
        <v>0</v>
      </c>
      <c r="V66" s="74">
        <f>'02.2024ΕΛ'!V66</f>
        <v>0</v>
      </c>
      <c r="W66" s="213">
        <f>'02.2024ΕΛ'!W66</f>
        <v>0</v>
      </c>
      <c r="X66" s="73">
        <f>'02.2024ΕΛ'!X66</f>
        <v>0</v>
      </c>
      <c r="Y66" s="74">
        <f>'02.2024ΕΛ'!Y66</f>
        <v>0</v>
      </c>
      <c r="Z66" s="213">
        <f>'02.2024ΕΛ'!Z66</f>
        <v>0</v>
      </c>
      <c r="AA66" s="73">
        <f>'02.2024ΕΛ'!AA66</f>
        <v>0</v>
      </c>
      <c r="AB66" s="74">
        <f>'02.2024ΕΛ'!AB66</f>
        <v>0</v>
      </c>
      <c r="AC66" s="213">
        <f>'02.2024ΕΛ'!AC66</f>
        <v>0</v>
      </c>
      <c r="AD66" s="73">
        <f>'02.2024ΕΛ'!AD66</f>
        <v>0</v>
      </c>
      <c r="AE66" s="74">
        <f>'02.2024ΕΛ'!AE66</f>
        <v>0</v>
      </c>
      <c r="AF66" s="213">
        <f>'02.2024ΕΛ'!AF66</f>
        <v>0</v>
      </c>
      <c r="AG66" s="73">
        <f>'02.2024ΕΛ'!AG66</f>
        <v>35751</v>
      </c>
      <c r="AH66" s="74">
        <f>'02.2024ΕΛ'!AH66</f>
        <v>0</v>
      </c>
      <c r="AI66" s="213">
        <f>'02.2024ΕΛ'!AI66</f>
        <v>178819014</v>
      </c>
    </row>
    <row r="67" spans="1:35" ht="19.5" customHeight="1" outlineLevel="1" x14ac:dyDescent="0.2">
      <c r="A67" s="154"/>
      <c r="B67" s="167" t="str" cm="1">
        <f t="array" ref="B67:B71">$B$7:$B$11</f>
        <v>RESIDENTIAL</v>
      </c>
      <c r="C67" s="9">
        <f>'02.2024ΕΛ'!C67</f>
        <v>13564</v>
      </c>
      <c r="D67" s="10">
        <f>'02.2024ΕΛ'!D67</f>
        <v>0</v>
      </c>
      <c r="E67" s="214">
        <f>'02.2024ΕΛ'!E67</f>
        <v>14310890</v>
      </c>
      <c r="F67" s="9">
        <f>'02.2024ΕΛ'!F67</f>
        <v>7993</v>
      </c>
      <c r="G67" s="10">
        <f>'02.2024ΕΛ'!G67</f>
        <v>0</v>
      </c>
      <c r="H67" s="214">
        <f>'02.2024ΕΛ'!H67</f>
        <v>9549595</v>
      </c>
      <c r="I67" s="9">
        <f>'02.2024ΕΛ'!I67</f>
        <v>12422</v>
      </c>
      <c r="J67" s="10" t="str">
        <f>'02.2024ΕΛ'!J67</f>
        <v> </v>
      </c>
      <c r="K67" s="214">
        <f>'02.2024ΕΛ'!K67</f>
        <v>17635350</v>
      </c>
      <c r="L67" s="9">
        <f>'02.2024ΕΛ'!L67</f>
        <v>123</v>
      </c>
      <c r="M67" s="10">
        <f>'02.2024ΕΛ'!M67</f>
        <v>0</v>
      </c>
      <c r="N67" s="214">
        <f>'02.2024ΕΛ'!N67</f>
        <v>115485</v>
      </c>
      <c r="O67" s="9">
        <f>'02.2024ΕΛ'!O67</f>
        <v>371</v>
      </c>
      <c r="P67" s="10">
        <f>'02.2024ΕΛ'!P67</f>
        <v>0</v>
      </c>
      <c r="Q67" s="214">
        <f>'02.2024ΕΛ'!Q67</f>
        <v>406363</v>
      </c>
      <c r="R67" s="9">
        <f>'02.2024ΕΛ'!R67</f>
        <v>100</v>
      </c>
      <c r="S67" s="10">
        <f>'02.2024ΕΛ'!S67</f>
        <v>0</v>
      </c>
      <c r="T67" s="214">
        <f>'02.2024ΕΛ'!T67</f>
        <v>103517</v>
      </c>
      <c r="U67" s="9">
        <f>'02.2024ΕΛ'!U67</f>
        <v>0</v>
      </c>
      <c r="V67" s="10">
        <f>'02.2024ΕΛ'!V67</f>
        <v>0</v>
      </c>
      <c r="W67" s="214">
        <f>'02.2024ΕΛ'!W67</f>
        <v>0</v>
      </c>
      <c r="X67" s="9">
        <f>'02.2024ΕΛ'!X67</f>
        <v>0</v>
      </c>
      <c r="Y67" s="10">
        <f>'02.2024ΕΛ'!Y67</f>
        <v>0</v>
      </c>
      <c r="Z67" s="214">
        <f>'02.2024ΕΛ'!Z67</f>
        <v>0</v>
      </c>
      <c r="AA67" s="9">
        <f>'02.2024ΕΛ'!AA67</f>
        <v>0</v>
      </c>
      <c r="AB67" s="10">
        <f>'02.2024ΕΛ'!AB67</f>
        <v>0</v>
      </c>
      <c r="AC67" s="214">
        <f>'02.2024ΕΛ'!AC67</f>
        <v>0</v>
      </c>
      <c r="AD67" s="9">
        <f>'02.2024ΕΛ'!AD67</f>
        <v>0</v>
      </c>
      <c r="AE67" s="10">
        <f>'02.2024ΕΛ'!AE67</f>
        <v>0</v>
      </c>
      <c r="AF67" s="214">
        <f>'02.2024ΕΛ'!AF67</f>
        <v>0</v>
      </c>
      <c r="AG67" s="9">
        <f>'02.2024ΕΛ'!AG67</f>
        <v>34573</v>
      </c>
      <c r="AH67" s="10">
        <f>'02.2024ΕΛ'!AH67</f>
        <v>0</v>
      </c>
      <c r="AI67" s="214">
        <f>'02.2024ΕΛ'!AI67</f>
        <v>42121200</v>
      </c>
    </row>
    <row r="68" spans="1:35" ht="19.5" customHeight="1" outlineLevel="1" x14ac:dyDescent="0.2">
      <c r="A68" s="154"/>
      <c r="B68" s="167" t="str">
        <v>COMMERCIAL</v>
      </c>
      <c r="C68" s="9">
        <f>'02.2024ΕΛ'!C68</f>
        <v>359</v>
      </c>
      <c r="D68" s="10">
        <f>'02.2024ΕΛ'!D68</f>
        <v>0</v>
      </c>
      <c r="E68" s="214">
        <f>'02.2024ΕΛ'!E68</f>
        <v>3276448</v>
      </c>
      <c r="F68" s="9">
        <f>'02.2024ΕΛ'!F68</f>
        <v>264</v>
      </c>
      <c r="G68" s="10">
        <f>'02.2024ΕΛ'!G68</f>
        <v>0</v>
      </c>
      <c r="H68" s="214">
        <f>'02.2024ΕΛ'!H68</f>
        <v>2118491</v>
      </c>
      <c r="I68" s="9">
        <f>'02.2024ΕΛ'!I68</f>
        <v>489</v>
      </c>
      <c r="J68" s="10" t="str">
        <f>'02.2024ΕΛ'!J68</f>
        <v> </v>
      </c>
      <c r="K68" s="214">
        <f>'02.2024ΕΛ'!K68</f>
        <v>5944957</v>
      </c>
      <c r="L68" s="9">
        <f>'02.2024ΕΛ'!L68</f>
        <v>2</v>
      </c>
      <c r="M68" s="10">
        <f>'02.2024ΕΛ'!M68</f>
        <v>0</v>
      </c>
      <c r="N68" s="214">
        <f>'02.2024ΕΛ'!N68</f>
        <v>16220</v>
      </c>
      <c r="O68" s="9">
        <f>'02.2024ΕΛ'!O68</f>
        <v>9</v>
      </c>
      <c r="P68" s="10">
        <f>'02.2024ΕΛ'!P68</f>
        <v>0</v>
      </c>
      <c r="Q68" s="214">
        <f>'02.2024ΕΛ'!Q68</f>
        <v>35593</v>
      </c>
      <c r="R68" s="9">
        <f>'02.2024ΕΛ'!R68</f>
        <v>2</v>
      </c>
      <c r="S68" s="10">
        <f>'02.2024ΕΛ'!S68</f>
        <v>0</v>
      </c>
      <c r="T68" s="214">
        <f>'02.2024ΕΛ'!T68</f>
        <v>3430</v>
      </c>
      <c r="U68" s="9">
        <f>'02.2024ΕΛ'!U68</f>
        <v>0</v>
      </c>
      <c r="V68" s="10">
        <f>'02.2024ΕΛ'!V68</f>
        <v>0</v>
      </c>
      <c r="W68" s="214">
        <f>'02.2024ΕΛ'!W68</f>
        <v>0</v>
      </c>
      <c r="X68" s="9">
        <f>'02.2024ΕΛ'!X68</f>
        <v>0</v>
      </c>
      <c r="Y68" s="10">
        <f>'02.2024ΕΛ'!Y68</f>
        <v>0</v>
      </c>
      <c r="Z68" s="214">
        <f>'02.2024ΕΛ'!Z68</f>
        <v>0</v>
      </c>
      <c r="AA68" s="9">
        <f>'02.2024ΕΛ'!AA68</f>
        <v>0</v>
      </c>
      <c r="AB68" s="10">
        <f>'02.2024ΕΛ'!AB68</f>
        <v>0</v>
      </c>
      <c r="AC68" s="214">
        <f>'02.2024ΕΛ'!AC68</f>
        <v>0</v>
      </c>
      <c r="AD68" s="9">
        <f>'02.2024ΕΛ'!AD68</f>
        <v>0</v>
      </c>
      <c r="AE68" s="10">
        <f>'02.2024ΕΛ'!AE68</f>
        <v>0</v>
      </c>
      <c r="AF68" s="214">
        <f>'02.2024ΕΛ'!AF68</f>
        <v>0</v>
      </c>
      <c r="AG68" s="9">
        <f>'02.2024ΕΛ'!AG68</f>
        <v>1125</v>
      </c>
      <c r="AH68" s="10">
        <f>'02.2024ΕΛ'!AH68</f>
        <v>0</v>
      </c>
      <c r="AI68" s="214">
        <f>'02.2024ΕΛ'!AI68</f>
        <v>11395139</v>
      </c>
    </row>
    <row r="69" spans="1:35" ht="19.5" customHeight="1" outlineLevel="1" x14ac:dyDescent="0.2">
      <c r="A69" s="154"/>
      <c r="B69" s="167" t="str">
        <v>CNG</v>
      </c>
      <c r="C69" s="9">
        <f>'02.2024ΕΛ'!C69</f>
        <v>0</v>
      </c>
      <c r="D69" s="10">
        <f>'02.2024ΕΛ'!D69</f>
        <v>0</v>
      </c>
      <c r="E69" s="214">
        <f>'02.2024ΕΛ'!E69</f>
        <v>0</v>
      </c>
      <c r="F69" s="9">
        <f>'02.2024ΕΛ'!F69</f>
        <v>0</v>
      </c>
      <c r="G69" s="10">
        <f>'02.2024ΕΛ'!G69</f>
        <v>0</v>
      </c>
      <c r="H69" s="214">
        <f>'02.2024ΕΛ'!H69</f>
        <v>0</v>
      </c>
      <c r="I69" s="9" t="str">
        <f>'02.2024ΕΛ'!I69</f>
        <v> </v>
      </c>
      <c r="J69" s="10" t="str">
        <f>'02.2024ΕΛ'!J69</f>
        <v> </v>
      </c>
      <c r="K69" s="214" t="str">
        <f>'02.2024ΕΛ'!K69</f>
        <v> </v>
      </c>
      <c r="L69" s="9">
        <f>'02.2024ΕΛ'!L69</f>
        <v>0</v>
      </c>
      <c r="M69" s="10">
        <f>'02.2024ΕΛ'!M69</f>
        <v>0</v>
      </c>
      <c r="N69" s="214">
        <f>'02.2024ΕΛ'!N69</f>
        <v>0</v>
      </c>
      <c r="O69" s="9">
        <f>'02.2024ΕΛ'!O69</f>
        <v>0</v>
      </c>
      <c r="P69" s="10">
        <f>'02.2024ΕΛ'!P69</f>
        <v>0</v>
      </c>
      <c r="Q69" s="214">
        <f>'02.2024ΕΛ'!Q69</f>
        <v>0</v>
      </c>
      <c r="R69" s="9">
        <f>'02.2024ΕΛ'!R69</f>
        <v>0</v>
      </c>
      <c r="S69" s="10">
        <f>'02.2024ΕΛ'!S69</f>
        <v>0</v>
      </c>
      <c r="T69" s="214">
        <f>'02.2024ΕΛ'!T69</f>
        <v>0</v>
      </c>
      <c r="U69" s="9">
        <f>'02.2024ΕΛ'!U69</f>
        <v>0</v>
      </c>
      <c r="V69" s="10">
        <f>'02.2024ΕΛ'!V69</f>
        <v>0</v>
      </c>
      <c r="W69" s="214">
        <f>'02.2024ΕΛ'!W69</f>
        <v>0</v>
      </c>
      <c r="X69" s="9">
        <f>'02.2024ΕΛ'!X69</f>
        <v>0</v>
      </c>
      <c r="Y69" s="10">
        <f>'02.2024ΕΛ'!Y69</f>
        <v>0</v>
      </c>
      <c r="Z69" s="214">
        <f>'02.2024ΕΛ'!Z69</f>
        <v>0</v>
      </c>
      <c r="AA69" s="9">
        <f>'02.2024ΕΛ'!AA69</f>
        <v>0</v>
      </c>
      <c r="AB69" s="10">
        <f>'02.2024ΕΛ'!AB69</f>
        <v>0</v>
      </c>
      <c r="AC69" s="214">
        <f>'02.2024ΕΛ'!AC69</f>
        <v>0</v>
      </c>
      <c r="AD69" s="9">
        <f>'02.2024ΕΛ'!AD69</f>
        <v>0</v>
      </c>
      <c r="AE69" s="10">
        <f>'02.2024ΕΛ'!AE69</f>
        <v>0</v>
      </c>
      <c r="AF69" s="214">
        <f>'02.2024ΕΛ'!AF69</f>
        <v>0</v>
      </c>
      <c r="AG69" s="9">
        <f>'02.2024ΕΛ'!AG69</f>
        <v>0</v>
      </c>
      <c r="AH69" s="10">
        <f>'02.2024ΕΛ'!AH69</f>
        <v>0</v>
      </c>
      <c r="AI69" s="214">
        <f>'02.2024ΕΛ'!AI69</f>
        <v>0</v>
      </c>
    </row>
    <row r="70" spans="1:35" ht="19.5" customHeight="1" outlineLevel="1" x14ac:dyDescent="0.2">
      <c r="A70" s="154"/>
      <c r="B70" s="167" t="str">
        <v>INDUSTRIAL</v>
      </c>
      <c r="C70" s="9">
        <f>'02.2024ΕΛ'!C70</f>
        <v>7</v>
      </c>
      <c r="D70" s="10">
        <f>'02.2024ΕΛ'!D70</f>
        <v>0</v>
      </c>
      <c r="E70" s="214">
        <f>'02.2024ΕΛ'!E70</f>
        <v>11878700</v>
      </c>
      <c r="F70" s="9">
        <f>'02.2024ΕΛ'!F70</f>
        <v>7</v>
      </c>
      <c r="G70" s="10">
        <f>'02.2024ΕΛ'!G70</f>
        <v>0</v>
      </c>
      <c r="H70" s="214">
        <f>'02.2024ΕΛ'!H70</f>
        <v>5803151</v>
      </c>
      <c r="I70" s="9">
        <f>'02.2024ΕΛ'!I70</f>
        <v>5</v>
      </c>
      <c r="J70" s="10" t="str">
        <f>'02.2024ΕΛ'!J70</f>
        <v> </v>
      </c>
      <c r="K70" s="214">
        <f>'02.2024ΕΛ'!K70</f>
        <v>16098233</v>
      </c>
      <c r="L70" s="9">
        <f>'02.2024ΕΛ'!L70</f>
        <v>8</v>
      </c>
      <c r="M70" s="10">
        <f>'02.2024ΕΛ'!M70</f>
        <v>0</v>
      </c>
      <c r="N70" s="214">
        <f>'02.2024ΕΛ'!N70</f>
        <v>8353166</v>
      </c>
      <c r="O70" s="9">
        <f>'02.2024ΕΛ'!O70</f>
        <v>16</v>
      </c>
      <c r="P70" s="10">
        <f>'02.2024ΕΛ'!P70</f>
        <v>0</v>
      </c>
      <c r="Q70" s="214">
        <f>'02.2024ΕΛ'!Q70</f>
        <v>42357727</v>
      </c>
      <c r="R70" s="9">
        <f>'02.2024ΕΛ'!R70</f>
        <v>7</v>
      </c>
      <c r="S70" s="10">
        <f>'02.2024ΕΛ'!S70</f>
        <v>0</v>
      </c>
      <c r="T70" s="214">
        <f>'02.2024ΕΛ'!T70</f>
        <v>40811698</v>
      </c>
      <c r="U70" s="9">
        <f>'02.2024ΕΛ'!U70</f>
        <v>0</v>
      </c>
      <c r="V70" s="10">
        <f>'02.2024ΕΛ'!V70</f>
        <v>0</v>
      </c>
      <c r="W70" s="214">
        <f>'02.2024ΕΛ'!W70</f>
        <v>0</v>
      </c>
      <c r="X70" s="9">
        <f>'02.2024ΕΛ'!X70</f>
        <v>0</v>
      </c>
      <c r="Y70" s="10">
        <f>'02.2024ΕΛ'!Y70</f>
        <v>0</v>
      </c>
      <c r="Z70" s="214">
        <f>'02.2024ΕΛ'!Z70</f>
        <v>0</v>
      </c>
      <c r="AA70" s="9">
        <f>'02.2024ΕΛ'!AA70</f>
        <v>0</v>
      </c>
      <c r="AB70" s="10">
        <f>'02.2024ΕΛ'!AB70</f>
        <v>0</v>
      </c>
      <c r="AC70" s="214">
        <f>'02.2024ΕΛ'!AC70</f>
        <v>0</v>
      </c>
      <c r="AD70" s="9">
        <f>'02.2024ΕΛ'!AD70</f>
        <v>0</v>
      </c>
      <c r="AE70" s="10">
        <f>'02.2024ΕΛ'!AE70</f>
        <v>0</v>
      </c>
      <c r="AF70" s="214">
        <f>'02.2024ΕΛ'!AF70</f>
        <v>0</v>
      </c>
      <c r="AG70" s="9">
        <f>'02.2024ΕΛ'!AG70</f>
        <v>50</v>
      </c>
      <c r="AH70" s="10">
        <f>'02.2024ΕΛ'!AH70</f>
        <v>0</v>
      </c>
      <c r="AI70" s="214">
        <f>'02.2024ΕΛ'!AI70</f>
        <v>125302675</v>
      </c>
    </row>
    <row r="71" spans="1:35" ht="19.5" customHeight="1" outlineLevel="1" thickBot="1" x14ac:dyDescent="0.25">
      <c r="A71" s="155"/>
      <c r="B71" s="167" t="str">
        <v>AIRCONDITIONING/COGENERATION</v>
      </c>
      <c r="C71" s="208">
        <f>'02.2024ΕΛ'!C71</f>
        <v>0</v>
      </c>
      <c r="D71" s="209">
        <f>'02.2024ΕΛ'!D71</f>
        <v>0</v>
      </c>
      <c r="E71" s="215">
        <f>'02.2024ΕΛ'!E71</f>
        <v>0</v>
      </c>
      <c r="F71" s="208">
        <f>'02.2024ΕΛ'!F71</f>
        <v>0</v>
      </c>
      <c r="G71" s="209">
        <f>'02.2024ΕΛ'!G71</f>
        <v>0</v>
      </c>
      <c r="H71" s="215">
        <f>'02.2024ΕΛ'!H71</f>
        <v>0</v>
      </c>
      <c r="I71" s="208">
        <f>'02.2024ΕΛ'!I71</f>
        <v>3</v>
      </c>
      <c r="J71" s="209" t="str">
        <f>'02.2024ΕΛ'!J71</f>
        <v> </v>
      </c>
      <c r="K71" s="215">
        <f>'02.2024ΕΛ'!K71</f>
        <v>62308</v>
      </c>
      <c r="L71" s="208">
        <f>'02.2024ΕΛ'!L71</f>
        <v>0</v>
      </c>
      <c r="M71" s="209">
        <f>'02.2024ΕΛ'!M71</f>
        <v>0</v>
      </c>
      <c r="N71" s="215">
        <f>'02.2024ΕΛ'!N71</f>
        <v>0</v>
      </c>
      <c r="O71" s="208">
        <f>'02.2024ΕΛ'!O71</f>
        <v>0</v>
      </c>
      <c r="P71" s="209">
        <f>'02.2024ΕΛ'!P71</f>
        <v>0</v>
      </c>
      <c r="Q71" s="215">
        <f>'02.2024ΕΛ'!Q71</f>
        <v>0</v>
      </c>
      <c r="R71" s="208">
        <f>'02.2024ΕΛ'!R71</f>
        <v>0</v>
      </c>
      <c r="S71" s="209">
        <f>'02.2024ΕΛ'!S71</f>
        <v>0</v>
      </c>
      <c r="T71" s="215">
        <f>'02.2024ΕΛ'!T71</f>
        <v>0</v>
      </c>
      <c r="U71" s="208">
        <f>'02.2024ΕΛ'!U71</f>
        <v>0</v>
      </c>
      <c r="V71" s="209">
        <f>'02.2024ΕΛ'!V71</f>
        <v>0</v>
      </c>
      <c r="W71" s="215">
        <f>'02.2024ΕΛ'!W71</f>
        <v>0</v>
      </c>
      <c r="X71" s="208">
        <f>'02.2024ΕΛ'!X71</f>
        <v>0</v>
      </c>
      <c r="Y71" s="209">
        <f>'02.2024ΕΛ'!Y71</f>
        <v>0</v>
      </c>
      <c r="Z71" s="215">
        <f>'02.2024ΕΛ'!Z71</f>
        <v>0</v>
      </c>
      <c r="AA71" s="208">
        <f>'02.2024ΕΛ'!AA71</f>
        <v>0</v>
      </c>
      <c r="AB71" s="209">
        <f>'02.2024ΕΛ'!AB71</f>
        <v>0</v>
      </c>
      <c r="AC71" s="215">
        <f>'02.2024ΕΛ'!AC71</f>
        <v>0</v>
      </c>
      <c r="AD71" s="208">
        <f>'02.2024ΕΛ'!AD71</f>
        <v>0</v>
      </c>
      <c r="AE71" s="209">
        <f>'02.2024ΕΛ'!AE71</f>
        <v>0</v>
      </c>
      <c r="AF71" s="215">
        <f>'02.2024ΕΛ'!AF71</f>
        <v>0</v>
      </c>
      <c r="AG71" s="208">
        <f>'02.2024ΕΛ'!AG71</f>
        <v>3</v>
      </c>
      <c r="AH71" s="209">
        <f>'02.2024ΕΛ'!AH71</f>
        <v>0</v>
      </c>
      <c r="AI71" s="215">
        <f>'02.2024ΕΛ'!AI71</f>
        <v>62308</v>
      </c>
    </row>
    <row r="72" spans="1:35" ht="20" outlineLevel="1" x14ac:dyDescent="0.2">
      <c r="A72" s="153">
        <v>12</v>
      </c>
      <c r="B72" s="141" t="s">
        <v>97</v>
      </c>
      <c r="C72" s="73">
        <f>'02.2024ΕΛ'!C72</f>
        <v>1</v>
      </c>
      <c r="D72" s="74">
        <f>'02.2024ΕΛ'!D72</f>
        <v>0</v>
      </c>
      <c r="E72" s="213">
        <f>'02.2024ΕΛ'!E72</f>
        <v>10162977</v>
      </c>
      <c r="F72" s="73">
        <f>'02.2024ΕΛ'!F72</f>
        <v>0</v>
      </c>
      <c r="G72" s="74">
        <f>'02.2024ΕΛ'!G72</f>
        <v>0</v>
      </c>
      <c r="H72" s="213">
        <f>'02.2024ΕΛ'!H72</f>
        <v>0</v>
      </c>
      <c r="I72" s="73">
        <f>'02.2024ΕΛ'!I72</f>
        <v>0</v>
      </c>
      <c r="J72" s="74">
        <f>'02.2024ΕΛ'!J72</f>
        <v>0</v>
      </c>
      <c r="K72" s="213">
        <f>'02.2024ΕΛ'!K72</f>
        <v>0</v>
      </c>
      <c r="L72" s="73">
        <f>'02.2024ΕΛ'!L72</f>
        <v>0</v>
      </c>
      <c r="M72" s="74">
        <f>'02.2024ΕΛ'!M72</f>
        <v>0</v>
      </c>
      <c r="N72" s="213">
        <f>'02.2024ΕΛ'!N72</f>
        <v>0</v>
      </c>
      <c r="O72" s="73">
        <f>'02.2024ΕΛ'!O72</f>
        <v>0</v>
      </c>
      <c r="P72" s="74">
        <f>'02.2024ΕΛ'!P72</f>
        <v>0</v>
      </c>
      <c r="Q72" s="213">
        <f>'02.2024ΕΛ'!Q72</f>
        <v>0</v>
      </c>
      <c r="R72" s="73">
        <f>'02.2024ΕΛ'!R72</f>
        <v>0</v>
      </c>
      <c r="S72" s="74">
        <f>'02.2024ΕΛ'!S72</f>
        <v>0</v>
      </c>
      <c r="T72" s="213">
        <f>'02.2024ΕΛ'!T72</f>
        <v>0</v>
      </c>
      <c r="U72" s="73">
        <f>'02.2024ΕΛ'!U72</f>
        <v>0</v>
      </c>
      <c r="V72" s="74">
        <f>'02.2024ΕΛ'!V72</f>
        <v>0</v>
      </c>
      <c r="W72" s="213">
        <f>'02.2024ΕΛ'!W72</f>
        <v>0</v>
      </c>
      <c r="X72" s="73">
        <f>'02.2024ΕΛ'!X72</f>
        <v>0</v>
      </c>
      <c r="Y72" s="74">
        <f>'02.2024ΕΛ'!Y72</f>
        <v>0</v>
      </c>
      <c r="Z72" s="213">
        <f>'02.2024ΕΛ'!Z72</f>
        <v>0</v>
      </c>
      <c r="AA72" s="73">
        <f>'02.2024ΕΛ'!AA72</f>
        <v>0</v>
      </c>
      <c r="AB72" s="74">
        <f>'02.2024ΕΛ'!AB72</f>
        <v>0</v>
      </c>
      <c r="AC72" s="213">
        <f>'02.2024ΕΛ'!AC72</f>
        <v>0</v>
      </c>
      <c r="AD72" s="73">
        <f>'02.2024ΕΛ'!AD72</f>
        <v>0</v>
      </c>
      <c r="AE72" s="74">
        <f>'02.2024ΕΛ'!AE72</f>
        <v>0</v>
      </c>
      <c r="AF72" s="213">
        <f>'02.2024ΕΛ'!AF72</f>
        <v>0</v>
      </c>
      <c r="AG72" s="73">
        <f>'02.2024ΕΛ'!AG72</f>
        <v>1</v>
      </c>
      <c r="AH72" s="74">
        <f>'02.2024ΕΛ'!AH72</f>
        <v>0</v>
      </c>
      <c r="AI72" s="213">
        <f>'02.2024ΕΛ'!AI72</f>
        <v>10162977</v>
      </c>
    </row>
    <row r="73" spans="1:35" ht="19.5" customHeight="1" outlineLevel="1" x14ac:dyDescent="0.2">
      <c r="A73" s="154"/>
      <c r="B73" s="139" t="str" cm="1">
        <f t="array" ref="B73:B77">$B$7:$B$11</f>
        <v>RESIDENTIAL</v>
      </c>
      <c r="C73" s="9">
        <f>'02.2024ΕΛ'!C73</f>
        <v>0</v>
      </c>
      <c r="D73" s="10">
        <f>'02.2024ΕΛ'!D73</f>
        <v>0</v>
      </c>
      <c r="E73" s="214">
        <f>'02.2024ΕΛ'!E73</f>
        <v>0</v>
      </c>
      <c r="F73" s="9">
        <f>'02.2024ΕΛ'!F73</f>
        <v>0</v>
      </c>
      <c r="G73" s="10">
        <f>'02.2024ΕΛ'!G73</f>
        <v>0</v>
      </c>
      <c r="H73" s="214">
        <f>'02.2024ΕΛ'!H73</f>
        <v>0</v>
      </c>
      <c r="I73" s="9">
        <f>'02.2024ΕΛ'!I73</f>
        <v>0</v>
      </c>
      <c r="J73" s="10">
        <f>'02.2024ΕΛ'!J73</f>
        <v>0</v>
      </c>
      <c r="K73" s="214">
        <f>'02.2024ΕΛ'!K73</f>
        <v>0</v>
      </c>
      <c r="L73" s="9">
        <f>'02.2024ΕΛ'!L73</f>
        <v>0</v>
      </c>
      <c r="M73" s="10">
        <f>'02.2024ΕΛ'!M73</f>
        <v>0</v>
      </c>
      <c r="N73" s="214">
        <f>'02.2024ΕΛ'!N73</f>
        <v>0</v>
      </c>
      <c r="O73" s="9">
        <f>'02.2024ΕΛ'!O73</f>
        <v>0</v>
      </c>
      <c r="P73" s="10">
        <f>'02.2024ΕΛ'!P73</f>
        <v>0</v>
      </c>
      <c r="Q73" s="214">
        <f>'02.2024ΕΛ'!Q73</f>
        <v>0</v>
      </c>
      <c r="R73" s="9">
        <f>'02.2024ΕΛ'!R73</f>
        <v>0</v>
      </c>
      <c r="S73" s="10">
        <f>'02.2024ΕΛ'!S73</f>
        <v>0</v>
      </c>
      <c r="T73" s="214">
        <f>'02.2024ΕΛ'!T73</f>
        <v>0</v>
      </c>
      <c r="U73" s="9">
        <f>'02.2024ΕΛ'!U73</f>
        <v>0</v>
      </c>
      <c r="V73" s="10">
        <f>'02.2024ΕΛ'!V73</f>
        <v>0</v>
      </c>
      <c r="W73" s="214">
        <f>'02.2024ΕΛ'!W73</f>
        <v>0</v>
      </c>
      <c r="X73" s="9">
        <f>'02.2024ΕΛ'!X73</f>
        <v>0</v>
      </c>
      <c r="Y73" s="10">
        <f>'02.2024ΕΛ'!Y73</f>
        <v>0</v>
      </c>
      <c r="Z73" s="214">
        <f>'02.2024ΕΛ'!Z73</f>
        <v>0</v>
      </c>
      <c r="AA73" s="9">
        <f>'02.2024ΕΛ'!AA73</f>
        <v>0</v>
      </c>
      <c r="AB73" s="10">
        <f>'02.2024ΕΛ'!AB73</f>
        <v>0</v>
      </c>
      <c r="AC73" s="214">
        <f>'02.2024ΕΛ'!AC73</f>
        <v>0</v>
      </c>
      <c r="AD73" s="9">
        <f>'02.2024ΕΛ'!AD73</f>
        <v>0</v>
      </c>
      <c r="AE73" s="10">
        <f>'02.2024ΕΛ'!AE73</f>
        <v>0</v>
      </c>
      <c r="AF73" s="214">
        <f>'02.2024ΕΛ'!AF73</f>
        <v>0</v>
      </c>
      <c r="AG73" s="9">
        <f>'02.2024ΕΛ'!AG73</f>
        <v>0</v>
      </c>
      <c r="AH73" s="10">
        <f>'02.2024ΕΛ'!AH73</f>
        <v>0</v>
      </c>
      <c r="AI73" s="214">
        <f>'02.2024ΕΛ'!AI73</f>
        <v>0</v>
      </c>
    </row>
    <row r="74" spans="1:35" ht="19.5" customHeight="1" outlineLevel="1" x14ac:dyDescent="0.2">
      <c r="A74" s="154"/>
      <c r="B74" s="139" t="str">
        <v>COMMERCIAL</v>
      </c>
      <c r="C74" s="9">
        <f>'02.2024ΕΛ'!C74</f>
        <v>0</v>
      </c>
      <c r="D74" s="10">
        <f>'02.2024ΕΛ'!D74</f>
        <v>0</v>
      </c>
      <c r="E74" s="214">
        <f>'02.2024ΕΛ'!E74</f>
        <v>0</v>
      </c>
      <c r="F74" s="9">
        <f>'02.2024ΕΛ'!F74</f>
        <v>0</v>
      </c>
      <c r="G74" s="10">
        <f>'02.2024ΕΛ'!G74</f>
        <v>0</v>
      </c>
      <c r="H74" s="214">
        <f>'02.2024ΕΛ'!H74</f>
        <v>0</v>
      </c>
      <c r="I74" s="9">
        <f>'02.2024ΕΛ'!I74</f>
        <v>0</v>
      </c>
      <c r="J74" s="10">
        <f>'02.2024ΕΛ'!J74</f>
        <v>0</v>
      </c>
      <c r="K74" s="214">
        <f>'02.2024ΕΛ'!K74</f>
        <v>0</v>
      </c>
      <c r="L74" s="9">
        <f>'02.2024ΕΛ'!L74</f>
        <v>0</v>
      </c>
      <c r="M74" s="10">
        <f>'02.2024ΕΛ'!M74</f>
        <v>0</v>
      </c>
      <c r="N74" s="214">
        <f>'02.2024ΕΛ'!N74</f>
        <v>0</v>
      </c>
      <c r="O74" s="9">
        <f>'02.2024ΕΛ'!O74</f>
        <v>0</v>
      </c>
      <c r="P74" s="10">
        <f>'02.2024ΕΛ'!P74</f>
        <v>0</v>
      </c>
      <c r="Q74" s="214">
        <f>'02.2024ΕΛ'!Q74</f>
        <v>0</v>
      </c>
      <c r="R74" s="9">
        <f>'02.2024ΕΛ'!R74</f>
        <v>0</v>
      </c>
      <c r="S74" s="10">
        <f>'02.2024ΕΛ'!S74</f>
        <v>0</v>
      </c>
      <c r="T74" s="214">
        <f>'02.2024ΕΛ'!T74</f>
        <v>0</v>
      </c>
      <c r="U74" s="9">
        <f>'02.2024ΕΛ'!U74</f>
        <v>0</v>
      </c>
      <c r="V74" s="10">
        <f>'02.2024ΕΛ'!V74</f>
        <v>0</v>
      </c>
      <c r="W74" s="214">
        <f>'02.2024ΕΛ'!W74</f>
        <v>0</v>
      </c>
      <c r="X74" s="9">
        <f>'02.2024ΕΛ'!X74</f>
        <v>0</v>
      </c>
      <c r="Y74" s="10">
        <f>'02.2024ΕΛ'!Y74</f>
        <v>0</v>
      </c>
      <c r="Z74" s="214">
        <f>'02.2024ΕΛ'!Z74</f>
        <v>0</v>
      </c>
      <c r="AA74" s="9">
        <f>'02.2024ΕΛ'!AA74</f>
        <v>0</v>
      </c>
      <c r="AB74" s="10">
        <f>'02.2024ΕΛ'!AB74</f>
        <v>0</v>
      </c>
      <c r="AC74" s="214">
        <f>'02.2024ΕΛ'!AC74</f>
        <v>0</v>
      </c>
      <c r="AD74" s="9">
        <f>'02.2024ΕΛ'!AD74</f>
        <v>0</v>
      </c>
      <c r="AE74" s="10">
        <f>'02.2024ΕΛ'!AE74</f>
        <v>0</v>
      </c>
      <c r="AF74" s="214">
        <f>'02.2024ΕΛ'!AF74</f>
        <v>0</v>
      </c>
      <c r="AG74" s="9">
        <f>'02.2024ΕΛ'!AG74</f>
        <v>0</v>
      </c>
      <c r="AH74" s="10">
        <f>'02.2024ΕΛ'!AH74</f>
        <v>0</v>
      </c>
      <c r="AI74" s="214">
        <f>'02.2024ΕΛ'!AI74</f>
        <v>0</v>
      </c>
    </row>
    <row r="75" spans="1:35" ht="19.5" customHeight="1" outlineLevel="1" x14ac:dyDescent="0.2">
      <c r="A75" s="154"/>
      <c r="B75" s="139" t="str">
        <v>CNG</v>
      </c>
      <c r="C75" s="9">
        <f>'02.2024ΕΛ'!C75</f>
        <v>0</v>
      </c>
      <c r="D75" s="10">
        <f>'02.2024ΕΛ'!D75</f>
        <v>0</v>
      </c>
      <c r="E75" s="214">
        <f>'02.2024ΕΛ'!E75</f>
        <v>0</v>
      </c>
      <c r="F75" s="9">
        <f>'02.2024ΕΛ'!F75</f>
        <v>0</v>
      </c>
      <c r="G75" s="10">
        <f>'02.2024ΕΛ'!G75</f>
        <v>0</v>
      </c>
      <c r="H75" s="214">
        <f>'02.2024ΕΛ'!H75</f>
        <v>0</v>
      </c>
      <c r="I75" s="9">
        <f>'02.2024ΕΛ'!I75</f>
        <v>0</v>
      </c>
      <c r="J75" s="10">
        <f>'02.2024ΕΛ'!J75</f>
        <v>0</v>
      </c>
      <c r="K75" s="214">
        <f>'02.2024ΕΛ'!K75</f>
        <v>0</v>
      </c>
      <c r="L75" s="9">
        <f>'02.2024ΕΛ'!L75</f>
        <v>0</v>
      </c>
      <c r="M75" s="10">
        <f>'02.2024ΕΛ'!M75</f>
        <v>0</v>
      </c>
      <c r="N75" s="214">
        <f>'02.2024ΕΛ'!N75</f>
        <v>0</v>
      </c>
      <c r="O75" s="9">
        <f>'02.2024ΕΛ'!O75</f>
        <v>0</v>
      </c>
      <c r="P75" s="10">
        <f>'02.2024ΕΛ'!P75</f>
        <v>0</v>
      </c>
      <c r="Q75" s="214">
        <f>'02.2024ΕΛ'!Q75</f>
        <v>0</v>
      </c>
      <c r="R75" s="9">
        <f>'02.2024ΕΛ'!R75</f>
        <v>0</v>
      </c>
      <c r="S75" s="10">
        <f>'02.2024ΕΛ'!S75</f>
        <v>0</v>
      </c>
      <c r="T75" s="214">
        <f>'02.2024ΕΛ'!T75</f>
        <v>0</v>
      </c>
      <c r="U75" s="9">
        <f>'02.2024ΕΛ'!U75</f>
        <v>0</v>
      </c>
      <c r="V75" s="10">
        <f>'02.2024ΕΛ'!V75</f>
        <v>0</v>
      </c>
      <c r="W75" s="214">
        <f>'02.2024ΕΛ'!W75</f>
        <v>0</v>
      </c>
      <c r="X75" s="9">
        <f>'02.2024ΕΛ'!X75</f>
        <v>0</v>
      </c>
      <c r="Y75" s="10">
        <f>'02.2024ΕΛ'!Y75</f>
        <v>0</v>
      </c>
      <c r="Z75" s="214">
        <f>'02.2024ΕΛ'!Z75</f>
        <v>0</v>
      </c>
      <c r="AA75" s="9">
        <f>'02.2024ΕΛ'!AA75</f>
        <v>0</v>
      </c>
      <c r="AB75" s="10">
        <f>'02.2024ΕΛ'!AB75</f>
        <v>0</v>
      </c>
      <c r="AC75" s="214">
        <f>'02.2024ΕΛ'!AC75</f>
        <v>0</v>
      </c>
      <c r="AD75" s="9">
        <f>'02.2024ΕΛ'!AD75</f>
        <v>0</v>
      </c>
      <c r="AE75" s="10">
        <f>'02.2024ΕΛ'!AE75</f>
        <v>0</v>
      </c>
      <c r="AF75" s="214">
        <f>'02.2024ΕΛ'!AF75</f>
        <v>0</v>
      </c>
      <c r="AG75" s="9">
        <f>'02.2024ΕΛ'!AG75</f>
        <v>0</v>
      </c>
      <c r="AH75" s="10">
        <f>'02.2024ΕΛ'!AH75</f>
        <v>0</v>
      </c>
      <c r="AI75" s="214">
        <f>'02.2024ΕΛ'!AI75</f>
        <v>0</v>
      </c>
    </row>
    <row r="76" spans="1:35" ht="19.5" customHeight="1" outlineLevel="1" x14ac:dyDescent="0.2">
      <c r="A76" s="154"/>
      <c r="B76" s="139" t="str">
        <v>INDUSTRIAL</v>
      </c>
      <c r="C76" s="9">
        <f>'02.2024ΕΛ'!C76</f>
        <v>1</v>
      </c>
      <c r="D76" s="10">
        <f>'02.2024ΕΛ'!D76</f>
        <v>0</v>
      </c>
      <c r="E76" s="214">
        <f>'02.2024ΕΛ'!E76</f>
        <v>10162977</v>
      </c>
      <c r="F76" s="9">
        <f>'02.2024ΕΛ'!F76</f>
        <v>0</v>
      </c>
      <c r="G76" s="10">
        <f>'02.2024ΕΛ'!G76</f>
        <v>0</v>
      </c>
      <c r="H76" s="214">
        <f>'02.2024ΕΛ'!H76</f>
        <v>0</v>
      </c>
      <c r="I76" s="9">
        <f>'02.2024ΕΛ'!I76</f>
        <v>0</v>
      </c>
      <c r="J76" s="10">
        <f>'02.2024ΕΛ'!J76</f>
        <v>0</v>
      </c>
      <c r="K76" s="214">
        <f>'02.2024ΕΛ'!K76</f>
        <v>0</v>
      </c>
      <c r="L76" s="9">
        <f>'02.2024ΕΛ'!L76</f>
        <v>0</v>
      </c>
      <c r="M76" s="10">
        <f>'02.2024ΕΛ'!M76</f>
        <v>0</v>
      </c>
      <c r="N76" s="214">
        <f>'02.2024ΕΛ'!N76</f>
        <v>0</v>
      </c>
      <c r="O76" s="9">
        <f>'02.2024ΕΛ'!O76</f>
        <v>0</v>
      </c>
      <c r="P76" s="10">
        <f>'02.2024ΕΛ'!P76</f>
        <v>0</v>
      </c>
      <c r="Q76" s="214">
        <f>'02.2024ΕΛ'!Q76</f>
        <v>0</v>
      </c>
      <c r="R76" s="9">
        <f>'02.2024ΕΛ'!R76</f>
        <v>0</v>
      </c>
      <c r="S76" s="10">
        <f>'02.2024ΕΛ'!S76</f>
        <v>0</v>
      </c>
      <c r="T76" s="214">
        <f>'02.2024ΕΛ'!T76</f>
        <v>0</v>
      </c>
      <c r="U76" s="9">
        <f>'02.2024ΕΛ'!U76</f>
        <v>0</v>
      </c>
      <c r="V76" s="10">
        <f>'02.2024ΕΛ'!V76</f>
        <v>0</v>
      </c>
      <c r="W76" s="214">
        <f>'02.2024ΕΛ'!W76</f>
        <v>0</v>
      </c>
      <c r="X76" s="9">
        <f>'02.2024ΕΛ'!X76</f>
        <v>0</v>
      </c>
      <c r="Y76" s="10">
        <f>'02.2024ΕΛ'!Y76</f>
        <v>0</v>
      </c>
      <c r="Z76" s="214">
        <f>'02.2024ΕΛ'!Z76</f>
        <v>0</v>
      </c>
      <c r="AA76" s="9">
        <f>'02.2024ΕΛ'!AA76</f>
        <v>0</v>
      </c>
      <c r="AB76" s="10">
        <f>'02.2024ΕΛ'!AB76</f>
        <v>0</v>
      </c>
      <c r="AC76" s="214">
        <f>'02.2024ΕΛ'!AC76</f>
        <v>0</v>
      </c>
      <c r="AD76" s="9">
        <f>'02.2024ΕΛ'!AD76</f>
        <v>0</v>
      </c>
      <c r="AE76" s="10">
        <f>'02.2024ΕΛ'!AE76</f>
        <v>0</v>
      </c>
      <c r="AF76" s="214">
        <f>'02.2024ΕΛ'!AF76</f>
        <v>0</v>
      </c>
      <c r="AG76" s="9">
        <f>'02.2024ΕΛ'!AG76</f>
        <v>1</v>
      </c>
      <c r="AH76" s="10">
        <f>'02.2024ΕΛ'!AH76</f>
        <v>0</v>
      </c>
      <c r="AI76" s="214">
        <f>'02.2024ΕΛ'!AI76</f>
        <v>10162977</v>
      </c>
    </row>
    <row r="77" spans="1:35" ht="19.5" customHeight="1" outlineLevel="1" thickBot="1" x14ac:dyDescent="0.25">
      <c r="A77" s="155"/>
      <c r="B77" s="139" t="str">
        <v>AIRCONDITIONING/COGENERATION</v>
      </c>
      <c r="C77" s="160">
        <f>'02.2024ΕΛ'!C77</f>
        <v>0</v>
      </c>
      <c r="D77" s="148">
        <f>'02.2024ΕΛ'!D77</f>
        <v>0</v>
      </c>
      <c r="E77" s="215">
        <f>'02.2024ΕΛ'!E77</f>
        <v>0</v>
      </c>
      <c r="F77" s="160">
        <f>'02.2024ΕΛ'!F77</f>
        <v>0</v>
      </c>
      <c r="G77" s="148">
        <f>'02.2024ΕΛ'!G77</f>
        <v>0</v>
      </c>
      <c r="H77" s="215">
        <f>'02.2024ΕΛ'!H77</f>
        <v>0</v>
      </c>
      <c r="I77" s="160">
        <f>'02.2024ΕΛ'!I77</f>
        <v>0</v>
      </c>
      <c r="J77" s="148">
        <f>'02.2024ΕΛ'!J77</f>
        <v>0</v>
      </c>
      <c r="K77" s="215">
        <f>'02.2024ΕΛ'!K77</f>
        <v>0</v>
      </c>
      <c r="L77" s="160">
        <f>'02.2024ΕΛ'!L77</f>
        <v>0</v>
      </c>
      <c r="M77" s="148">
        <f>'02.2024ΕΛ'!M77</f>
        <v>0</v>
      </c>
      <c r="N77" s="215">
        <f>'02.2024ΕΛ'!N77</f>
        <v>0</v>
      </c>
      <c r="O77" s="160">
        <f>'02.2024ΕΛ'!O77</f>
        <v>0</v>
      </c>
      <c r="P77" s="148">
        <f>'02.2024ΕΛ'!P77</f>
        <v>0</v>
      </c>
      <c r="Q77" s="215">
        <f>'02.2024ΕΛ'!Q77</f>
        <v>0</v>
      </c>
      <c r="R77" s="160">
        <f>'02.2024ΕΛ'!R77</f>
        <v>0</v>
      </c>
      <c r="S77" s="148">
        <f>'02.2024ΕΛ'!S77</f>
        <v>0</v>
      </c>
      <c r="T77" s="215">
        <f>'02.2024ΕΛ'!T77</f>
        <v>0</v>
      </c>
      <c r="U77" s="160">
        <f>'02.2024ΕΛ'!U77</f>
        <v>0</v>
      </c>
      <c r="V77" s="148">
        <f>'02.2024ΕΛ'!V77</f>
        <v>0</v>
      </c>
      <c r="W77" s="215">
        <f>'02.2024ΕΛ'!W77</f>
        <v>0</v>
      </c>
      <c r="X77" s="160">
        <f>'02.2024ΕΛ'!X77</f>
        <v>0</v>
      </c>
      <c r="Y77" s="148">
        <f>'02.2024ΕΛ'!Y77</f>
        <v>0</v>
      </c>
      <c r="Z77" s="215">
        <f>'02.2024ΕΛ'!Z77</f>
        <v>0</v>
      </c>
      <c r="AA77" s="160">
        <f>'02.2024ΕΛ'!AA77</f>
        <v>0</v>
      </c>
      <c r="AB77" s="148">
        <f>'02.2024ΕΛ'!AB77</f>
        <v>0</v>
      </c>
      <c r="AC77" s="215">
        <f>'02.2024ΕΛ'!AC77</f>
        <v>0</v>
      </c>
      <c r="AD77" s="160">
        <f>'02.2024ΕΛ'!AD77</f>
        <v>0</v>
      </c>
      <c r="AE77" s="148">
        <f>'02.2024ΕΛ'!AE77</f>
        <v>0</v>
      </c>
      <c r="AF77" s="215">
        <f>'02.2024ΕΛ'!AF77</f>
        <v>0</v>
      </c>
      <c r="AG77" s="160">
        <f>'02.2024ΕΛ'!AG77</f>
        <v>0</v>
      </c>
      <c r="AH77" s="148">
        <f>'02.2024ΕΛ'!AH77</f>
        <v>0</v>
      </c>
      <c r="AI77" s="215">
        <f>'02.2024ΕΛ'!AI77</f>
        <v>0</v>
      </c>
    </row>
    <row r="78" spans="1:35" ht="20" outlineLevel="1" x14ac:dyDescent="0.2">
      <c r="A78" s="153">
        <v>13</v>
      </c>
      <c r="B78" s="141" t="s">
        <v>98</v>
      </c>
      <c r="C78" s="73">
        <f>'02.2024ΕΛ'!C78</f>
        <v>12336</v>
      </c>
      <c r="D78" s="74">
        <f>'02.2024ΕΛ'!D78</f>
        <v>0</v>
      </c>
      <c r="E78" s="213">
        <f>'02.2024ΕΛ'!E78</f>
        <v>15898541</v>
      </c>
      <c r="F78" s="73">
        <f>'02.2024ΕΛ'!F78</f>
        <v>5825</v>
      </c>
      <c r="G78" s="74">
        <f>'02.2024ΕΛ'!G78</f>
        <v>0</v>
      </c>
      <c r="H78" s="213">
        <f>'02.2024ΕΛ'!H78</f>
        <v>7478299</v>
      </c>
      <c r="I78" s="73">
        <f>'02.2024ΕΛ'!I78</f>
        <v>9639</v>
      </c>
      <c r="J78" s="74">
        <f>'02.2024ΕΛ'!J78</f>
        <v>0</v>
      </c>
      <c r="K78" s="213">
        <f>'02.2024ΕΛ'!K78</f>
        <v>14735413</v>
      </c>
      <c r="L78" s="73">
        <f>'02.2024ΕΛ'!L78</f>
        <v>33</v>
      </c>
      <c r="M78" s="74">
        <f>'02.2024ΕΛ'!M78</f>
        <v>0</v>
      </c>
      <c r="N78" s="213">
        <f>'02.2024ΕΛ'!N78</f>
        <v>194804</v>
      </c>
      <c r="O78" s="73">
        <f>'02.2024ΕΛ'!O78</f>
        <v>134</v>
      </c>
      <c r="P78" s="74">
        <f>'02.2024ΕΛ'!P78</f>
        <v>0</v>
      </c>
      <c r="Q78" s="213">
        <f>'02.2024ΕΛ'!Q78</f>
        <v>540173</v>
      </c>
      <c r="R78" s="73">
        <f>'02.2024ΕΛ'!R78</f>
        <v>84</v>
      </c>
      <c r="S78" s="74">
        <f>'02.2024ΕΛ'!S78</f>
        <v>0</v>
      </c>
      <c r="T78" s="213">
        <f>'02.2024ΕΛ'!T78</f>
        <v>3195830</v>
      </c>
      <c r="U78" s="73">
        <f>'02.2024ΕΛ'!U78</f>
        <v>0</v>
      </c>
      <c r="V78" s="74">
        <f>'02.2024ΕΛ'!V78</f>
        <v>0</v>
      </c>
      <c r="W78" s="213">
        <f>'02.2024ΕΛ'!W78</f>
        <v>0</v>
      </c>
      <c r="X78" s="73">
        <f>'02.2024ΕΛ'!X78</f>
        <v>0</v>
      </c>
      <c r="Y78" s="74">
        <f>'02.2024ΕΛ'!Y78</f>
        <v>0</v>
      </c>
      <c r="Z78" s="213">
        <f>'02.2024ΕΛ'!Z78</f>
        <v>0</v>
      </c>
      <c r="AA78" s="73">
        <f>'02.2024ΕΛ'!AA78</f>
        <v>0</v>
      </c>
      <c r="AB78" s="74">
        <f>'02.2024ΕΛ'!AB78</f>
        <v>0</v>
      </c>
      <c r="AC78" s="213">
        <f>'02.2024ΕΛ'!AC78</f>
        <v>0</v>
      </c>
      <c r="AD78" s="73">
        <f>'02.2024ΕΛ'!AD78</f>
        <v>0</v>
      </c>
      <c r="AE78" s="74">
        <f>'02.2024ΕΛ'!AE78</f>
        <v>0</v>
      </c>
      <c r="AF78" s="213">
        <f>'02.2024ΕΛ'!AF78</f>
        <v>0</v>
      </c>
      <c r="AG78" s="73">
        <f>'02.2024ΕΛ'!AG78</f>
        <v>28051</v>
      </c>
      <c r="AH78" s="74">
        <f>'02.2024ΕΛ'!AH78</f>
        <v>0</v>
      </c>
      <c r="AI78" s="213">
        <f>'02.2024ΕΛ'!AI78</f>
        <v>42043060</v>
      </c>
    </row>
    <row r="79" spans="1:35" ht="19.5" customHeight="1" outlineLevel="1" x14ac:dyDescent="0.2">
      <c r="A79" s="154"/>
      <c r="B79" s="139" t="str" cm="1">
        <f t="array" ref="B79:B83">$B$7:$B$11</f>
        <v>RESIDENTIAL</v>
      </c>
      <c r="C79" s="9">
        <f>'02.2024ΕΛ'!C79</f>
        <v>12116</v>
      </c>
      <c r="D79" s="10">
        <f>'02.2024ΕΛ'!D79</f>
        <v>0</v>
      </c>
      <c r="E79" s="214">
        <f>'02.2024ΕΛ'!E79</f>
        <v>13253460</v>
      </c>
      <c r="F79" s="9">
        <f>'02.2024ΕΛ'!F79</f>
        <v>5696</v>
      </c>
      <c r="G79" s="10">
        <f>'02.2024ΕΛ'!G79</f>
        <v>0</v>
      </c>
      <c r="H79" s="214">
        <f>'02.2024ΕΛ'!H79</f>
        <v>7062459</v>
      </c>
      <c r="I79" s="9">
        <f>'02.2024ΕΛ'!I79</f>
        <v>9361</v>
      </c>
      <c r="J79" s="10" t="str">
        <f>'02.2024ΕΛ'!J79</f>
        <v> </v>
      </c>
      <c r="K79" s="214">
        <f>'02.2024ΕΛ'!K79</f>
        <v>13039085</v>
      </c>
      <c r="L79" s="9">
        <f>'02.2024ΕΛ'!L79</f>
        <v>32</v>
      </c>
      <c r="M79" s="10">
        <f>'02.2024ΕΛ'!M79</f>
        <v>0</v>
      </c>
      <c r="N79" s="214">
        <f>'02.2024ΕΛ'!N79</f>
        <v>33452</v>
      </c>
      <c r="O79" s="9">
        <f>'02.2024ΕΛ'!O79</f>
        <v>130</v>
      </c>
      <c r="P79" s="10">
        <f>'02.2024ΕΛ'!P79</f>
        <v>0</v>
      </c>
      <c r="Q79" s="214">
        <f>'02.2024ΕΛ'!Q79</f>
        <v>147676</v>
      </c>
      <c r="R79" s="9">
        <f>'02.2024ΕΛ'!R79</f>
        <v>81</v>
      </c>
      <c r="S79" s="10">
        <f>'02.2024ΕΛ'!S79</f>
        <v>0</v>
      </c>
      <c r="T79" s="214">
        <f>'02.2024ΕΛ'!T79</f>
        <v>89712</v>
      </c>
      <c r="U79" s="9">
        <f>'02.2024ΕΛ'!U79</f>
        <v>0</v>
      </c>
      <c r="V79" s="10">
        <f>'02.2024ΕΛ'!V79</f>
        <v>0</v>
      </c>
      <c r="W79" s="214">
        <f>'02.2024ΕΛ'!W79</f>
        <v>0</v>
      </c>
      <c r="X79" s="9">
        <f>'02.2024ΕΛ'!X79</f>
        <v>0</v>
      </c>
      <c r="Y79" s="10">
        <f>'02.2024ΕΛ'!Y79</f>
        <v>0</v>
      </c>
      <c r="Z79" s="214">
        <f>'02.2024ΕΛ'!Z79</f>
        <v>0</v>
      </c>
      <c r="AA79" s="9">
        <f>'02.2024ΕΛ'!AA79</f>
        <v>0</v>
      </c>
      <c r="AB79" s="10">
        <f>'02.2024ΕΛ'!AB79</f>
        <v>0</v>
      </c>
      <c r="AC79" s="214">
        <f>'02.2024ΕΛ'!AC79</f>
        <v>0</v>
      </c>
      <c r="AD79" s="9">
        <f>'02.2024ΕΛ'!AD79</f>
        <v>0</v>
      </c>
      <c r="AE79" s="10">
        <f>'02.2024ΕΛ'!AE79</f>
        <v>0</v>
      </c>
      <c r="AF79" s="214">
        <f>'02.2024ΕΛ'!AF79</f>
        <v>0</v>
      </c>
      <c r="AG79" s="9">
        <f>'02.2024ΕΛ'!AG79</f>
        <v>27416</v>
      </c>
      <c r="AH79" s="10">
        <f>'02.2024ΕΛ'!AH79</f>
        <v>0</v>
      </c>
      <c r="AI79" s="214">
        <f>'02.2024ΕΛ'!AI79</f>
        <v>33625844</v>
      </c>
    </row>
    <row r="80" spans="1:35" ht="19.5" customHeight="1" outlineLevel="1" x14ac:dyDescent="0.2">
      <c r="A80" s="154"/>
      <c r="B80" s="139" t="str">
        <v>COMMERCIAL</v>
      </c>
      <c r="C80" s="9">
        <f>'02.2024ΕΛ'!C80</f>
        <v>219</v>
      </c>
      <c r="D80" s="10">
        <f>'02.2024ΕΛ'!D80</f>
        <v>0</v>
      </c>
      <c r="E80" s="214">
        <f>'02.2024ΕΛ'!E80</f>
        <v>754342</v>
      </c>
      <c r="F80" s="9">
        <f>'02.2024ΕΛ'!F80</f>
        <v>129</v>
      </c>
      <c r="G80" s="10">
        <f>'02.2024ΕΛ'!G80</f>
        <v>0</v>
      </c>
      <c r="H80" s="214">
        <f>'02.2024ΕΛ'!H80</f>
        <v>415840</v>
      </c>
      <c r="I80" s="9">
        <f>'02.2024ΕΛ'!I80</f>
        <v>278</v>
      </c>
      <c r="J80" s="10" t="str">
        <f>'02.2024ΕΛ'!J80</f>
        <v> </v>
      </c>
      <c r="K80" s="214">
        <f>'02.2024ΕΛ'!K80</f>
        <v>1696328</v>
      </c>
      <c r="L80" s="9">
        <f>'02.2024ΕΛ'!L80</f>
        <v>0</v>
      </c>
      <c r="M80" s="10">
        <f>'02.2024ΕΛ'!M80</f>
        <v>0</v>
      </c>
      <c r="N80" s="214">
        <f>'02.2024ΕΛ'!N80</f>
        <v>0</v>
      </c>
      <c r="O80" s="9">
        <f>'02.2024ΕΛ'!O80</f>
        <v>3</v>
      </c>
      <c r="P80" s="10">
        <f>'02.2024ΕΛ'!P80</f>
        <v>0</v>
      </c>
      <c r="Q80" s="214">
        <f>'02.2024ΕΛ'!Q80</f>
        <v>22129</v>
      </c>
      <c r="R80" s="9">
        <f>'02.2024ΕΛ'!R80</f>
        <v>0</v>
      </c>
      <c r="S80" s="10">
        <f>'02.2024ΕΛ'!S80</f>
        <v>0</v>
      </c>
      <c r="T80" s="214">
        <f>'02.2024ΕΛ'!T80</f>
        <v>0</v>
      </c>
      <c r="U80" s="9">
        <f>'02.2024ΕΛ'!U80</f>
        <v>0</v>
      </c>
      <c r="V80" s="10">
        <f>'02.2024ΕΛ'!V80</f>
        <v>0</v>
      </c>
      <c r="W80" s="214">
        <f>'02.2024ΕΛ'!W80</f>
        <v>0</v>
      </c>
      <c r="X80" s="9">
        <f>'02.2024ΕΛ'!X80</f>
        <v>0</v>
      </c>
      <c r="Y80" s="10">
        <f>'02.2024ΕΛ'!Y80</f>
        <v>0</v>
      </c>
      <c r="Z80" s="214">
        <f>'02.2024ΕΛ'!Z80</f>
        <v>0</v>
      </c>
      <c r="AA80" s="9">
        <f>'02.2024ΕΛ'!AA80</f>
        <v>0</v>
      </c>
      <c r="AB80" s="10">
        <f>'02.2024ΕΛ'!AB80</f>
        <v>0</v>
      </c>
      <c r="AC80" s="214">
        <f>'02.2024ΕΛ'!AC80</f>
        <v>0</v>
      </c>
      <c r="AD80" s="9">
        <f>'02.2024ΕΛ'!AD80</f>
        <v>0</v>
      </c>
      <c r="AE80" s="10">
        <f>'02.2024ΕΛ'!AE80</f>
        <v>0</v>
      </c>
      <c r="AF80" s="214">
        <f>'02.2024ΕΛ'!AF80</f>
        <v>0</v>
      </c>
      <c r="AG80" s="9">
        <f>'02.2024ΕΛ'!AG80</f>
        <v>629</v>
      </c>
      <c r="AH80" s="10">
        <f>'02.2024ΕΛ'!AH80</f>
        <v>0</v>
      </c>
      <c r="AI80" s="214">
        <f>'02.2024ΕΛ'!AI80</f>
        <v>2888639</v>
      </c>
    </row>
    <row r="81" spans="1:35" ht="19.5" customHeight="1" outlineLevel="1" x14ac:dyDescent="0.2">
      <c r="A81" s="154"/>
      <c r="B81" s="139" t="str">
        <v>CNG</v>
      </c>
      <c r="C81" s="9">
        <f>'02.2024ΕΛ'!C81</f>
        <v>0</v>
      </c>
      <c r="D81" s="10">
        <f>'02.2024ΕΛ'!D81</f>
        <v>0</v>
      </c>
      <c r="E81" s="214">
        <f>'02.2024ΕΛ'!E81</f>
        <v>0</v>
      </c>
      <c r="F81" s="9">
        <f>'02.2024ΕΛ'!F81</f>
        <v>0</v>
      </c>
      <c r="G81" s="10">
        <f>'02.2024ΕΛ'!G81</f>
        <v>0</v>
      </c>
      <c r="H81" s="214">
        <f>'02.2024ΕΛ'!H81</f>
        <v>0</v>
      </c>
      <c r="I81" s="9" t="str">
        <f>'02.2024ΕΛ'!I81</f>
        <v> </v>
      </c>
      <c r="J81" s="10" t="str">
        <f>'02.2024ΕΛ'!J81</f>
        <v> </v>
      </c>
      <c r="K81" s="214" t="str">
        <f>'02.2024ΕΛ'!K81</f>
        <v> </v>
      </c>
      <c r="L81" s="9">
        <f>'02.2024ΕΛ'!L81</f>
        <v>0</v>
      </c>
      <c r="M81" s="10">
        <f>'02.2024ΕΛ'!M81</f>
        <v>0</v>
      </c>
      <c r="N81" s="214">
        <f>'02.2024ΕΛ'!N81</f>
        <v>0</v>
      </c>
      <c r="O81" s="9">
        <f>'02.2024ΕΛ'!O81</f>
        <v>0</v>
      </c>
      <c r="P81" s="10">
        <f>'02.2024ΕΛ'!P81</f>
        <v>0</v>
      </c>
      <c r="Q81" s="214">
        <f>'02.2024ΕΛ'!Q81</f>
        <v>0</v>
      </c>
      <c r="R81" s="9">
        <f>'02.2024ΕΛ'!R81</f>
        <v>0</v>
      </c>
      <c r="S81" s="10">
        <f>'02.2024ΕΛ'!S81</f>
        <v>0</v>
      </c>
      <c r="T81" s="214">
        <f>'02.2024ΕΛ'!T81</f>
        <v>0</v>
      </c>
      <c r="U81" s="9">
        <f>'02.2024ΕΛ'!U81</f>
        <v>0</v>
      </c>
      <c r="V81" s="10">
        <f>'02.2024ΕΛ'!V81</f>
        <v>0</v>
      </c>
      <c r="W81" s="214">
        <f>'02.2024ΕΛ'!W81</f>
        <v>0</v>
      </c>
      <c r="X81" s="9">
        <f>'02.2024ΕΛ'!X81</f>
        <v>0</v>
      </c>
      <c r="Y81" s="10">
        <f>'02.2024ΕΛ'!Y81</f>
        <v>0</v>
      </c>
      <c r="Z81" s="214">
        <f>'02.2024ΕΛ'!Z81</f>
        <v>0</v>
      </c>
      <c r="AA81" s="9">
        <f>'02.2024ΕΛ'!AA81</f>
        <v>0</v>
      </c>
      <c r="AB81" s="10">
        <f>'02.2024ΕΛ'!AB81</f>
        <v>0</v>
      </c>
      <c r="AC81" s="214">
        <f>'02.2024ΕΛ'!AC81</f>
        <v>0</v>
      </c>
      <c r="AD81" s="9">
        <f>'02.2024ΕΛ'!AD81</f>
        <v>0</v>
      </c>
      <c r="AE81" s="10">
        <f>'02.2024ΕΛ'!AE81</f>
        <v>0</v>
      </c>
      <c r="AF81" s="214">
        <f>'02.2024ΕΛ'!AF81</f>
        <v>0</v>
      </c>
      <c r="AG81" s="9">
        <f>'02.2024ΕΛ'!AG81</f>
        <v>0</v>
      </c>
      <c r="AH81" s="10">
        <f>'02.2024ΕΛ'!AH81</f>
        <v>0</v>
      </c>
      <c r="AI81" s="214">
        <f>'02.2024ΕΛ'!AI81</f>
        <v>0</v>
      </c>
    </row>
    <row r="82" spans="1:35" ht="19.5" customHeight="1" outlineLevel="1" x14ac:dyDescent="0.2">
      <c r="A82" s="154"/>
      <c r="B82" s="139" t="str">
        <v>INDUSTRIAL</v>
      </c>
      <c r="C82" s="9">
        <f>'02.2024ΕΛ'!C82</f>
        <v>1</v>
      </c>
      <c r="D82" s="10">
        <f>'02.2024ΕΛ'!D82</f>
        <v>0</v>
      </c>
      <c r="E82" s="214">
        <f>'02.2024ΕΛ'!E82</f>
        <v>1890739</v>
      </c>
      <c r="F82" s="9">
        <f>'02.2024ΕΛ'!F82</f>
        <v>0</v>
      </c>
      <c r="G82" s="10">
        <f>'02.2024ΕΛ'!G82</f>
        <v>0</v>
      </c>
      <c r="H82" s="214">
        <f>'02.2024ΕΛ'!H82</f>
        <v>0</v>
      </c>
      <c r="I82" s="9" t="str">
        <f>'02.2024ΕΛ'!I82</f>
        <v> </v>
      </c>
      <c r="J82" s="10" t="str">
        <f>'02.2024ΕΛ'!J82</f>
        <v> </v>
      </c>
      <c r="K82" s="214" t="str">
        <f>'02.2024ΕΛ'!K82</f>
        <v> </v>
      </c>
      <c r="L82" s="9">
        <f>'02.2024ΕΛ'!L82</f>
        <v>1</v>
      </c>
      <c r="M82" s="10">
        <f>'02.2024ΕΛ'!M82</f>
        <v>0</v>
      </c>
      <c r="N82" s="214">
        <f>'02.2024ΕΛ'!N82</f>
        <v>161352</v>
      </c>
      <c r="O82" s="9">
        <f>'02.2024ΕΛ'!O82</f>
        <v>1</v>
      </c>
      <c r="P82" s="10">
        <f>'02.2024ΕΛ'!P82</f>
        <v>0</v>
      </c>
      <c r="Q82" s="214">
        <f>'02.2024ΕΛ'!Q82</f>
        <v>370368</v>
      </c>
      <c r="R82" s="9">
        <f>'02.2024ΕΛ'!R82</f>
        <v>3</v>
      </c>
      <c r="S82" s="10">
        <f>'02.2024ΕΛ'!S82</f>
        <v>0</v>
      </c>
      <c r="T82" s="214">
        <f>'02.2024ΕΛ'!T82</f>
        <v>3106118</v>
      </c>
      <c r="U82" s="9">
        <f>'02.2024ΕΛ'!U82</f>
        <v>0</v>
      </c>
      <c r="V82" s="10">
        <f>'02.2024ΕΛ'!V82</f>
        <v>0</v>
      </c>
      <c r="W82" s="214">
        <f>'02.2024ΕΛ'!W82</f>
        <v>0</v>
      </c>
      <c r="X82" s="9">
        <f>'02.2024ΕΛ'!X82</f>
        <v>0</v>
      </c>
      <c r="Y82" s="10">
        <f>'02.2024ΕΛ'!Y82</f>
        <v>0</v>
      </c>
      <c r="Z82" s="214">
        <f>'02.2024ΕΛ'!Z82</f>
        <v>0</v>
      </c>
      <c r="AA82" s="9">
        <f>'02.2024ΕΛ'!AA82</f>
        <v>0</v>
      </c>
      <c r="AB82" s="10">
        <f>'02.2024ΕΛ'!AB82</f>
        <v>0</v>
      </c>
      <c r="AC82" s="214">
        <f>'02.2024ΕΛ'!AC82</f>
        <v>0</v>
      </c>
      <c r="AD82" s="9">
        <f>'02.2024ΕΛ'!AD82</f>
        <v>0</v>
      </c>
      <c r="AE82" s="10">
        <f>'02.2024ΕΛ'!AE82</f>
        <v>0</v>
      </c>
      <c r="AF82" s="214">
        <f>'02.2024ΕΛ'!AF82</f>
        <v>0</v>
      </c>
      <c r="AG82" s="9">
        <f>'02.2024ΕΛ'!AG82</f>
        <v>6</v>
      </c>
      <c r="AH82" s="10">
        <f>'02.2024ΕΛ'!AH82</f>
        <v>0</v>
      </c>
      <c r="AI82" s="214">
        <f>'02.2024ΕΛ'!AI82</f>
        <v>5528577</v>
      </c>
    </row>
    <row r="83" spans="1:35" ht="19.5" customHeight="1" outlineLevel="1" thickBot="1" x14ac:dyDescent="0.25">
      <c r="A83" s="155"/>
      <c r="B83" s="139" t="str">
        <v>AIRCONDITIONING/COGENERATION</v>
      </c>
      <c r="C83" s="160">
        <f>'02.2024ΕΛ'!C83</f>
        <v>0</v>
      </c>
      <c r="D83" s="148">
        <f>'02.2024ΕΛ'!D83</f>
        <v>0</v>
      </c>
      <c r="E83" s="215">
        <f>'02.2024ΕΛ'!E83</f>
        <v>0</v>
      </c>
      <c r="F83" s="160">
        <f>'02.2024ΕΛ'!F83</f>
        <v>0</v>
      </c>
      <c r="G83" s="148">
        <f>'02.2024ΕΛ'!G83</f>
        <v>0</v>
      </c>
      <c r="H83" s="215">
        <f>'02.2024ΕΛ'!H83</f>
        <v>0</v>
      </c>
      <c r="I83" s="160" t="str">
        <f>'02.2024ΕΛ'!I83</f>
        <v> </v>
      </c>
      <c r="J83" s="148" t="str">
        <f>'02.2024ΕΛ'!J83</f>
        <v> </v>
      </c>
      <c r="K83" s="215" t="str">
        <f>'02.2024ΕΛ'!K83</f>
        <v> </v>
      </c>
      <c r="L83" s="160">
        <f>'02.2024ΕΛ'!L83</f>
        <v>0</v>
      </c>
      <c r="M83" s="148">
        <f>'02.2024ΕΛ'!M83</f>
        <v>0</v>
      </c>
      <c r="N83" s="215">
        <f>'02.2024ΕΛ'!N83</f>
        <v>0</v>
      </c>
      <c r="O83" s="160">
        <f>'02.2024ΕΛ'!O83</f>
        <v>0</v>
      </c>
      <c r="P83" s="148">
        <f>'02.2024ΕΛ'!P83</f>
        <v>0</v>
      </c>
      <c r="Q83" s="215">
        <f>'02.2024ΕΛ'!Q83</f>
        <v>0</v>
      </c>
      <c r="R83" s="160">
        <f>'02.2024ΕΛ'!R83</f>
        <v>0</v>
      </c>
      <c r="S83" s="148">
        <f>'02.2024ΕΛ'!S83</f>
        <v>0</v>
      </c>
      <c r="T83" s="215">
        <f>'02.2024ΕΛ'!T83</f>
        <v>0</v>
      </c>
      <c r="U83" s="160">
        <f>'02.2024ΕΛ'!U83</f>
        <v>0</v>
      </c>
      <c r="V83" s="148">
        <f>'02.2024ΕΛ'!V83</f>
        <v>0</v>
      </c>
      <c r="W83" s="215">
        <f>'02.2024ΕΛ'!W83</f>
        <v>0</v>
      </c>
      <c r="X83" s="160">
        <f>'02.2024ΕΛ'!X83</f>
        <v>0</v>
      </c>
      <c r="Y83" s="148">
        <f>'02.2024ΕΛ'!Y83</f>
        <v>0</v>
      </c>
      <c r="Z83" s="215">
        <f>'02.2024ΕΛ'!Z83</f>
        <v>0</v>
      </c>
      <c r="AA83" s="160">
        <f>'02.2024ΕΛ'!AA83</f>
        <v>0</v>
      </c>
      <c r="AB83" s="148">
        <f>'02.2024ΕΛ'!AB83</f>
        <v>0</v>
      </c>
      <c r="AC83" s="215">
        <f>'02.2024ΕΛ'!AC83</f>
        <v>0</v>
      </c>
      <c r="AD83" s="160">
        <f>'02.2024ΕΛ'!AD83</f>
        <v>0</v>
      </c>
      <c r="AE83" s="148">
        <f>'02.2024ΕΛ'!AE83</f>
        <v>0</v>
      </c>
      <c r="AF83" s="215">
        <f>'02.2024ΕΛ'!AF83</f>
        <v>0</v>
      </c>
      <c r="AG83" s="160">
        <f>'02.2024ΕΛ'!AG83</f>
        <v>0</v>
      </c>
      <c r="AH83" s="148">
        <f>'02.2024ΕΛ'!AH83</f>
        <v>0</v>
      </c>
      <c r="AI83" s="215">
        <f>'02.2024ΕΛ'!AI83</f>
        <v>0</v>
      </c>
    </row>
    <row r="84" spans="1:35" ht="36" customHeight="1" outlineLevel="1" x14ac:dyDescent="0.2">
      <c r="A84" s="153">
        <v>14</v>
      </c>
      <c r="B84" s="141" t="s">
        <v>44</v>
      </c>
      <c r="C84" s="73">
        <f>'02.2024ΕΛ'!C84</f>
        <v>0</v>
      </c>
      <c r="D84" s="74">
        <f>'02.2024ΕΛ'!D84</f>
        <v>0</v>
      </c>
      <c r="E84" s="213">
        <f>'02.2024ΕΛ'!E84</f>
        <v>0</v>
      </c>
      <c r="F84" s="73">
        <f>'02.2024ΕΛ'!F84</f>
        <v>0</v>
      </c>
      <c r="G84" s="74">
        <f>'02.2024ΕΛ'!G84</f>
        <v>0</v>
      </c>
      <c r="H84" s="213">
        <f>'02.2024ΕΛ'!H84</f>
        <v>0</v>
      </c>
      <c r="I84" s="73">
        <f>'02.2024ΕΛ'!I84</f>
        <v>0</v>
      </c>
      <c r="J84" s="74">
        <f>'02.2024ΕΛ'!J84</f>
        <v>0</v>
      </c>
      <c r="K84" s="213">
        <f>'02.2024ΕΛ'!K84</f>
        <v>0</v>
      </c>
      <c r="L84" s="73">
        <f>'02.2024ΕΛ'!L84</f>
        <v>0</v>
      </c>
      <c r="M84" s="74">
        <f>'02.2024ΕΛ'!M84</f>
        <v>0</v>
      </c>
      <c r="N84" s="213">
        <f>'02.2024ΕΛ'!N84</f>
        <v>0</v>
      </c>
      <c r="O84" s="73">
        <f>'02.2024ΕΛ'!O84</f>
        <v>0</v>
      </c>
      <c r="P84" s="74">
        <f>'02.2024ΕΛ'!P84</f>
        <v>0</v>
      </c>
      <c r="Q84" s="213">
        <f>'02.2024ΕΛ'!Q84</f>
        <v>0</v>
      </c>
      <c r="R84" s="73">
        <f>'02.2024ΕΛ'!R84</f>
        <v>0</v>
      </c>
      <c r="S84" s="74">
        <f>'02.2024ΕΛ'!S84</f>
        <v>0</v>
      </c>
      <c r="T84" s="213">
        <f>'02.2024ΕΛ'!T84</f>
        <v>0</v>
      </c>
      <c r="U84" s="73">
        <f>'02.2024ΕΛ'!U84</f>
        <v>0</v>
      </c>
      <c r="V84" s="74">
        <f>'02.2024ΕΛ'!V84</f>
        <v>0</v>
      </c>
      <c r="W84" s="213">
        <f>'02.2024ΕΛ'!W84</f>
        <v>0</v>
      </c>
      <c r="X84" s="73">
        <f>'02.2024ΕΛ'!X84</f>
        <v>0</v>
      </c>
      <c r="Y84" s="74">
        <f>'02.2024ΕΛ'!Y84</f>
        <v>0</v>
      </c>
      <c r="Z84" s="213">
        <f>'02.2024ΕΛ'!Z84</f>
        <v>0</v>
      </c>
      <c r="AA84" s="73">
        <f>'02.2024ΕΛ'!AA84</f>
        <v>0</v>
      </c>
      <c r="AB84" s="74">
        <f>'02.2024ΕΛ'!AB84</f>
        <v>0</v>
      </c>
      <c r="AC84" s="213">
        <f>'02.2024ΕΛ'!AC84</f>
        <v>0</v>
      </c>
      <c r="AD84" s="73">
        <f>'02.2024ΕΛ'!AD84</f>
        <v>1</v>
      </c>
      <c r="AE84" s="74">
        <f>'02.2024ΕΛ'!AE84</f>
        <v>0</v>
      </c>
      <c r="AF84" s="213">
        <f>'02.2024ΕΛ'!AF84</f>
        <v>4168846</v>
      </c>
      <c r="AG84" s="73">
        <f>'02.2024ΕΛ'!AG84</f>
        <v>1</v>
      </c>
      <c r="AH84" s="74">
        <f>'02.2024ΕΛ'!AH84</f>
        <v>0</v>
      </c>
      <c r="AI84" s="213">
        <f>'02.2024ΕΛ'!AI84</f>
        <v>4168846</v>
      </c>
    </row>
    <row r="85" spans="1:35" ht="19.5" customHeight="1" outlineLevel="1" x14ac:dyDescent="0.2">
      <c r="A85" s="154"/>
      <c r="B85" s="139" t="str" cm="1">
        <f t="array" ref="B85:B89">$B$7:$B$11</f>
        <v>RESIDENTIAL</v>
      </c>
      <c r="C85" s="9">
        <f>'02.2024ΕΛ'!C85</f>
        <v>0</v>
      </c>
      <c r="D85" s="10">
        <f>'02.2024ΕΛ'!D85</f>
        <v>0</v>
      </c>
      <c r="E85" s="214">
        <f>'02.2024ΕΛ'!E85</f>
        <v>0</v>
      </c>
      <c r="F85" s="9">
        <f>'02.2024ΕΛ'!F85</f>
        <v>0</v>
      </c>
      <c r="G85" s="10">
        <f>'02.2024ΕΛ'!G85</f>
        <v>0</v>
      </c>
      <c r="H85" s="214">
        <f>'02.2024ΕΛ'!H85</f>
        <v>0</v>
      </c>
      <c r="I85" s="9">
        <f>'02.2024ΕΛ'!I85</f>
        <v>0</v>
      </c>
      <c r="J85" s="10">
        <f>'02.2024ΕΛ'!J85</f>
        <v>0</v>
      </c>
      <c r="K85" s="214">
        <f>'02.2024ΕΛ'!K85</f>
        <v>0</v>
      </c>
      <c r="L85" s="9">
        <f>'02.2024ΕΛ'!L85</f>
        <v>0</v>
      </c>
      <c r="M85" s="10">
        <f>'02.2024ΕΛ'!M85</f>
        <v>0</v>
      </c>
      <c r="N85" s="214">
        <f>'02.2024ΕΛ'!N85</f>
        <v>0</v>
      </c>
      <c r="O85" s="9">
        <f>'02.2024ΕΛ'!O85</f>
        <v>0</v>
      </c>
      <c r="P85" s="10">
        <f>'02.2024ΕΛ'!P85</f>
        <v>0</v>
      </c>
      <c r="Q85" s="214">
        <f>'02.2024ΕΛ'!Q85</f>
        <v>0</v>
      </c>
      <c r="R85" s="9">
        <f>'02.2024ΕΛ'!R85</f>
        <v>0</v>
      </c>
      <c r="S85" s="10">
        <f>'02.2024ΕΛ'!S85</f>
        <v>0</v>
      </c>
      <c r="T85" s="214">
        <f>'02.2024ΕΛ'!T85</f>
        <v>0</v>
      </c>
      <c r="U85" s="9">
        <f>'02.2024ΕΛ'!U85</f>
        <v>0</v>
      </c>
      <c r="V85" s="10">
        <f>'02.2024ΕΛ'!V85</f>
        <v>0</v>
      </c>
      <c r="W85" s="214">
        <f>'02.2024ΕΛ'!W85</f>
        <v>0</v>
      </c>
      <c r="X85" s="9">
        <f>'02.2024ΕΛ'!X85</f>
        <v>0</v>
      </c>
      <c r="Y85" s="10">
        <f>'02.2024ΕΛ'!Y85</f>
        <v>0</v>
      </c>
      <c r="Z85" s="214">
        <f>'02.2024ΕΛ'!Z85</f>
        <v>0</v>
      </c>
      <c r="AA85" s="9">
        <f>'02.2024ΕΛ'!AA85</f>
        <v>0</v>
      </c>
      <c r="AB85" s="10">
        <f>'02.2024ΕΛ'!AB85</f>
        <v>0</v>
      </c>
      <c r="AC85" s="214">
        <f>'02.2024ΕΛ'!AC85</f>
        <v>0</v>
      </c>
      <c r="AD85" s="9">
        <f>'02.2024ΕΛ'!AD85</f>
        <v>0</v>
      </c>
      <c r="AE85" s="10">
        <f>'02.2024ΕΛ'!AE85</f>
        <v>0</v>
      </c>
      <c r="AF85" s="214">
        <f>'02.2024ΕΛ'!AF85</f>
        <v>0</v>
      </c>
      <c r="AG85" s="9">
        <f>'02.2024ΕΛ'!AG85</f>
        <v>0</v>
      </c>
      <c r="AH85" s="10">
        <f>'02.2024ΕΛ'!AH85</f>
        <v>0</v>
      </c>
      <c r="AI85" s="214">
        <f>'02.2024ΕΛ'!AI85</f>
        <v>0</v>
      </c>
    </row>
    <row r="86" spans="1:35" ht="19.5" customHeight="1" outlineLevel="1" x14ac:dyDescent="0.2">
      <c r="A86" s="154"/>
      <c r="B86" s="139" t="str">
        <v>COMMERCIAL</v>
      </c>
      <c r="C86" s="9">
        <f>'02.2024ΕΛ'!C86</f>
        <v>0</v>
      </c>
      <c r="D86" s="10">
        <f>'02.2024ΕΛ'!D86</f>
        <v>0</v>
      </c>
      <c r="E86" s="214">
        <f>'02.2024ΕΛ'!E86</f>
        <v>0</v>
      </c>
      <c r="F86" s="9">
        <f>'02.2024ΕΛ'!F86</f>
        <v>0</v>
      </c>
      <c r="G86" s="10">
        <f>'02.2024ΕΛ'!G86</f>
        <v>0</v>
      </c>
      <c r="H86" s="214">
        <f>'02.2024ΕΛ'!H86</f>
        <v>0</v>
      </c>
      <c r="I86" s="9">
        <f>'02.2024ΕΛ'!I86</f>
        <v>0</v>
      </c>
      <c r="J86" s="10">
        <f>'02.2024ΕΛ'!J86</f>
        <v>0</v>
      </c>
      <c r="K86" s="214">
        <f>'02.2024ΕΛ'!K86</f>
        <v>0</v>
      </c>
      <c r="L86" s="9">
        <f>'02.2024ΕΛ'!L86</f>
        <v>0</v>
      </c>
      <c r="M86" s="10">
        <f>'02.2024ΕΛ'!M86</f>
        <v>0</v>
      </c>
      <c r="N86" s="214">
        <f>'02.2024ΕΛ'!N86</f>
        <v>0</v>
      </c>
      <c r="O86" s="9">
        <f>'02.2024ΕΛ'!O86</f>
        <v>0</v>
      </c>
      <c r="P86" s="10">
        <f>'02.2024ΕΛ'!P86</f>
        <v>0</v>
      </c>
      <c r="Q86" s="214">
        <f>'02.2024ΕΛ'!Q86</f>
        <v>0</v>
      </c>
      <c r="R86" s="9">
        <f>'02.2024ΕΛ'!R86</f>
        <v>0</v>
      </c>
      <c r="S86" s="10">
        <f>'02.2024ΕΛ'!S86</f>
        <v>0</v>
      </c>
      <c r="T86" s="214">
        <f>'02.2024ΕΛ'!T86</f>
        <v>0</v>
      </c>
      <c r="U86" s="9">
        <f>'02.2024ΕΛ'!U86</f>
        <v>0</v>
      </c>
      <c r="V86" s="10">
        <f>'02.2024ΕΛ'!V86</f>
        <v>0</v>
      </c>
      <c r="W86" s="214">
        <f>'02.2024ΕΛ'!W86</f>
        <v>0</v>
      </c>
      <c r="X86" s="9">
        <f>'02.2024ΕΛ'!X86</f>
        <v>0</v>
      </c>
      <c r="Y86" s="10">
        <f>'02.2024ΕΛ'!Y86</f>
        <v>0</v>
      </c>
      <c r="Z86" s="214">
        <f>'02.2024ΕΛ'!Z86</f>
        <v>0</v>
      </c>
      <c r="AA86" s="9">
        <f>'02.2024ΕΛ'!AA86</f>
        <v>0</v>
      </c>
      <c r="AB86" s="10">
        <f>'02.2024ΕΛ'!AB86</f>
        <v>0</v>
      </c>
      <c r="AC86" s="214">
        <f>'02.2024ΕΛ'!AC86</f>
        <v>0</v>
      </c>
      <c r="AD86" s="9">
        <f>'02.2024ΕΛ'!AD86</f>
        <v>0</v>
      </c>
      <c r="AE86" s="10">
        <f>'02.2024ΕΛ'!AE86</f>
        <v>0</v>
      </c>
      <c r="AF86" s="214">
        <f>'02.2024ΕΛ'!AF86</f>
        <v>0</v>
      </c>
      <c r="AG86" s="9">
        <f>'02.2024ΕΛ'!AG86</f>
        <v>0</v>
      </c>
      <c r="AH86" s="10">
        <f>'02.2024ΕΛ'!AH86</f>
        <v>0</v>
      </c>
      <c r="AI86" s="214">
        <f>'02.2024ΕΛ'!AI86</f>
        <v>0</v>
      </c>
    </row>
    <row r="87" spans="1:35" ht="19.5" customHeight="1" outlineLevel="1" x14ac:dyDescent="0.2">
      <c r="A87" s="154"/>
      <c r="B87" s="139" t="str">
        <v>CNG</v>
      </c>
      <c r="C87" s="9">
        <f>'02.2024ΕΛ'!C87</f>
        <v>0</v>
      </c>
      <c r="D87" s="10">
        <f>'02.2024ΕΛ'!D87</f>
        <v>0</v>
      </c>
      <c r="E87" s="214">
        <f>'02.2024ΕΛ'!E87</f>
        <v>0</v>
      </c>
      <c r="F87" s="9">
        <f>'02.2024ΕΛ'!F87</f>
        <v>0</v>
      </c>
      <c r="G87" s="10">
        <f>'02.2024ΕΛ'!G87</f>
        <v>0</v>
      </c>
      <c r="H87" s="214">
        <f>'02.2024ΕΛ'!H87</f>
        <v>0</v>
      </c>
      <c r="I87" s="9">
        <f>'02.2024ΕΛ'!I87</f>
        <v>0</v>
      </c>
      <c r="J87" s="10">
        <f>'02.2024ΕΛ'!J87</f>
        <v>0</v>
      </c>
      <c r="K87" s="214">
        <f>'02.2024ΕΛ'!K87</f>
        <v>0</v>
      </c>
      <c r="L87" s="9">
        <f>'02.2024ΕΛ'!L87</f>
        <v>0</v>
      </c>
      <c r="M87" s="10">
        <f>'02.2024ΕΛ'!M87</f>
        <v>0</v>
      </c>
      <c r="N87" s="214">
        <f>'02.2024ΕΛ'!N87</f>
        <v>0</v>
      </c>
      <c r="O87" s="9">
        <f>'02.2024ΕΛ'!O87</f>
        <v>0</v>
      </c>
      <c r="P87" s="10">
        <f>'02.2024ΕΛ'!P87</f>
        <v>0</v>
      </c>
      <c r="Q87" s="214">
        <f>'02.2024ΕΛ'!Q87</f>
        <v>0</v>
      </c>
      <c r="R87" s="9">
        <f>'02.2024ΕΛ'!R87</f>
        <v>0</v>
      </c>
      <c r="S87" s="10">
        <f>'02.2024ΕΛ'!S87</f>
        <v>0</v>
      </c>
      <c r="T87" s="214">
        <f>'02.2024ΕΛ'!T87</f>
        <v>0</v>
      </c>
      <c r="U87" s="9">
        <f>'02.2024ΕΛ'!U87</f>
        <v>0</v>
      </c>
      <c r="V87" s="10">
        <f>'02.2024ΕΛ'!V87</f>
        <v>0</v>
      </c>
      <c r="W87" s="214">
        <f>'02.2024ΕΛ'!W87</f>
        <v>0</v>
      </c>
      <c r="X87" s="9">
        <f>'02.2024ΕΛ'!X87</f>
        <v>0</v>
      </c>
      <c r="Y87" s="10">
        <f>'02.2024ΕΛ'!Y87</f>
        <v>0</v>
      </c>
      <c r="Z87" s="214">
        <f>'02.2024ΕΛ'!Z87</f>
        <v>0</v>
      </c>
      <c r="AA87" s="9">
        <f>'02.2024ΕΛ'!AA87</f>
        <v>0</v>
      </c>
      <c r="AB87" s="10">
        <f>'02.2024ΕΛ'!AB87</f>
        <v>0</v>
      </c>
      <c r="AC87" s="214">
        <f>'02.2024ΕΛ'!AC87</f>
        <v>0</v>
      </c>
      <c r="AD87" s="9">
        <f>'02.2024ΕΛ'!AD87</f>
        <v>0</v>
      </c>
      <c r="AE87" s="10">
        <f>'02.2024ΕΛ'!AE87</f>
        <v>0</v>
      </c>
      <c r="AF87" s="214">
        <f>'02.2024ΕΛ'!AF87</f>
        <v>0</v>
      </c>
      <c r="AG87" s="9">
        <f>'02.2024ΕΛ'!AG87</f>
        <v>0</v>
      </c>
      <c r="AH87" s="10">
        <f>'02.2024ΕΛ'!AH87</f>
        <v>0</v>
      </c>
      <c r="AI87" s="214">
        <f>'02.2024ΕΛ'!AI87</f>
        <v>0</v>
      </c>
    </row>
    <row r="88" spans="1:35" ht="19.5" customHeight="1" outlineLevel="1" x14ac:dyDescent="0.2">
      <c r="A88" s="154"/>
      <c r="B88" s="139" t="str">
        <v>INDUSTRIAL</v>
      </c>
      <c r="C88" s="9">
        <f>'02.2024ΕΛ'!C88</f>
        <v>0</v>
      </c>
      <c r="D88" s="10">
        <f>'02.2024ΕΛ'!D88</f>
        <v>0</v>
      </c>
      <c r="E88" s="214">
        <f>'02.2024ΕΛ'!E88</f>
        <v>0</v>
      </c>
      <c r="F88" s="9">
        <f>'02.2024ΕΛ'!F88</f>
        <v>0</v>
      </c>
      <c r="G88" s="10">
        <f>'02.2024ΕΛ'!G88</f>
        <v>0</v>
      </c>
      <c r="H88" s="214">
        <f>'02.2024ΕΛ'!H88</f>
        <v>0</v>
      </c>
      <c r="I88" s="9">
        <f>'02.2024ΕΛ'!I88</f>
        <v>0</v>
      </c>
      <c r="J88" s="10">
        <f>'02.2024ΕΛ'!J88</f>
        <v>0</v>
      </c>
      <c r="K88" s="214">
        <f>'02.2024ΕΛ'!K88</f>
        <v>0</v>
      </c>
      <c r="L88" s="9">
        <f>'02.2024ΕΛ'!L88</f>
        <v>0</v>
      </c>
      <c r="M88" s="10">
        <f>'02.2024ΕΛ'!M88</f>
        <v>0</v>
      </c>
      <c r="N88" s="214">
        <f>'02.2024ΕΛ'!N88</f>
        <v>0</v>
      </c>
      <c r="O88" s="9">
        <f>'02.2024ΕΛ'!O88</f>
        <v>0</v>
      </c>
      <c r="P88" s="10">
        <f>'02.2024ΕΛ'!P88</f>
        <v>0</v>
      </c>
      <c r="Q88" s="214">
        <f>'02.2024ΕΛ'!Q88</f>
        <v>0</v>
      </c>
      <c r="R88" s="9">
        <f>'02.2024ΕΛ'!R88</f>
        <v>0</v>
      </c>
      <c r="S88" s="10">
        <f>'02.2024ΕΛ'!S88</f>
        <v>0</v>
      </c>
      <c r="T88" s="214">
        <f>'02.2024ΕΛ'!T88</f>
        <v>0</v>
      </c>
      <c r="U88" s="9">
        <f>'02.2024ΕΛ'!U88</f>
        <v>0</v>
      </c>
      <c r="V88" s="10">
        <f>'02.2024ΕΛ'!V88</f>
        <v>0</v>
      </c>
      <c r="W88" s="214">
        <f>'02.2024ΕΛ'!W88</f>
        <v>0</v>
      </c>
      <c r="X88" s="9">
        <f>'02.2024ΕΛ'!X88</f>
        <v>0</v>
      </c>
      <c r="Y88" s="10">
        <f>'02.2024ΕΛ'!Y88</f>
        <v>0</v>
      </c>
      <c r="Z88" s="214">
        <f>'02.2024ΕΛ'!Z88</f>
        <v>0</v>
      </c>
      <c r="AA88" s="9">
        <f>'02.2024ΕΛ'!AA88</f>
        <v>0</v>
      </c>
      <c r="AB88" s="10">
        <f>'02.2024ΕΛ'!AB88</f>
        <v>0</v>
      </c>
      <c r="AC88" s="214">
        <f>'02.2024ΕΛ'!AC88</f>
        <v>0</v>
      </c>
      <c r="AD88" s="9">
        <f>'02.2024ΕΛ'!AD88</f>
        <v>1</v>
      </c>
      <c r="AE88" s="10">
        <f>'02.2024ΕΛ'!AE88</f>
        <v>0</v>
      </c>
      <c r="AF88" s="214">
        <f>'02.2024ΕΛ'!AF88</f>
        <v>4168846</v>
      </c>
      <c r="AG88" s="9">
        <f>'02.2024ΕΛ'!AG88</f>
        <v>1</v>
      </c>
      <c r="AH88" s="10">
        <f>'02.2024ΕΛ'!AH88</f>
        <v>0</v>
      </c>
      <c r="AI88" s="214">
        <f>'02.2024ΕΛ'!AI88</f>
        <v>4168846</v>
      </c>
    </row>
    <row r="89" spans="1:35" ht="19.5" customHeight="1" outlineLevel="1" thickBot="1" x14ac:dyDescent="0.25">
      <c r="A89" s="155"/>
      <c r="B89" s="139" t="str">
        <v>AIRCONDITIONING/COGENERATION</v>
      </c>
      <c r="C89" s="160">
        <f>'02.2024ΕΛ'!C89</f>
        <v>0</v>
      </c>
      <c r="D89" s="148">
        <f>'02.2024ΕΛ'!D89</f>
        <v>0</v>
      </c>
      <c r="E89" s="215">
        <f>'02.2024ΕΛ'!E89</f>
        <v>0</v>
      </c>
      <c r="F89" s="160">
        <f>'02.2024ΕΛ'!F89</f>
        <v>0</v>
      </c>
      <c r="G89" s="148">
        <f>'02.2024ΕΛ'!G89</f>
        <v>0</v>
      </c>
      <c r="H89" s="215">
        <f>'02.2024ΕΛ'!H89</f>
        <v>0</v>
      </c>
      <c r="I89" s="160">
        <f>'02.2024ΕΛ'!I89</f>
        <v>0</v>
      </c>
      <c r="J89" s="148">
        <f>'02.2024ΕΛ'!J89</f>
        <v>0</v>
      </c>
      <c r="K89" s="215">
        <f>'02.2024ΕΛ'!K89</f>
        <v>0</v>
      </c>
      <c r="L89" s="160">
        <f>'02.2024ΕΛ'!L89</f>
        <v>0</v>
      </c>
      <c r="M89" s="148">
        <f>'02.2024ΕΛ'!M89</f>
        <v>0</v>
      </c>
      <c r="N89" s="215">
        <f>'02.2024ΕΛ'!N89</f>
        <v>0</v>
      </c>
      <c r="O89" s="160">
        <f>'02.2024ΕΛ'!O89</f>
        <v>0</v>
      </c>
      <c r="P89" s="148">
        <f>'02.2024ΕΛ'!P89</f>
        <v>0</v>
      </c>
      <c r="Q89" s="215">
        <f>'02.2024ΕΛ'!Q89</f>
        <v>0</v>
      </c>
      <c r="R89" s="160">
        <f>'02.2024ΕΛ'!R89</f>
        <v>0</v>
      </c>
      <c r="S89" s="148">
        <f>'02.2024ΕΛ'!S89</f>
        <v>0</v>
      </c>
      <c r="T89" s="215">
        <f>'02.2024ΕΛ'!T89</f>
        <v>0</v>
      </c>
      <c r="U89" s="160">
        <f>'02.2024ΕΛ'!U89</f>
        <v>0</v>
      </c>
      <c r="V89" s="148">
        <f>'02.2024ΕΛ'!V89</f>
        <v>0</v>
      </c>
      <c r="W89" s="215">
        <f>'02.2024ΕΛ'!W89</f>
        <v>0</v>
      </c>
      <c r="X89" s="160">
        <f>'02.2024ΕΛ'!X89</f>
        <v>0</v>
      </c>
      <c r="Y89" s="148">
        <f>'02.2024ΕΛ'!Y89</f>
        <v>0</v>
      </c>
      <c r="Z89" s="215">
        <f>'02.2024ΕΛ'!Z89</f>
        <v>0</v>
      </c>
      <c r="AA89" s="160">
        <f>'02.2024ΕΛ'!AA89</f>
        <v>0</v>
      </c>
      <c r="AB89" s="148">
        <f>'02.2024ΕΛ'!AB89</f>
        <v>0</v>
      </c>
      <c r="AC89" s="215">
        <f>'02.2024ΕΛ'!AC89</f>
        <v>0</v>
      </c>
      <c r="AD89" s="160">
        <f>'02.2024ΕΛ'!AD89</f>
        <v>0</v>
      </c>
      <c r="AE89" s="148">
        <f>'02.2024ΕΛ'!AE89</f>
        <v>0</v>
      </c>
      <c r="AF89" s="215">
        <f>'02.2024ΕΛ'!AF89</f>
        <v>0</v>
      </c>
      <c r="AG89" s="160">
        <f>'02.2024ΕΛ'!AG89</f>
        <v>0</v>
      </c>
      <c r="AH89" s="148">
        <f>'02.2024ΕΛ'!AH89</f>
        <v>0</v>
      </c>
      <c r="AI89" s="215">
        <f>'02.2024ΕΛ'!AI89</f>
        <v>0</v>
      </c>
    </row>
    <row r="90" spans="1:35" ht="36" customHeight="1" outlineLevel="1" x14ac:dyDescent="0.2">
      <c r="A90" s="153">
        <v>15</v>
      </c>
      <c r="B90" s="141" t="s">
        <v>99</v>
      </c>
      <c r="C90" s="73">
        <f>'02.2024ΕΛ'!C90</f>
        <v>0</v>
      </c>
      <c r="D90" s="74">
        <f>'02.2024ΕΛ'!D90</f>
        <v>0</v>
      </c>
      <c r="E90" s="213">
        <f>'02.2024ΕΛ'!E90</f>
        <v>0</v>
      </c>
      <c r="F90" s="73">
        <f>'02.2024ΕΛ'!F90</f>
        <v>2</v>
      </c>
      <c r="G90" s="74">
        <f>'02.2024ΕΛ'!G90</f>
        <v>0</v>
      </c>
      <c r="H90" s="213">
        <f>'02.2024ΕΛ'!H90</f>
        <v>19705446</v>
      </c>
      <c r="I90" s="73">
        <f>'02.2024ΕΛ'!I90</f>
        <v>0</v>
      </c>
      <c r="J90" s="74">
        <f>'02.2024ΕΛ'!J90</f>
        <v>0</v>
      </c>
      <c r="K90" s="213">
        <f>'02.2024ΕΛ'!K90</f>
        <v>0</v>
      </c>
      <c r="L90" s="73">
        <f>'02.2024ΕΛ'!L90</f>
        <v>0</v>
      </c>
      <c r="M90" s="74">
        <f>'02.2024ΕΛ'!M90</f>
        <v>0</v>
      </c>
      <c r="N90" s="213">
        <f>'02.2024ΕΛ'!N90</f>
        <v>0</v>
      </c>
      <c r="O90" s="73">
        <f>'02.2024ΕΛ'!O90</f>
        <v>0</v>
      </c>
      <c r="P90" s="74">
        <f>'02.2024ΕΛ'!P90</f>
        <v>0</v>
      </c>
      <c r="Q90" s="213">
        <f>'02.2024ΕΛ'!Q90</f>
        <v>0</v>
      </c>
      <c r="R90" s="73">
        <f>'02.2024ΕΛ'!R90</f>
        <v>0</v>
      </c>
      <c r="S90" s="74">
        <f>'02.2024ΕΛ'!S90</f>
        <v>0</v>
      </c>
      <c r="T90" s="213">
        <f>'02.2024ΕΛ'!T90</f>
        <v>0</v>
      </c>
      <c r="U90" s="73">
        <f>'02.2024ΕΛ'!U90</f>
        <v>0</v>
      </c>
      <c r="V90" s="74">
        <f>'02.2024ΕΛ'!V90</f>
        <v>0</v>
      </c>
      <c r="W90" s="213">
        <f>'02.2024ΕΛ'!W90</f>
        <v>0</v>
      </c>
      <c r="X90" s="73">
        <f>'02.2024ΕΛ'!X90</f>
        <v>0</v>
      </c>
      <c r="Y90" s="74">
        <f>'02.2024ΕΛ'!Y90</f>
        <v>0</v>
      </c>
      <c r="Z90" s="213">
        <f>'02.2024ΕΛ'!Z90</f>
        <v>0</v>
      </c>
      <c r="AA90" s="73">
        <f>'02.2024ΕΛ'!AA90</f>
        <v>0</v>
      </c>
      <c r="AB90" s="74">
        <f>'02.2024ΕΛ'!AB90</f>
        <v>0</v>
      </c>
      <c r="AC90" s="213">
        <f>'02.2024ΕΛ'!AC90</f>
        <v>0</v>
      </c>
      <c r="AD90" s="73">
        <f>'02.2024ΕΛ'!AD90</f>
        <v>0</v>
      </c>
      <c r="AE90" s="74">
        <f>'02.2024ΕΛ'!AE90</f>
        <v>0</v>
      </c>
      <c r="AF90" s="213">
        <f>'02.2024ΕΛ'!AF90</f>
        <v>0</v>
      </c>
      <c r="AG90" s="73">
        <f>'02.2024ΕΛ'!AG90</f>
        <v>2</v>
      </c>
      <c r="AH90" s="74">
        <f>'02.2024ΕΛ'!AH90</f>
        <v>0</v>
      </c>
      <c r="AI90" s="213">
        <f>'02.2024ΕΛ'!AI90</f>
        <v>19705446</v>
      </c>
    </row>
    <row r="91" spans="1:35" ht="19.5" customHeight="1" outlineLevel="1" x14ac:dyDescent="0.2">
      <c r="A91" s="154"/>
      <c r="B91" s="139" t="str" cm="1">
        <f t="array" ref="B91:B95">$B$7:$B$11</f>
        <v>RESIDENTIAL</v>
      </c>
      <c r="C91" s="9">
        <f>'02.2024ΕΛ'!C91</f>
        <v>0</v>
      </c>
      <c r="D91" s="10">
        <f>'02.2024ΕΛ'!D91</f>
        <v>0</v>
      </c>
      <c r="E91" s="214">
        <f>'02.2024ΕΛ'!E91</f>
        <v>0</v>
      </c>
      <c r="F91" s="9">
        <f>'02.2024ΕΛ'!F91</f>
        <v>0</v>
      </c>
      <c r="G91" s="10">
        <f>'02.2024ΕΛ'!G91</f>
        <v>0</v>
      </c>
      <c r="H91" s="214">
        <f>'02.2024ΕΛ'!H91</f>
        <v>0</v>
      </c>
      <c r="I91" s="9">
        <f>'02.2024ΕΛ'!I91</f>
        <v>0</v>
      </c>
      <c r="J91" s="10">
        <f>'02.2024ΕΛ'!J91</f>
        <v>0</v>
      </c>
      <c r="K91" s="214">
        <f>'02.2024ΕΛ'!K91</f>
        <v>0</v>
      </c>
      <c r="L91" s="9">
        <f>'02.2024ΕΛ'!L91</f>
        <v>0</v>
      </c>
      <c r="M91" s="10">
        <f>'02.2024ΕΛ'!M91</f>
        <v>0</v>
      </c>
      <c r="N91" s="214">
        <f>'02.2024ΕΛ'!N91</f>
        <v>0</v>
      </c>
      <c r="O91" s="9">
        <f>'02.2024ΕΛ'!O91</f>
        <v>0</v>
      </c>
      <c r="P91" s="10">
        <f>'02.2024ΕΛ'!P91</f>
        <v>0</v>
      </c>
      <c r="Q91" s="214">
        <f>'02.2024ΕΛ'!Q91</f>
        <v>0</v>
      </c>
      <c r="R91" s="9">
        <f>'02.2024ΕΛ'!R91</f>
        <v>0</v>
      </c>
      <c r="S91" s="10">
        <f>'02.2024ΕΛ'!S91</f>
        <v>0</v>
      </c>
      <c r="T91" s="214">
        <f>'02.2024ΕΛ'!T91</f>
        <v>0</v>
      </c>
      <c r="U91" s="9">
        <f>'02.2024ΕΛ'!U91</f>
        <v>0</v>
      </c>
      <c r="V91" s="10">
        <f>'02.2024ΕΛ'!V91</f>
        <v>0</v>
      </c>
      <c r="W91" s="214">
        <f>'02.2024ΕΛ'!W91</f>
        <v>0</v>
      </c>
      <c r="X91" s="9">
        <f>'02.2024ΕΛ'!X91</f>
        <v>0</v>
      </c>
      <c r="Y91" s="10">
        <f>'02.2024ΕΛ'!Y91</f>
        <v>0</v>
      </c>
      <c r="Z91" s="214">
        <f>'02.2024ΕΛ'!Z91</f>
        <v>0</v>
      </c>
      <c r="AA91" s="9">
        <f>'02.2024ΕΛ'!AA91</f>
        <v>0</v>
      </c>
      <c r="AB91" s="10">
        <f>'02.2024ΕΛ'!AB91</f>
        <v>0</v>
      </c>
      <c r="AC91" s="214">
        <f>'02.2024ΕΛ'!AC91</f>
        <v>0</v>
      </c>
      <c r="AD91" s="9">
        <f>'02.2024ΕΛ'!AD91</f>
        <v>0</v>
      </c>
      <c r="AE91" s="10">
        <f>'02.2024ΕΛ'!AE91</f>
        <v>0</v>
      </c>
      <c r="AF91" s="214">
        <f>'02.2024ΕΛ'!AF91</f>
        <v>0</v>
      </c>
      <c r="AG91" s="9">
        <f>'02.2024ΕΛ'!AG91</f>
        <v>0</v>
      </c>
      <c r="AH91" s="10">
        <f>'02.2024ΕΛ'!AH91</f>
        <v>0</v>
      </c>
      <c r="AI91" s="214">
        <f>'02.2024ΕΛ'!AI91</f>
        <v>0</v>
      </c>
    </row>
    <row r="92" spans="1:35" ht="19.5" customHeight="1" outlineLevel="1" x14ac:dyDescent="0.2">
      <c r="A92" s="154"/>
      <c r="B92" s="139" t="str">
        <v>COMMERCIAL</v>
      </c>
      <c r="C92" s="9">
        <f>'02.2024ΕΛ'!C92</f>
        <v>0</v>
      </c>
      <c r="D92" s="10">
        <f>'02.2024ΕΛ'!D92</f>
        <v>0</v>
      </c>
      <c r="E92" s="214">
        <f>'02.2024ΕΛ'!E92</f>
        <v>0</v>
      </c>
      <c r="F92" s="9">
        <f>'02.2024ΕΛ'!F92</f>
        <v>0</v>
      </c>
      <c r="G92" s="10">
        <f>'02.2024ΕΛ'!G92</f>
        <v>0</v>
      </c>
      <c r="H92" s="214">
        <f>'02.2024ΕΛ'!H92</f>
        <v>0</v>
      </c>
      <c r="I92" s="9">
        <f>'02.2024ΕΛ'!I92</f>
        <v>0</v>
      </c>
      <c r="J92" s="10">
        <f>'02.2024ΕΛ'!J92</f>
        <v>0</v>
      </c>
      <c r="K92" s="214">
        <f>'02.2024ΕΛ'!K92</f>
        <v>0</v>
      </c>
      <c r="L92" s="9">
        <f>'02.2024ΕΛ'!L92</f>
        <v>0</v>
      </c>
      <c r="M92" s="10">
        <f>'02.2024ΕΛ'!M92</f>
        <v>0</v>
      </c>
      <c r="N92" s="214">
        <f>'02.2024ΕΛ'!N92</f>
        <v>0</v>
      </c>
      <c r="O92" s="9">
        <f>'02.2024ΕΛ'!O92</f>
        <v>0</v>
      </c>
      <c r="P92" s="10">
        <f>'02.2024ΕΛ'!P92</f>
        <v>0</v>
      </c>
      <c r="Q92" s="214">
        <f>'02.2024ΕΛ'!Q92</f>
        <v>0</v>
      </c>
      <c r="R92" s="9">
        <f>'02.2024ΕΛ'!R92</f>
        <v>0</v>
      </c>
      <c r="S92" s="10">
        <f>'02.2024ΕΛ'!S92</f>
        <v>0</v>
      </c>
      <c r="T92" s="214">
        <f>'02.2024ΕΛ'!T92</f>
        <v>0</v>
      </c>
      <c r="U92" s="9">
        <f>'02.2024ΕΛ'!U92</f>
        <v>0</v>
      </c>
      <c r="V92" s="10">
        <f>'02.2024ΕΛ'!V92</f>
        <v>0</v>
      </c>
      <c r="W92" s="214">
        <f>'02.2024ΕΛ'!W92</f>
        <v>0</v>
      </c>
      <c r="X92" s="9">
        <f>'02.2024ΕΛ'!X92</f>
        <v>0</v>
      </c>
      <c r="Y92" s="10">
        <f>'02.2024ΕΛ'!Y92</f>
        <v>0</v>
      </c>
      <c r="Z92" s="214">
        <f>'02.2024ΕΛ'!Z92</f>
        <v>0</v>
      </c>
      <c r="AA92" s="9">
        <f>'02.2024ΕΛ'!AA92</f>
        <v>0</v>
      </c>
      <c r="AB92" s="10">
        <f>'02.2024ΕΛ'!AB92</f>
        <v>0</v>
      </c>
      <c r="AC92" s="214">
        <f>'02.2024ΕΛ'!AC92</f>
        <v>0</v>
      </c>
      <c r="AD92" s="9">
        <f>'02.2024ΕΛ'!AD92</f>
        <v>0</v>
      </c>
      <c r="AE92" s="10">
        <f>'02.2024ΕΛ'!AE92</f>
        <v>0</v>
      </c>
      <c r="AF92" s="214">
        <f>'02.2024ΕΛ'!AF92</f>
        <v>0</v>
      </c>
      <c r="AG92" s="9">
        <f>'02.2024ΕΛ'!AG92</f>
        <v>0</v>
      </c>
      <c r="AH92" s="10">
        <f>'02.2024ΕΛ'!AH92</f>
        <v>0</v>
      </c>
      <c r="AI92" s="214">
        <f>'02.2024ΕΛ'!AI92</f>
        <v>0</v>
      </c>
    </row>
    <row r="93" spans="1:35" ht="19.5" customHeight="1" outlineLevel="1" x14ac:dyDescent="0.2">
      <c r="A93" s="154"/>
      <c r="B93" s="139" t="str">
        <v>CNG</v>
      </c>
      <c r="C93" s="9">
        <f>'02.2024ΕΛ'!C93</f>
        <v>0</v>
      </c>
      <c r="D93" s="10">
        <f>'02.2024ΕΛ'!D93</f>
        <v>0</v>
      </c>
      <c r="E93" s="214">
        <f>'02.2024ΕΛ'!E93</f>
        <v>0</v>
      </c>
      <c r="F93" s="9">
        <f>'02.2024ΕΛ'!F93</f>
        <v>0</v>
      </c>
      <c r="G93" s="10">
        <f>'02.2024ΕΛ'!G93</f>
        <v>0</v>
      </c>
      <c r="H93" s="214">
        <f>'02.2024ΕΛ'!H93</f>
        <v>0</v>
      </c>
      <c r="I93" s="9">
        <f>'02.2024ΕΛ'!I93</f>
        <v>0</v>
      </c>
      <c r="J93" s="10">
        <f>'02.2024ΕΛ'!J93</f>
        <v>0</v>
      </c>
      <c r="K93" s="214">
        <f>'02.2024ΕΛ'!K93</f>
        <v>0</v>
      </c>
      <c r="L93" s="9">
        <f>'02.2024ΕΛ'!L93</f>
        <v>0</v>
      </c>
      <c r="M93" s="10">
        <f>'02.2024ΕΛ'!M93</f>
        <v>0</v>
      </c>
      <c r="N93" s="214">
        <f>'02.2024ΕΛ'!N93</f>
        <v>0</v>
      </c>
      <c r="O93" s="9">
        <f>'02.2024ΕΛ'!O93</f>
        <v>0</v>
      </c>
      <c r="P93" s="10">
        <f>'02.2024ΕΛ'!P93</f>
        <v>0</v>
      </c>
      <c r="Q93" s="214">
        <f>'02.2024ΕΛ'!Q93</f>
        <v>0</v>
      </c>
      <c r="R93" s="9">
        <f>'02.2024ΕΛ'!R93</f>
        <v>0</v>
      </c>
      <c r="S93" s="10">
        <f>'02.2024ΕΛ'!S93</f>
        <v>0</v>
      </c>
      <c r="T93" s="214">
        <f>'02.2024ΕΛ'!T93</f>
        <v>0</v>
      </c>
      <c r="U93" s="9">
        <f>'02.2024ΕΛ'!U93</f>
        <v>0</v>
      </c>
      <c r="V93" s="10">
        <f>'02.2024ΕΛ'!V93</f>
        <v>0</v>
      </c>
      <c r="W93" s="214">
        <f>'02.2024ΕΛ'!W93</f>
        <v>0</v>
      </c>
      <c r="X93" s="9">
        <f>'02.2024ΕΛ'!X93</f>
        <v>0</v>
      </c>
      <c r="Y93" s="10">
        <f>'02.2024ΕΛ'!Y93</f>
        <v>0</v>
      </c>
      <c r="Z93" s="214">
        <f>'02.2024ΕΛ'!Z93</f>
        <v>0</v>
      </c>
      <c r="AA93" s="9">
        <f>'02.2024ΕΛ'!AA93</f>
        <v>0</v>
      </c>
      <c r="AB93" s="10">
        <f>'02.2024ΕΛ'!AB93</f>
        <v>0</v>
      </c>
      <c r="AC93" s="214">
        <f>'02.2024ΕΛ'!AC93</f>
        <v>0</v>
      </c>
      <c r="AD93" s="9">
        <f>'02.2024ΕΛ'!AD93</f>
        <v>0</v>
      </c>
      <c r="AE93" s="10">
        <f>'02.2024ΕΛ'!AE93</f>
        <v>0</v>
      </c>
      <c r="AF93" s="214">
        <f>'02.2024ΕΛ'!AF93</f>
        <v>0</v>
      </c>
      <c r="AG93" s="9">
        <f>'02.2024ΕΛ'!AG93</f>
        <v>0</v>
      </c>
      <c r="AH93" s="10">
        <f>'02.2024ΕΛ'!AH93</f>
        <v>0</v>
      </c>
      <c r="AI93" s="214">
        <f>'02.2024ΕΛ'!AI93</f>
        <v>0</v>
      </c>
    </row>
    <row r="94" spans="1:35" ht="19.5" customHeight="1" outlineLevel="1" x14ac:dyDescent="0.2">
      <c r="A94" s="154"/>
      <c r="B94" s="139" t="str">
        <v>INDUSTRIAL</v>
      </c>
      <c r="C94" s="9">
        <f>'02.2024ΕΛ'!C94</f>
        <v>0</v>
      </c>
      <c r="D94" s="10">
        <f>'02.2024ΕΛ'!D94</f>
        <v>0</v>
      </c>
      <c r="E94" s="214">
        <f>'02.2024ΕΛ'!E94</f>
        <v>0</v>
      </c>
      <c r="F94" s="9">
        <f>'02.2024ΕΛ'!F94</f>
        <v>2</v>
      </c>
      <c r="G94" s="10">
        <f>'02.2024ΕΛ'!G94</f>
        <v>0</v>
      </c>
      <c r="H94" s="214">
        <f>'02.2024ΕΛ'!H94</f>
        <v>19705446</v>
      </c>
      <c r="I94" s="9">
        <f>'02.2024ΕΛ'!I94</f>
        <v>0</v>
      </c>
      <c r="J94" s="10">
        <f>'02.2024ΕΛ'!J94</f>
        <v>0</v>
      </c>
      <c r="K94" s="214">
        <f>'02.2024ΕΛ'!K94</f>
        <v>0</v>
      </c>
      <c r="L94" s="9">
        <f>'02.2024ΕΛ'!L94</f>
        <v>0</v>
      </c>
      <c r="M94" s="10">
        <f>'02.2024ΕΛ'!M94</f>
        <v>0</v>
      </c>
      <c r="N94" s="214">
        <f>'02.2024ΕΛ'!N94</f>
        <v>0</v>
      </c>
      <c r="O94" s="9">
        <f>'02.2024ΕΛ'!O94</f>
        <v>0</v>
      </c>
      <c r="P94" s="10">
        <f>'02.2024ΕΛ'!P94</f>
        <v>0</v>
      </c>
      <c r="Q94" s="214">
        <f>'02.2024ΕΛ'!Q94</f>
        <v>0</v>
      </c>
      <c r="R94" s="9">
        <f>'02.2024ΕΛ'!R94</f>
        <v>0</v>
      </c>
      <c r="S94" s="10">
        <f>'02.2024ΕΛ'!S94</f>
        <v>0</v>
      </c>
      <c r="T94" s="214">
        <f>'02.2024ΕΛ'!T94</f>
        <v>0</v>
      </c>
      <c r="U94" s="9">
        <f>'02.2024ΕΛ'!U94</f>
        <v>0</v>
      </c>
      <c r="V94" s="10">
        <f>'02.2024ΕΛ'!V94</f>
        <v>0</v>
      </c>
      <c r="W94" s="214">
        <f>'02.2024ΕΛ'!W94</f>
        <v>0</v>
      </c>
      <c r="X94" s="9">
        <f>'02.2024ΕΛ'!X94</f>
        <v>0</v>
      </c>
      <c r="Y94" s="10">
        <f>'02.2024ΕΛ'!Y94</f>
        <v>0</v>
      </c>
      <c r="Z94" s="214">
        <f>'02.2024ΕΛ'!Z94</f>
        <v>0</v>
      </c>
      <c r="AA94" s="9">
        <f>'02.2024ΕΛ'!AA94</f>
        <v>0</v>
      </c>
      <c r="AB94" s="10">
        <f>'02.2024ΕΛ'!AB94</f>
        <v>0</v>
      </c>
      <c r="AC94" s="214">
        <f>'02.2024ΕΛ'!AC94</f>
        <v>0</v>
      </c>
      <c r="AD94" s="9">
        <f>'02.2024ΕΛ'!AD94</f>
        <v>0</v>
      </c>
      <c r="AE94" s="10">
        <f>'02.2024ΕΛ'!AE94</f>
        <v>0</v>
      </c>
      <c r="AF94" s="214">
        <f>'02.2024ΕΛ'!AF94</f>
        <v>0</v>
      </c>
      <c r="AG94" s="9">
        <f>'02.2024ΕΛ'!AG94</f>
        <v>2</v>
      </c>
      <c r="AH94" s="10">
        <f>'02.2024ΕΛ'!AH94</f>
        <v>0</v>
      </c>
      <c r="AI94" s="214">
        <f>'02.2024ΕΛ'!AI94</f>
        <v>19705446</v>
      </c>
    </row>
    <row r="95" spans="1:35" ht="19.5" customHeight="1" outlineLevel="1" thickBot="1" x14ac:dyDescent="0.25">
      <c r="A95" s="155"/>
      <c r="B95" s="139" t="str">
        <v>AIRCONDITIONING/COGENERATION</v>
      </c>
      <c r="C95" s="160">
        <f>'02.2024ΕΛ'!C95</f>
        <v>0</v>
      </c>
      <c r="D95" s="148">
        <f>'02.2024ΕΛ'!D95</f>
        <v>0</v>
      </c>
      <c r="E95" s="215">
        <f>'02.2024ΕΛ'!E95</f>
        <v>0</v>
      </c>
      <c r="F95" s="160">
        <f>'02.2024ΕΛ'!F95</f>
        <v>0</v>
      </c>
      <c r="G95" s="148">
        <f>'02.2024ΕΛ'!G95</f>
        <v>0</v>
      </c>
      <c r="H95" s="215">
        <f>'02.2024ΕΛ'!H95</f>
        <v>0</v>
      </c>
      <c r="I95" s="160">
        <f>'02.2024ΕΛ'!I95</f>
        <v>0</v>
      </c>
      <c r="J95" s="148">
        <f>'02.2024ΕΛ'!J95</f>
        <v>0</v>
      </c>
      <c r="K95" s="215">
        <f>'02.2024ΕΛ'!K95</f>
        <v>0</v>
      </c>
      <c r="L95" s="160">
        <f>'02.2024ΕΛ'!L95</f>
        <v>0</v>
      </c>
      <c r="M95" s="148">
        <f>'02.2024ΕΛ'!M95</f>
        <v>0</v>
      </c>
      <c r="N95" s="215">
        <f>'02.2024ΕΛ'!N95</f>
        <v>0</v>
      </c>
      <c r="O95" s="160">
        <f>'02.2024ΕΛ'!O95</f>
        <v>0</v>
      </c>
      <c r="P95" s="148">
        <f>'02.2024ΕΛ'!P95</f>
        <v>0</v>
      </c>
      <c r="Q95" s="215">
        <f>'02.2024ΕΛ'!Q95</f>
        <v>0</v>
      </c>
      <c r="R95" s="160">
        <f>'02.2024ΕΛ'!R95</f>
        <v>0</v>
      </c>
      <c r="S95" s="148">
        <f>'02.2024ΕΛ'!S95</f>
        <v>0</v>
      </c>
      <c r="T95" s="215">
        <f>'02.2024ΕΛ'!T95</f>
        <v>0</v>
      </c>
      <c r="U95" s="160">
        <f>'02.2024ΕΛ'!U95</f>
        <v>0</v>
      </c>
      <c r="V95" s="148">
        <f>'02.2024ΕΛ'!V95</f>
        <v>0</v>
      </c>
      <c r="W95" s="215">
        <f>'02.2024ΕΛ'!W95</f>
        <v>0</v>
      </c>
      <c r="X95" s="160">
        <f>'02.2024ΕΛ'!X95</f>
        <v>0</v>
      </c>
      <c r="Y95" s="148">
        <f>'02.2024ΕΛ'!Y95</f>
        <v>0</v>
      </c>
      <c r="Z95" s="215">
        <f>'02.2024ΕΛ'!Z95</f>
        <v>0</v>
      </c>
      <c r="AA95" s="160">
        <f>'02.2024ΕΛ'!AA95</f>
        <v>0</v>
      </c>
      <c r="AB95" s="148">
        <f>'02.2024ΕΛ'!AB95</f>
        <v>0</v>
      </c>
      <c r="AC95" s="215">
        <f>'02.2024ΕΛ'!AC95</f>
        <v>0</v>
      </c>
      <c r="AD95" s="160">
        <f>'02.2024ΕΛ'!AD95</f>
        <v>0</v>
      </c>
      <c r="AE95" s="148">
        <f>'02.2024ΕΛ'!AE95</f>
        <v>0</v>
      </c>
      <c r="AF95" s="215">
        <f>'02.2024ΕΛ'!AF95</f>
        <v>0</v>
      </c>
      <c r="AG95" s="160">
        <f>'02.2024ΕΛ'!AG95</f>
        <v>0</v>
      </c>
      <c r="AH95" s="148">
        <f>'02.2024ΕΛ'!AH95</f>
        <v>0</v>
      </c>
      <c r="AI95" s="215">
        <f>'02.2024ΕΛ'!AI95</f>
        <v>0</v>
      </c>
    </row>
    <row r="96" spans="1:35" ht="36" customHeight="1" outlineLevel="1" x14ac:dyDescent="0.2">
      <c r="A96" s="153">
        <v>16</v>
      </c>
      <c r="B96" s="141" t="s">
        <v>48</v>
      </c>
      <c r="C96" s="73">
        <f>'02.2024ΕΛ'!C96</f>
        <v>9827</v>
      </c>
      <c r="D96" s="74">
        <f>'02.2024ΕΛ'!D96</f>
        <v>0</v>
      </c>
      <c r="E96" s="213">
        <f>'02.2024ΕΛ'!E96</f>
        <v>10894786</v>
      </c>
      <c r="F96" s="73">
        <f>'02.2024ΕΛ'!F96</f>
        <v>2741</v>
      </c>
      <c r="G96" s="74">
        <f>'02.2024ΕΛ'!G96</f>
        <v>0</v>
      </c>
      <c r="H96" s="213">
        <f>'02.2024ΕΛ'!H96</f>
        <v>4299534</v>
      </c>
      <c r="I96" s="73">
        <f>'02.2024ΕΛ'!I96</f>
        <v>7132</v>
      </c>
      <c r="J96" s="74">
        <f>'02.2024ΕΛ'!J96</f>
        <v>0</v>
      </c>
      <c r="K96" s="213">
        <f>'02.2024ΕΛ'!K96</f>
        <v>14099854</v>
      </c>
      <c r="L96" s="73">
        <f>'02.2024ΕΛ'!L96</f>
        <v>68</v>
      </c>
      <c r="M96" s="74">
        <f>'02.2024ΕΛ'!M96</f>
        <v>0</v>
      </c>
      <c r="N96" s="213">
        <f>'02.2024ΕΛ'!N96</f>
        <v>73235</v>
      </c>
      <c r="O96" s="73">
        <f>'02.2024ΕΛ'!O96</f>
        <v>109</v>
      </c>
      <c r="P96" s="74">
        <f>'02.2024ΕΛ'!P96</f>
        <v>0</v>
      </c>
      <c r="Q96" s="213">
        <f>'02.2024ΕΛ'!Q96</f>
        <v>123005</v>
      </c>
      <c r="R96" s="73">
        <f>'02.2024ΕΛ'!R96</f>
        <v>31</v>
      </c>
      <c r="S96" s="74">
        <f>'02.2024ΕΛ'!S96</f>
        <v>0</v>
      </c>
      <c r="T96" s="213">
        <f>'02.2024ΕΛ'!T96</f>
        <v>35760</v>
      </c>
      <c r="U96" s="73">
        <f>'02.2024ΕΛ'!U96</f>
        <v>0</v>
      </c>
      <c r="V96" s="74">
        <f>'02.2024ΕΛ'!V96</f>
        <v>0</v>
      </c>
      <c r="W96" s="213">
        <f>'02.2024ΕΛ'!W96</f>
        <v>0</v>
      </c>
      <c r="X96" s="73">
        <f>'02.2024ΕΛ'!X96</f>
        <v>0</v>
      </c>
      <c r="Y96" s="74">
        <f>'02.2024ΕΛ'!Y96</f>
        <v>0</v>
      </c>
      <c r="Z96" s="213">
        <f>'02.2024ΕΛ'!Z96</f>
        <v>0</v>
      </c>
      <c r="AA96" s="73">
        <f>'02.2024ΕΛ'!AA96</f>
        <v>0</v>
      </c>
      <c r="AB96" s="74">
        <f>'02.2024ΕΛ'!AB96</f>
        <v>0</v>
      </c>
      <c r="AC96" s="213">
        <f>'02.2024ΕΛ'!AC96</f>
        <v>0</v>
      </c>
      <c r="AD96" s="73">
        <f>'02.2024ΕΛ'!AD96</f>
        <v>0</v>
      </c>
      <c r="AE96" s="74">
        <f>'02.2024ΕΛ'!AE96</f>
        <v>0</v>
      </c>
      <c r="AF96" s="213">
        <f>'02.2024ΕΛ'!AF96</f>
        <v>0</v>
      </c>
      <c r="AG96" s="73">
        <f>'02.2024ΕΛ'!AG96</f>
        <v>19908</v>
      </c>
      <c r="AH96" s="74">
        <f>'02.2024ΕΛ'!AH96</f>
        <v>0</v>
      </c>
      <c r="AI96" s="213">
        <f>'02.2024ΕΛ'!AI96</f>
        <v>29526174</v>
      </c>
    </row>
    <row r="97" spans="1:35" ht="19.5" customHeight="1" outlineLevel="1" x14ac:dyDescent="0.2">
      <c r="A97" s="154"/>
      <c r="B97" s="139" t="str" cm="1">
        <f t="array" ref="B97:B101">$B$7:$B$11</f>
        <v>RESIDENTIAL</v>
      </c>
      <c r="C97" s="9">
        <f>'02.2024ΕΛ'!C97</f>
        <v>9535</v>
      </c>
      <c r="D97" s="10">
        <f>'02.2024ΕΛ'!D97</f>
        <v>0</v>
      </c>
      <c r="E97" s="214">
        <f>'02.2024ΕΛ'!E97</f>
        <v>9941565</v>
      </c>
      <c r="F97" s="9">
        <f>'02.2024ΕΛ'!F97</f>
        <v>2644</v>
      </c>
      <c r="G97" s="10">
        <f>'02.2024ΕΛ'!G97</f>
        <v>0</v>
      </c>
      <c r="H97" s="214">
        <f>'02.2024ΕΛ'!H97</f>
        <v>3278881</v>
      </c>
      <c r="I97" s="9">
        <f>'02.2024ΕΛ'!I97</f>
        <v>6813</v>
      </c>
      <c r="J97" s="10" t="str">
        <f>'02.2024ΕΛ'!J97</f>
        <v> </v>
      </c>
      <c r="K97" s="214">
        <f>'02.2024ΕΛ'!K97</f>
        <v>9217905</v>
      </c>
      <c r="L97" s="9">
        <f>'02.2024ΕΛ'!L97</f>
        <v>64</v>
      </c>
      <c r="M97" s="10">
        <f>'02.2024ΕΛ'!M97</f>
        <v>0</v>
      </c>
      <c r="N97" s="214">
        <f>'02.2024ΕΛ'!N97</f>
        <v>57344</v>
      </c>
      <c r="O97" s="9">
        <f>'02.2024ΕΛ'!O97</f>
        <v>107</v>
      </c>
      <c r="P97" s="10">
        <f>'02.2024ΕΛ'!P97</f>
        <v>0</v>
      </c>
      <c r="Q97" s="214">
        <f>'02.2024ΕΛ'!Q97</f>
        <v>118979</v>
      </c>
      <c r="R97" s="9">
        <f>'02.2024ΕΛ'!R97</f>
        <v>31</v>
      </c>
      <c r="S97" s="10">
        <f>'02.2024ΕΛ'!S97</f>
        <v>0</v>
      </c>
      <c r="T97" s="214">
        <f>'02.2024ΕΛ'!T97</f>
        <v>35760</v>
      </c>
      <c r="U97" s="9">
        <f>'02.2024ΕΛ'!U97</f>
        <v>0</v>
      </c>
      <c r="V97" s="10">
        <f>'02.2024ΕΛ'!V97</f>
        <v>0</v>
      </c>
      <c r="W97" s="214">
        <f>'02.2024ΕΛ'!W97</f>
        <v>0</v>
      </c>
      <c r="X97" s="9">
        <f>'02.2024ΕΛ'!X97</f>
        <v>0</v>
      </c>
      <c r="Y97" s="10">
        <f>'02.2024ΕΛ'!Y97</f>
        <v>0</v>
      </c>
      <c r="Z97" s="214">
        <f>'02.2024ΕΛ'!Z97</f>
        <v>0</v>
      </c>
      <c r="AA97" s="9">
        <f>'02.2024ΕΛ'!AA97</f>
        <v>0</v>
      </c>
      <c r="AB97" s="10">
        <f>'02.2024ΕΛ'!AB97</f>
        <v>0</v>
      </c>
      <c r="AC97" s="214">
        <f>'02.2024ΕΛ'!AC97</f>
        <v>0</v>
      </c>
      <c r="AD97" s="9">
        <f>'02.2024ΕΛ'!AD97</f>
        <v>0</v>
      </c>
      <c r="AE97" s="10">
        <f>'02.2024ΕΛ'!AE97</f>
        <v>0</v>
      </c>
      <c r="AF97" s="214">
        <f>'02.2024ΕΛ'!AF97</f>
        <v>0</v>
      </c>
      <c r="AG97" s="9">
        <f>'02.2024ΕΛ'!AG97</f>
        <v>19194</v>
      </c>
      <c r="AH97" s="10">
        <f>'02.2024ΕΛ'!AH97</f>
        <v>0</v>
      </c>
      <c r="AI97" s="214">
        <f>'02.2024ΕΛ'!AI97</f>
        <v>22650434</v>
      </c>
    </row>
    <row r="98" spans="1:35" ht="19.5" customHeight="1" outlineLevel="1" x14ac:dyDescent="0.2">
      <c r="A98" s="154"/>
      <c r="B98" s="139" t="str">
        <v>COMMERCIAL</v>
      </c>
      <c r="C98" s="9">
        <f>'02.2024ΕΛ'!C98</f>
        <v>292</v>
      </c>
      <c r="D98" s="10">
        <f>'02.2024ΕΛ'!D98</f>
        <v>0</v>
      </c>
      <c r="E98" s="214">
        <f>'02.2024ΕΛ'!E98</f>
        <v>953221</v>
      </c>
      <c r="F98" s="9">
        <f>'02.2024ΕΛ'!F98</f>
        <v>96</v>
      </c>
      <c r="G98" s="10">
        <f>'02.2024ΕΛ'!G98</f>
        <v>0</v>
      </c>
      <c r="H98" s="214">
        <f>'02.2024ΕΛ'!H98</f>
        <v>589488</v>
      </c>
      <c r="I98" s="9">
        <f>'02.2024ΕΛ'!I98</f>
        <v>316</v>
      </c>
      <c r="J98" s="10" t="str">
        <f>'02.2024ΕΛ'!J98</f>
        <v> </v>
      </c>
      <c r="K98" s="214">
        <f>'02.2024ΕΛ'!K98</f>
        <v>4881949</v>
      </c>
      <c r="L98" s="9">
        <f>'02.2024ΕΛ'!L98</f>
        <v>4</v>
      </c>
      <c r="M98" s="10">
        <f>'02.2024ΕΛ'!M98</f>
        <v>0</v>
      </c>
      <c r="N98" s="214">
        <f>'02.2024ΕΛ'!N98</f>
        <v>15891</v>
      </c>
      <c r="O98" s="9">
        <f>'02.2024ΕΛ'!O98</f>
        <v>2</v>
      </c>
      <c r="P98" s="10">
        <f>'02.2024ΕΛ'!P98</f>
        <v>0</v>
      </c>
      <c r="Q98" s="214">
        <f>'02.2024ΕΛ'!Q98</f>
        <v>4026</v>
      </c>
      <c r="R98" s="9">
        <f>'02.2024ΕΛ'!R98</f>
        <v>0</v>
      </c>
      <c r="S98" s="10">
        <f>'02.2024ΕΛ'!S98</f>
        <v>0</v>
      </c>
      <c r="T98" s="214">
        <f>'02.2024ΕΛ'!T98</f>
        <v>0</v>
      </c>
      <c r="U98" s="9">
        <f>'02.2024ΕΛ'!U98</f>
        <v>0</v>
      </c>
      <c r="V98" s="10">
        <f>'02.2024ΕΛ'!V98</f>
        <v>0</v>
      </c>
      <c r="W98" s="214">
        <f>'02.2024ΕΛ'!W98</f>
        <v>0</v>
      </c>
      <c r="X98" s="9">
        <f>'02.2024ΕΛ'!X98</f>
        <v>0</v>
      </c>
      <c r="Y98" s="10">
        <f>'02.2024ΕΛ'!Y98</f>
        <v>0</v>
      </c>
      <c r="Z98" s="214">
        <f>'02.2024ΕΛ'!Z98</f>
        <v>0</v>
      </c>
      <c r="AA98" s="9">
        <f>'02.2024ΕΛ'!AA98</f>
        <v>0</v>
      </c>
      <c r="AB98" s="10">
        <f>'02.2024ΕΛ'!AB98</f>
        <v>0</v>
      </c>
      <c r="AC98" s="214">
        <f>'02.2024ΕΛ'!AC98</f>
        <v>0</v>
      </c>
      <c r="AD98" s="9">
        <f>'02.2024ΕΛ'!AD98</f>
        <v>0</v>
      </c>
      <c r="AE98" s="10">
        <f>'02.2024ΕΛ'!AE98</f>
        <v>0</v>
      </c>
      <c r="AF98" s="214">
        <f>'02.2024ΕΛ'!AF98</f>
        <v>0</v>
      </c>
      <c r="AG98" s="9">
        <f>'02.2024ΕΛ'!AG98</f>
        <v>710</v>
      </c>
      <c r="AH98" s="10">
        <f>'02.2024ΕΛ'!AH98</f>
        <v>0</v>
      </c>
      <c r="AI98" s="214">
        <f>'02.2024ΕΛ'!AI98</f>
        <v>6444575</v>
      </c>
    </row>
    <row r="99" spans="1:35" ht="19.5" customHeight="1" outlineLevel="1" x14ac:dyDescent="0.2">
      <c r="A99" s="154"/>
      <c r="B99" s="139" t="str">
        <v>CNG</v>
      </c>
      <c r="C99" s="9">
        <f>'02.2024ΕΛ'!C99</f>
        <v>0</v>
      </c>
      <c r="D99" s="10">
        <f>'02.2024ΕΛ'!D99</f>
        <v>0</v>
      </c>
      <c r="E99" s="214">
        <f>'02.2024ΕΛ'!E99</f>
        <v>0</v>
      </c>
      <c r="F99" s="9">
        <f>'02.2024ΕΛ'!F99</f>
        <v>0</v>
      </c>
      <c r="G99" s="10">
        <f>'02.2024ΕΛ'!G99</f>
        <v>0</v>
      </c>
      <c r="H99" s="214">
        <f>'02.2024ΕΛ'!H99</f>
        <v>0</v>
      </c>
      <c r="I99" s="9" t="str">
        <f>'02.2024ΕΛ'!I99</f>
        <v> </v>
      </c>
      <c r="J99" s="10" t="str">
        <f>'02.2024ΕΛ'!J99</f>
        <v> </v>
      </c>
      <c r="K99" s="214" t="str">
        <f>'02.2024ΕΛ'!K99</f>
        <v> </v>
      </c>
      <c r="L99" s="9">
        <f>'02.2024ΕΛ'!L99</f>
        <v>0</v>
      </c>
      <c r="M99" s="10">
        <f>'02.2024ΕΛ'!M99</f>
        <v>0</v>
      </c>
      <c r="N99" s="214">
        <f>'02.2024ΕΛ'!N99</f>
        <v>0</v>
      </c>
      <c r="O99" s="9">
        <f>'02.2024ΕΛ'!O99</f>
        <v>0</v>
      </c>
      <c r="P99" s="10">
        <f>'02.2024ΕΛ'!P99</f>
        <v>0</v>
      </c>
      <c r="Q99" s="214">
        <f>'02.2024ΕΛ'!Q99</f>
        <v>0</v>
      </c>
      <c r="R99" s="9">
        <f>'02.2024ΕΛ'!R99</f>
        <v>0</v>
      </c>
      <c r="S99" s="10">
        <f>'02.2024ΕΛ'!S99</f>
        <v>0</v>
      </c>
      <c r="T99" s="214">
        <f>'02.2024ΕΛ'!T99</f>
        <v>0</v>
      </c>
      <c r="U99" s="9">
        <f>'02.2024ΕΛ'!U99</f>
        <v>0</v>
      </c>
      <c r="V99" s="10">
        <f>'02.2024ΕΛ'!V99</f>
        <v>0</v>
      </c>
      <c r="W99" s="214">
        <f>'02.2024ΕΛ'!W99</f>
        <v>0</v>
      </c>
      <c r="X99" s="9">
        <f>'02.2024ΕΛ'!X99</f>
        <v>0</v>
      </c>
      <c r="Y99" s="10">
        <f>'02.2024ΕΛ'!Y99</f>
        <v>0</v>
      </c>
      <c r="Z99" s="214">
        <f>'02.2024ΕΛ'!Z99</f>
        <v>0</v>
      </c>
      <c r="AA99" s="9">
        <f>'02.2024ΕΛ'!AA99</f>
        <v>0</v>
      </c>
      <c r="AB99" s="10">
        <f>'02.2024ΕΛ'!AB99</f>
        <v>0</v>
      </c>
      <c r="AC99" s="214">
        <f>'02.2024ΕΛ'!AC99</f>
        <v>0</v>
      </c>
      <c r="AD99" s="9">
        <f>'02.2024ΕΛ'!AD99</f>
        <v>0</v>
      </c>
      <c r="AE99" s="10">
        <f>'02.2024ΕΛ'!AE99</f>
        <v>0</v>
      </c>
      <c r="AF99" s="214">
        <f>'02.2024ΕΛ'!AF99</f>
        <v>0</v>
      </c>
      <c r="AG99" s="9">
        <f>'02.2024ΕΛ'!AG99</f>
        <v>0</v>
      </c>
      <c r="AH99" s="10">
        <f>'02.2024ΕΛ'!AH99</f>
        <v>0</v>
      </c>
      <c r="AI99" s="214">
        <f>'02.2024ΕΛ'!AI99</f>
        <v>0</v>
      </c>
    </row>
    <row r="100" spans="1:35" ht="19.5" customHeight="1" outlineLevel="1" x14ac:dyDescent="0.2">
      <c r="A100" s="154"/>
      <c r="B100" s="139" t="str">
        <v>INDUSTRIAL</v>
      </c>
      <c r="C100" s="9">
        <f>'02.2024ΕΛ'!C100</f>
        <v>0</v>
      </c>
      <c r="D100" s="10">
        <f>'02.2024ΕΛ'!D100</f>
        <v>0</v>
      </c>
      <c r="E100" s="214">
        <f>'02.2024ΕΛ'!E100</f>
        <v>0</v>
      </c>
      <c r="F100" s="9">
        <f>'02.2024ΕΛ'!F100</f>
        <v>1</v>
      </c>
      <c r="G100" s="10">
        <f>'02.2024ΕΛ'!G100</f>
        <v>0</v>
      </c>
      <c r="H100" s="214">
        <f>'02.2024ΕΛ'!H100</f>
        <v>431165</v>
      </c>
      <c r="I100" s="9" t="str">
        <f>'02.2024ΕΛ'!I100</f>
        <v> </v>
      </c>
      <c r="J100" s="10" t="str">
        <f>'02.2024ΕΛ'!J100</f>
        <v> </v>
      </c>
      <c r="K100" s="214" t="str">
        <f>'02.2024ΕΛ'!K100</f>
        <v> </v>
      </c>
      <c r="L100" s="9">
        <f>'02.2024ΕΛ'!L100</f>
        <v>0</v>
      </c>
      <c r="M100" s="10">
        <f>'02.2024ΕΛ'!M100</f>
        <v>0</v>
      </c>
      <c r="N100" s="214">
        <f>'02.2024ΕΛ'!N100</f>
        <v>0</v>
      </c>
      <c r="O100" s="9">
        <f>'02.2024ΕΛ'!O100</f>
        <v>0</v>
      </c>
      <c r="P100" s="10">
        <f>'02.2024ΕΛ'!P100</f>
        <v>0</v>
      </c>
      <c r="Q100" s="214">
        <f>'02.2024ΕΛ'!Q100</f>
        <v>0</v>
      </c>
      <c r="R100" s="9">
        <f>'02.2024ΕΛ'!R100</f>
        <v>0</v>
      </c>
      <c r="S100" s="10">
        <f>'02.2024ΕΛ'!S100</f>
        <v>0</v>
      </c>
      <c r="T100" s="214">
        <f>'02.2024ΕΛ'!T100</f>
        <v>0</v>
      </c>
      <c r="U100" s="9">
        <f>'02.2024ΕΛ'!U100</f>
        <v>0</v>
      </c>
      <c r="V100" s="10">
        <f>'02.2024ΕΛ'!V100</f>
        <v>0</v>
      </c>
      <c r="W100" s="214">
        <f>'02.2024ΕΛ'!W100</f>
        <v>0</v>
      </c>
      <c r="X100" s="9">
        <f>'02.2024ΕΛ'!X100</f>
        <v>0</v>
      </c>
      <c r="Y100" s="10">
        <f>'02.2024ΕΛ'!Y100</f>
        <v>0</v>
      </c>
      <c r="Z100" s="214">
        <f>'02.2024ΕΛ'!Z100</f>
        <v>0</v>
      </c>
      <c r="AA100" s="9">
        <f>'02.2024ΕΛ'!AA100</f>
        <v>0</v>
      </c>
      <c r="AB100" s="10">
        <f>'02.2024ΕΛ'!AB100</f>
        <v>0</v>
      </c>
      <c r="AC100" s="214">
        <f>'02.2024ΕΛ'!AC100</f>
        <v>0</v>
      </c>
      <c r="AD100" s="9">
        <f>'02.2024ΕΛ'!AD100</f>
        <v>0</v>
      </c>
      <c r="AE100" s="10">
        <f>'02.2024ΕΛ'!AE100</f>
        <v>0</v>
      </c>
      <c r="AF100" s="214">
        <f>'02.2024ΕΛ'!AF100</f>
        <v>0</v>
      </c>
      <c r="AG100" s="9">
        <f>'02.2024ΕΛ'!AG100</f>
        <v>1</v>
      </c>
      <c r="AH100" s="10">
        <f>'02.2024ΕΛ'!AH100</f>
        <v>0</v>
      </c>
      <c r="AI100" s="214">
        <f>'02.2024ΕΛ'!AI100</f>
        <v>431165</v>
      </c>
    </row>
    <row r="101" spans="1:35" ht="19.5" customHeight="1" outlineLevel="1" thickBot="1" x14ac:dyDescent="0.25">
      <c r="A101" s="155"/>
      <c r="B101" s="139" t="str">
        <v>AIRCONDITIONING/COGENERATION</v>
      </c>
      <c r="C101" s="160">
        <f>'02.2024ΕΛ'!C101</f>
        <v>0</v>
      </c>
      <c r="D101" s="148">
        <f>'02.2024ΕΛ'!D101</f>
        <v>0</v>
      </c>
      <c r="E101" s="215">
        <f>'02.2024ΕΛ'!E101</f>
        <v>0</v>
      </c>
      <c r="F101" s="160">
        <f>'02.2024ΕΛ'!F101</f>
        <v>0</v>
      </c>
      <c r="G101" s="148">
        <f>'02.2024ΕΛ'!G101</f>
        <v>0</v>
      </c>
      <c r="H101" s="215">
        <f>'02.2024ΕΛ'!H101</f>
        <v>0</v>
      </c>
      <c r="I101" s="160">
        <f>'02.2024ΕΛ'!I101</f>
        <v>3</v>
      </c>
      <c r="J101" s="148" t="str">
        <f>'02.2024ΕΛ'!J101</f>
        <v> </v>
      </c>
      <c r="K101" s="215" t="str">
        <f>'02.2024ΕΛ'!K101</f>
        <v> </v>
      </c>
      <c r="L101" s="160">
        <f>'02.2024ΕΛ'!L101</f>
        <v>0</v>
      </c>
      <c r="M101" s="148">
        <f>'02.2024ΕΛ'!M101</f>
        <v>0</v>
      </c>
      <c r="N101" s="215">
        <f>'02.2024ΕΛ'!N101</f>
        <v>0</v>
      </c>
      <c r="O101" s="160">
        <f>'02.2024ΕΛ'!O101</f>
        <v>0</v>
      </c>
      <c r="P101" s="148">
        <f>'02.2024ΕΛ'!P101</f>
        <v>0</v>
      </c>
      <c r="Q101" s="215">
        <f>'02.2024ΕΛ'!Q101</f>
        <v>0</v>
      </c>
      <c r="R101" s="160">
        <f>'02.2024ΕΛ'!R101</f>
        <v>0</v>
      </c>
      <c r="S101" s="148">
        <f>'02.2024ΕΛ'!S101</f>
        <v>0</v>
      </c>
      <c r="T101" s="215">
        <f>'02.2024ΕΛ'!T101</f>
        <v>0</v>
      </c>
      <c r="U101" s="160">
        <f>'02.2024ΕΛ'!U101</f>
        <v>0</v>
      </c>
      <c r="V101" s="148">
        <f>'02.2024ΕΛ'!V101</f>
        <v>0</v>
      </c>
      <c r="W101" s="215">
        <f>'02.2024ΕΛ'!W101</f>
        <v>0</v>
      </c>
      <c r="X101" s="160">
        <f>'02.2024ΕΛ'!X101</f>
        <v>0</v>
      </c>
      <c r="Y101" s="148">
        <f>'02.2024ΕΛ'!Y101</f>
        <v>0</v>
      </c>
      <c r="Z101" s="215">
        <f>'02.2024ΕΛ'!Z101</f>
        <v>0</v>
      </c>
      <c r="AA101" s="160">
        <f>'02.2024ΕΛ'!AA101</f>
        <v>0</v>
      </c>
      <c r="AB101" s="148">
        <f>'02.2024ΕΛ'!AB101</f>
        <v>0</v>
      </c>
      <c r="AC101" s="215">
        <f>'02.2024ΕΛ'!AC101</f>
        <v>0</v>
      </c>
      <c r="AD101" s="160">
        <f>'02.2024ΕΛ'!AD101</f>
        <v>0</v>
      </c>
      <c r="AE101" s="148">
        <f>'02.2024ΕΛ'!AE101</f>
        <v>0</v>
      </c>
      <c r="AF101" s="215">
        <f>'02.2024ΕΛ'!AF101</f>
        <v>0</v>
      </c>
      <c r="AG101" s="160">
        <f>'02.2024ΕΛ'!AG101</f>
        <v>3</v>
      </c>
      <c r="AH101" s="148">
        <f>'02.2024ΕΛ'!AH101</f>
        <v>0</v>
      </c>
      <c r="AI101" s="215">
        <f>'02.2024ΕΛ'!AI101</f>
        <v>0</v>
      </c>
    </row>
    <row r="102" spans="1:35" ht="36" customHeight="1" outlineLevel="1" x14ac:dyDescent="0.2">
      <c r="A102" s="153">
        <v>17</v>
      </c>
      <c r="B102" s="141" t="s">
        <v>100</v>
      </c>
      <c r="C102" s="73">
        <f>'02.2024ΕΛ'!C102</f>
        <v>0</v>
      </c>
      <c r="D102" s="74">
        <f>'02.2024ΕΛ'!D102</f>
        <v>0</v>
      </c>
      <c r="E102" s="213">
        <f>'02.2024ΕΛ'!E102</f>
        <v>0</v>
      </c>
      <c r="F102" s="73">
        <f>'02.2024ΕΛ'!F102</f>
        <v>1</v>
      </c>
      <c r="G102" s="74">
        <f>'02.2024ΕΛ'!G102</f>
        <v>0</v>
      </c>
      <c r="H102" s="213">
        <f>'02.2024ΕΛ'!H102</f>
        <v>5555212</v>
      </c>
      <c r="I102" s="73">
        <f>'02.2024ΕΛ'!I102</f>
        <v>0</v>
      </c>
      <c r="J102" s="74">
        <f>'02.2024ΕΛ'!J102</f>
        <v>0</v>
      </c>
      <c r="K102" s="213">
        <f>'02.2024ΕΛ'!K102</f>
        <v>0</v>
      </c>
      <c r="L102" s="73">
        <f>'02.2024ΕΛ'!L102</f>
        <v>0</v>
      </c>
      <c r="M102" s="74">
        <f>'02.2024ΕΛ'!M102</f>
        <v>0</v>
      </c>
      <c r="N102" s="213">
        <f>'02.2024ΕΛ'!N102</f>
        <v>0</v>
      </c>
      <c r="O102" s="73">
        <f>'02.2024ΕΛ'!O102</f>
        <v>0</v>
      </c>
      <c r="P102" s="74">
        <f>'02.2024ΕΛ'!P102</f>
        <v>0</v>
      </c>
      <c r="Q102" s="213">
        <f>'02.2024ΕΛ'!Q102</f>
        <v>0</v>
      </c>
      <c r="R102" s="73">
        <f>'02.2024ΕΛ'!R102</f>
        <v>0</v>
      </c>
      <c r="S102" s="74">
        <f>'02.2024ΕΛ'!S102</f>
        <v>0</v>
      </c>
      <c r="T102" s="213">
        <f>'02.2024ΕΛ'!T102</f>
        <v>0</v>
      </c>
      <c r="U102" s="73">
        <f>'02.2024ΕΛ'!U102</f>
        <v>0</v>
      </c>
      <c r="V102" s="74">
        <f>'02.2024ΕΛ'!V102</f>
        <v>0</v>
      </c>
      <c r="W102" s="213">
        <f>'02.2024ΕΛ'!W102</f>
        <v>0</v>
      </c>
      <c r="X102" s="73">
        <f>'02.2024ΕΛ'!X102</f>
        <v>0</v>
      </c>
      <c r="Y102" s="74">
        <f>'02.2024ΕΛ'!Y102</f>
        <v>0</v>
      </c>
      <c r="Z102" s="213">
        <f>'02.2024ΕΛ'!Z102</f>
        <v>0</v>
      </c>
      <c r="AA102" s="73">
        <f>'02.2024ΕΛ'!AA102</f>
        <v>0</v>
      </c>
      <c r="AB102" s="74">
        <f>'02.2024ΕΛ'!AB102</f>
        <v>0</v>
      </c>
      <c r="AC102" s="213">
        <f>'02.2024ΕΛ'!AC102</f>
        <v>0</v>
      </c>
      <c r="AD102" s="73">
        <f>'02.2024ΕΛ'!AD102</f>
        <v>0</v>
      </c>
      <c r="AE102" s="74">
        <f>'02.2024ΕΛ'!AE102</f>
        <v>0</v>
      </c>
      <c r="AF102" s="213">
        <f>'02.2024ΕΛ'!AF102</f>
        <v>0</v>
      </c>
      <c r="AG102" s="73">
        <f>'02.2024ΕΛ'!AG102</f>
        <v>1</v>
      </c>
      <c r="AH102" s="74">
        <f>'02.2024ΕΛ'!AH102</f>
        <v>0</v>
      </c>
      <c r="AI102" s="213">
        <f>'02.2024ΕΛ'!AI102</f>
        <v>5555212</v>
      </c>
    </row>
    <row r="103" spans="1:35" ht="19.5" customHeight="1" outlineLevel="1" x14ac:dyDescent="0.2">
      <c r="A103" s="154"/>
      <c r="B103" s="139" t="str" cm="1">
        <f t="array" ref="B103:B107">$B$7:$B$11</f>
        <v>RESIDENTIAL</v>
      </c>
      <c r="C103" s="9">
        <f>'02.2024ΕΛ'!C103</f>
        <v>0</v>
      </c>
      <c r="D103" s="10">
        <f>'02.2024ΕΛ'!D103</f>
        <v>0</v>
      </c>
      <c r="E103" s="214">
        <f>'02.2024ΕΛ'!E103</f>
        <v>0</v>
      </c>
      <c r="F103" s="9">
        <f>'02.2024ΕΛ'!F103</f>
        <v>0</v>
      </c>
      <c r="G103" s="10">
        <f>'02.2024ΕΛ'!G103</f>
        <v>0</v>
      </c>
      <c r="H103" s="214">
        <f>'02.2024ΕΛ'!H103</f>
        <v>0</v>
      </c>
      <c r="I103" s="9">
        <f>'02.2024ΕΛ'!I103</f>
        <v>0</v>
      </c>
      <c r="J103" s="10">
        <f>'02.2024ΕΛ'!J103</f>
        <v>0</v>
      </c>
      <c r="K103" s="214">
        <f>'02.2024ΕΛ'!K103</f>
        <v>0</v>
      </c>
      <c r="L103" s="9">
        <f>'02.2024ΕΛ'!L103</f>
        <v>0</v>
      </c>
      <c r="M103" s="10">
        <f>'02.2024ΕΛ'!M103</f>
        <v>0</v>
      </c>
      <c r="N103" s="214">
        <f>'02.2024ΕΛ'!N103</f>
        <v>0</v>
      </c>
      <c r="O103" s="9">
        <f>'02.2024ΕΛ'!O103</f>
        <v>0</v>
      </c>
      <c r="P103" s="10">
        <f>'02.2024ΕΛ'!P103</f>
        <v>0</v>
      </c>
      <c r="Q103" s="214">
        <f>'02.2024ΕΛ'!Q103</f>
        <v>0</v>
      </c>
      <c r="R103" s="9">
        <f>'02.2024ΕΛ'!R103</f>
        <v>0</v>
      </c>
      <c r="S103" s="10">
        <f>'02.2024ΕΛ'!S103</f>
        <v>0</v>
      </c>
      <c r="T103" s="214">
        <f>'02.2024ΕΛ'!T103</f>
        <v>0</v>
      </c>
      <c r="U103" s="9">
        <f>'02.2024ΕΛ'!U103</f>
        <v>0</v>
      </c>
      <c r="V103" s="10">
        <f>'02.2024ΕΛ'!V103</f>
        <v>0</v>
      </c>
      <c r="W103" s="214">
        <f>'02.2024ΕΛ'!W103</f>
        <v>0</v>
      </c>
      <c r="X103" s="9">
        <f>'02.2024ΕΛ'!X103</f>
        <v>0</v>
      </c>
      <c r="Y103" s="10">
        <f>'02.2024ΕΛ'!Y103</f>
        <v>0</v>
      </c>
      <c r="Z103" s="214">
        <f>'02.2024ΕΛ'!Z103</f>
        <v>0</v>
      </c>
      <c r="AA103" s="9">
        <f>'02.2024ΕΛ'!AA103</f>
        <v>0</v>
      </c>
      <c r="AB103" s="10">
        <f>'02.2024ΕΛ'!AB103</f>
        <v>0</v>
      </c>
      <c r="AC103" s="214">
        <f>'02.2024ΕΛ'!AC103</f>
        <v>0</v>
      </c>
      <c r="AD103" s="9">
        <f>'02.2024ΕΛ'!AD103</f>
        <v>0</v>
      </c>
      <c r="AE103" s="10">
        <f>'02.2024ΕΛ'!AE103</f>
        <v>0</v>
      </c>
      <c r="AF103" s="214">
        <f>'02.2024ΕΛ'!AF103</f>
        <v>0</v>
      </c>
      <c r="AG103" s="9">
        <f>'02.2024ΕΛ'!AG103</f>
        <v>0</v>
      </c>
      <c r="AH103" s="10">
        <f>'02.2024ΕΛ'!AH103</f>
        <v>0</v>
      </c>
      <c r="AI103" s="214">
        <f>'02.2024ΕΛ'!AI103</f>
        <v>0</v>
      </c>
    </row>
    <row r="104" spans="1:35" ht="19.5" customHeight="1" outlineLevel="1" x14ac:dyDescent="0.2">
      <c r="A104" s="154"/>
      <c r="B104" s="139" t="str">
        <v>COMMERCIAL</v>
      </c>
      <c r="C104" s="9">
        <f>'02.2024ΕΛ'!C104</f>
        <v>0</v>
      </c>
      <c r="D104" s="10">
        <f>'02.2024ΕΛ'!D104</f>
        <v>0</v>
      </c>
      <c r="E104" s="214">
        <f>'02.2024ΕΛ'!E104</f>
        <v>0</v>
      </c>
      <c r="F104" s="9">
        <f>'02.2024ΕΛ'!F104</f>
        <v>0</v>
      </c>
      <c r="G104" s="10">
        <f>'02.2024ΕΛ'!G104</f>
        <v>0</v>
      </c>
      <c r="H104" s="214">
        <f>'02.2024ΕΛ'!H104</f>
        <v>0</v>
      </c>
      <c r="I104" s="9">
        <f>'02.2024ΕΛ'!I104</f>
        <v>0</v>
      </c>
      <c r="J104" s="10">
        <f>'02.2024ΕΛ'!J104</f>
        <v>0</v>
      </c>
      <c r="K104" s="214">
        <f>'02.2024ΕΛ'!K104</f>
        <v>0</v>
      </c>
      <c r="L104" s="9">
        <f>'02.2024ΕΛ'!L104</f>
        <v>0</v>
      </c>
      <c r="M104" s="10">
        <f>'02.2024ΕΛ'!M104</f>
        <v>0</v>
      </c>
      <c r="N104" s="214">
        <f>'02.2024ΕΛ'!N104</f>
        <v>0</v>
      </c>
      <c r="O104" s="9">
        <f>'02.2024ΕΛ'!O104</f>
        <v>0</v>
      </c>
      <c r="P104" s="10">
        <f>'02.2024ΕΛ'!P104</f>
        <v>0</v>
      </c>
      <c r="Q104" s="214">
        <f>'02.2024ΕΛ'!Q104</f>
        <v>0</v>
      </c>
      <c r="R104" s="9">
        <f>'02.2024ΕΛ'!R104</f>
        <v>0</v>
      </c>
      <c r="S104" s="10">
        <f>'02.2024ΕΛ'!S104</f>
        <v>0</v>
      </c>
      <c r="T104" s="214">
        <f>'02.2024ΕΛ'!T104</f>
        <v>0</v>
      </c>
      <c r="U104" s="9">
        <f>'02.2024ΕΛ'!U104</f>
        <v>0</v>
      </c>
      <c r="V104" s="10">
        <f>'02.2024ΕΛ'!V104</f>
        <v>0</v>
      </c>
      <c r="W104" s="214">
        <f>'02.2024ΕΛ'!W104</f>
        <v>0</v>
      </c>
      <c r="X104" s="9">
        <f>'02.2024ΕΛ'!X104</f>
        <v>0</v>
      </c>
      <c r="Y104" s="10">
        <f>'02.2024ΕΛ'!Y104</f>
        <v>0</v>
      </c>
      <c r="Z104" s="214">
        <f>'02.2024ΕΛ'!Z104</f>
        <v>0</v>
      </c>
      <c r="AA104" s="9">
        <f>'02.2024ΕΛ'!AA104</f>
        <v>0</v>
      </c>
      <c r="AB104" s="10">
        <f>'02.2024ΕΛ'!AB104</f>
        <v>0</v>
      </c>
      <c r="AC104" s="214">
        <f>'02.2024ΕΛ'!AC104</f>
        <v>0</v>
      </c>
      <c r="AD104" s="9">
        <f>'02.2024ΕΛ'!AD104</f>
        <v>0</v>
      </c>
      <c r="AE104" s="10">
        <f>'02.2024ΕΛ'!AE104</f>
        <v>0</v>
      </c>
      <c r="AF104" s="214">
        <f>'02.2024ΕΛ'!AF104</f>
        <v>0</v>
      </c>
      <c r="AG104" s="9">
        <f>'02.2024ΕΛ'!AG104</f>
        <v>0</v>
      </c>
      <c r="AH104" s="10">
        <f>'02.2024ΕΛ'!AH104</f>
        <v>0</v>
      </c>
      <c r="AI104" s="214">
        <f>'02.2024ΕΛ'!AI104</f>
        <v>0</v>
      </c>
    </row>
    <row r="105" spans="1:35" ht="19.5" customHeight="1" outlineLevel="1" x14ac:dyDescent="0.2">
      <c r="A105" s="154"/>
      <c r="B105" s="139" t="str">
        <v>CNG</v>
      </c>
      <c r="C105" s="9">
        <f>'02.2024ΕΛ'!C105</f>
        <v>0</v>
      </c>
      <c r="D105" s="10">
        <f>'02.2024ΕΛ'!D105</f>
        <v>0</v>
      </c>
      <c r="E105" s="214">
        <f>'02.2024ΕΛ'!E105</f>
        <v>0</v>
      </c>
      <c r="F105" s="9">
        <f>'02.2024ΕΛ'!F105</f>
        <v>0</v>
      </c>
      <c r="G105" s="10">
        <f>'02.2024ΕΛ'!G105</f>
        <v>0</v>
      </c>
      <c r="H105" s="214">
        <f>'02.2024ΕΛ'!H105</f>
        <v>0</v>
      </c>
      <c r="I105" s="9">
        <f>'02.2024ΕΛ'!I105</f>
        <v>0</v>
      </c>
      <c r="J105" s="10">
        <f>'02.2024ΕΛ'!J105</f>
        <v>0</v>
      </c>
      <c r="K105" s="214">
        <f>'02.2024ΕΛ'!K105</f>
        <v>0</v>
      </c>
      <c r="L105" s="9">
        <f>'02.2024ΕΛ'!L105</f>
        <v>0</v>
      </c>
      <c r="M105" s="10">
        <f>'02.2024ΕΛ'!M105</f>
        <v>0</v>
      </c>
      <c r="N105" s="214">
        <f>'02.2024ΕΛ'!N105</f>
        <v>0</v>
      </c>
      <c r="O105" s="9">
        <f>'02.2024ΕΛ'!O105</f>
        <v>0</v>
      </c>
      <c r="P105" s="10">
        <f>'02.2024ΕΛ'!P105</f>
        <v>0</v>
      </c>
      <c r="Q105" s="214">
        <f>'02.2024ΕΛ'!Q105</f>
        <v>0</v>
      </c>
      <c r="R105" s="9">
        <f>'02.2024ΕΛ'!R105</f>
        <v>0</v>
      </c>
      <c r="S105" s="10">
        <f>'02.2024ΕΛ'!S105</f>
        <v>0</v>
      </c>
      <c r="T105" s="214">
        <f>'02.2024ΕΛ'!T105</f>
        <v>0</v>
      </c>
      <c r="U105" s="9">
        <f>'02.2024ΕΛ'!U105</f>
        <v>0</v>
      </c>
      <c r="V105" s="10">
        <f>'02.2024ΕΛ'!V105</f>
        <v>0</v>
      </c>
      <c r="W105" s="214">
        <f>'02.2024ΕΛ'!W105</f>
        <v>0</v>
      </c>
      <c r="X105" s="9">
        <f>'02.2024ΕΛ'!X105</f>
        <v>0</v>
      </c>
      <c r="Y105" s="10">
        <f>'02.2024ΕΛ'!Y105</f>
        <v>0</v>
      </c>
      <c r="Z105" s="214">
        <f>'02.2024ΕΛ'!Z105</f>
        <v>0</v>
      </c>
      <c r="AA105" s="9">
        <f>'02.2024ΕΛ'!AA105</f>
        <v>0</v>
      </c>
      <c r="AB105" s="10">
        <f>'02.2024ΕΛ'!AB105</f>
        <v>0</v>
      </c>
      <c r="AC105" s="214">
        <f>'02.2024ΕΛ'!AC105</f>
        <v>0</v>
      </c>
      <c r="AD105" s="9">
        <f>'02.2024ΕΛ'!AD105</f>
        <v>0</v>
      </c>
      <c r="AE105" s="10">
        <f>'02.2024ΕΛ'!AE105</f>
        <v>0</v>
      </c>
      <c r="AF105" s="214">
        <f>'02.2024ΕΛ'!AF105</f>
        <v>0</v>
      </c>
      <c r="AG105" s="9">
        <f>'02.2024ΕΛ'!AG105</f>
        <v>0</v>
      </c>
      <c r="AH105" s="10">
        <f>'02.2024ΕΛ'!AH105</f>
        <v>0</v>
      </c>
      <c r="AI105" s="214">
        <f>'02.2024ΕΛ'!AI105</f>
        <v>0</v>
      </c>
    </row>
    <row r="106" spans="1:35" ht="19.5" customHeight="1" outlineLevel="1" x14ac:dyDescent="0.2">
      <c r="A106" s="154"/>
      <c r="B106" s="139" t="str">
        <v>INDUSTRIAL</v>
      </c>
      <c r="C106" s="9">
        <f>'02.2024ΕΛ'!C106</f>
        <v>0</v>
      </c>
      <c r="D106" s="10">
        <f>'02.2024ΕΛ'!D106</f>
        <v>0</v>
      </c>
      <c r="E106" s="214">
        <f>'02.2024ΕΛ'!E106</f>
        <v>0</v>
      </c>
      <c r="F106" s="9">
        <f>'02.2024ΕΛ'!F106</f>
        <v>1</v>
      </c>
      <c r="G106" s="10">
        <f>'02.2024ΕΛ'!G106</f>
        <v>0</v>
      </c>
      <c r="H106" s="214">
        <f>'02.2024ΕΛ'!H106</f>
        <v>5555212</v>
      </c>
      <c r="I106" s="9">
        <f>'02.2024ΕΛ'!I106</f>
        <v>0</v>
      </c>
      <c r="J106" s="10">
        <f>'02.2024ΕΛ'!J106</f>
        <v>0</v>
      </c>
      <c r="K106" s="214">
        <f>'02.2024ΕΛ'!K106</f>
        <v>0</v>
      </c>
      <c r="L106" s="9">
        <f>'02.2024ΕΛ'!L106</f>
        <v>0</v>
      </c>
      <c r="M106" s="10">
        <f>'02.2024ΕΛ'!M106</f>
        <v>0</v>
      </c>
      <c r="N106" s="214">
        <f>'02.2024ΕΛ'!N106</f>
        <v>0</v>
      </c>
      <c r="O106" s="9">
        <f>'02.2024ΕΛ'!O106</f>
        <v>0</v>
      </c>
      <c r="P106" s="10">
        <f>'02.2024ΕΛ'!P106</f>
        <v>0</v>
      </c>
      <c r="Q106" s="214">
        <f>'02.2024ΕΛ'!Q106</f>
        <v>0</v>
      </c>
      <c r="R106" s="9">
        <f>'02.2024ΕΛ'!R106</f>
        <v>0</v>
      </c>
      <c r="S106" s="10">
        <f>'02.2024ΕΛ'!S106</f>
        <v>0</v>
      </c>
      <c r="T106" s="214">
        <f>'02.2024ΕΛ'!T106</f>
        <v>0</v>
      </c>
      <c r="U106" s="9">
        <f>'02.2024ΕΛ'!U106</f>
        <v>0</v>
      </c>
      <c r="V106" s="10">
        <f>'02.2024ΕΛ'!V106</f>
        <v>0</v>
      </c>
      <c r="W106" s="214">
        <f>'02.2024ΕΛ'!W106</f>
        <v>0</v>
      </c>
      <c r="X106" s="9">
        <f>'02.2024ΕΛ'!X106</f>
        <v>0</v>
      </c>
      <c r="Y106" s="10">
        <f>'02.2024ΕΛ'!Y106</f>
        <v>0</v>
      </c>
      <c r="Z106" s="214">
        <f>'02.2024ΕΛ'!Z106</f>
        <v>0</v>
      </c>
      <c r="AA106" s="9">
        <f>'02.2024ΕΛ'!AA106</f>
        <v>0</v>
      </c>
      <c r="AB106" s="10">
        <f>'02.2024ΕΛ'!AB106</f>
        <v>0</v>
      </c>
      <c r="AC106" s="214">
        <f>'02.2024ΕΛ'!AC106</f>
        <v>0</v>
      </c>
      <c r="AD106" s="9">
        <f>'02.2024ΕΛ'!AD106</f>
        <v>0</v>
      </c>
      <c r="AE106" s="10">
        <f>'02.2024ΕΛ'!AE106</f>
        <v>0</v>
      </c>
      <c r="AF106" s="214">
        <f>'02.2024ΕΛ'!AF106</f>
        <v>0</v>
      </c>
      <c r="AG106" s="9">
        <f>'02.2024ΕΛ'!AG106</f>
        <v>1</v>
      </c>
      <c r="AH106" s="10">
        <f>'02.2024ΕΛ'!AH106</f>
        <v>0</v>
      </c>
      <c r="AI106" s="214">
        <f>'02.2024ΕΛ'!AI106</f>
        <v>5555212</v>
      </c>
    </row>
    <row r="107" spans="1:35" ht="19.5" customHeight="1" outlineLevel="1" thickBot="1" x14ac:dyDescent="0.25">
      <c r="A107" s="155"/>
      <c r="B107" s="139" t="str">
        <v>AIRCONDITIONING/COGENERATION</v>
      </c>
      <c r="C107" s="160">
        <f>'02.2024ΕΛ'!C107</f>
        <v>0</v>
      </c>
      <c r="D107" s="148">
        <f>'02.2024ΕΛ'!D107</f>
        <v>0</v>
      </c>
      <c r="E107" s="215">
        <f>'02.2024ΕΛ'!E107</f>
        <v>0</v>
      </c>
      <c r="F107" s="160">
        <f>'02.2024ΕΛ'!F107</f>
        <v>0</v>
      </c>
      <c r="G107" s="148">
        <f>'02.2024ΕΛ'!G107</f>
        <v>0</v>
      </c>
      <c r="H107" s="215">
        <f>'02.2024ΕΛ'!H107</f>
        <v>0</v>
      </c>
      <c r="I107" s="160">
        <f>'02.2024ΕΛ'!I107</f>
        <v>0</v>
      </c>
      <c r="J107" s="148">
        <f>'02.2024ΕΛ'!J107</f>
        <v>0</v>
      </c>
      <c r="K107" s="215">
        <f>'02.2024ΕΛ'!K107</f>
        <v>0</v>
      </c>
      <c r="L107" s="160">
        <f>'02.2024ΕΛ'!L107</f>
        <v>0</v>
      </c>
      <c r="M107" s="148">
        <f>'02.2024ΕΛ'!M107</f>
        <v>0</v>
      </c>
      <c r="N107" s="215">
        <f>'02.2024ΕΛ'!N107</f>
        <v>0</v>
      </c>
      <c r="O107" s="160">
        <f>'02.2024ΕΛ'!O107</f>
        <v>0</v>
      </c>
      <c r="P107" s="148">
        <f>'02.2024ΕΛ'!P107</f>
        <v>0</v>
      </c>
      <c r="Q107" s="215">
        <f>'02.2024ΕΛ'!Q107</f>
        <v>0</v>
      </c>
      <c r="R107" s="160">
        <f>'02.2024ΕΛ'!R107</f>
        <v>0</v>
      </c>
      <c r="S107" s="148">
        <f>'02.2024ΕΛ'!S107</f>
        <v>0</v>
      </c>
      <c r="T107" s="215">
        <f>'02.2024ΕΛ'!T107</f>
        <v>0</v>
      </c>
      <c r="U107" s="160">
        <f>'02.2024ΕΛ'!U107</f>
        <v>0</v>
      </c>
      <c r="V107" s="148">
        <f>'02.2024ΕΛ'!V107</f>
        <v>0</v>
      </c>
      <c r="W107" s="215">
        <f>'02.2024ΕΛ'!W107</f>
        <v>0</v>
      </c>
      <c r="X107" s="160">
        <f>'02.2024ΕΛ'!X107</f>
        <v>0</v>
      </c>
      <c r="Y107" s="148">
        <f>'02.2024ΕΛ'!Y107</f>
        <v>0</v>
      </c>
      <c r="Z107" s="215">
        <f>'02.2024ΕΛ'!Z107</f>
        <v>0</v>
      </c>
      <c r="AA107" s="160">
        <f>'02.2024ΕΛ'!AA107</f>
        <v>0</v>
      </c>
      <c r="AB107" s="148">
        <f>'02.2024ΕΛ'!AB107</f>
        <v>0</v>
      </c>
      <c r="AC107" s="215">
        <f>'02.2024ΕΛ'!AC107</f>
        <v>0</v>
      </c>
      <c r="AD107" s="160">
        <f>'02.2024ΕΛ'!AD107</f>
        <v>0</v>
      </c>
      <c r="AE107" s="148">
        <f>'02.2024ΕΛ'!AE107</f>
        <v>0</v>
      </c>
      <c r="AF107" s="215">
        <f>'02.2024ΕΛ'!AF107</f>
        <v>0</v>
      </c>
      <c r="AG107" s="160">
        <f>'02.2024ΕΛ'!AG107</f>
        <v>0</v>
      </c>
      <c r="AH107" s="148">
        <f>'02.2024ΕΛ'!AH107</f>
        <v>0</v>
      </c>
      <c r="AI107" s="215">
        <f>'02.2024ΕΛ'!AI107</f>
        <v>0</v>
      </c>
    </row>
    <row r="108" spans="1:35" ht="42" customHeight="1" outlineLevel="1" x14ac:dyDescent="0.2">
      <c r="A108" s="153">
        <v>18</v>
      </c>
      <c r="B108" s="141" t="s">
        <v>50</v>
      </c>
      <c r="C108" s="73">
        <f>'02.2024ΕΛ'!C108</f>
        <v>480</v>
      </c>
      <c r="D108" s="74">
        <f>'02.2024ΕΛ'!D108</f>
        <v>0</v>
      </c>
      <c r="E108" s="213">
        <f>'02.2024ΕΛ'!E108</f>
        <v>1859560</v>
      </c>
      <c r="F108" s="73">
        <f>'02.2024ΕΛ'!F108</f>
        <v>338</v>
      </c>
      <c r="G108" s="74">
        <f>'02.2024ΕΛ'!G108</f>
        <v>0</v>
      </c>
      <c r="H108" s="213">
        <f>'02.2024ΕΛ'!H108</f>
        <v>609830</v>
      </c>
      <c r="I108" s="73">
        <f>'02.2024ΕΛ'!I108</f>
        <v>575</v>
      </c>
      <c r="J108" s="74">
        <f>'02.2024ΕΛ'!J108</f>
        <v>0</v>
      </c>
      <c r="K108" s="213">
        <f>'02.2024ΕΛ'!K108</f>
        <v>2922072</v>
      </c>
      <c r="L108" s="73">
        <f>'02.2024ΕΛ'!L108</f>
        <v>2</v>
      </c>
      <c r="M108" s="74">
        <f>'02.2024ΕΛ'!M108</f>
        <v>0</v>
      </c>
      <c r="N108" s="213">
        <f>'02.2024ΕΛ'!N108</f>
        <v>1339</v>
      </c>
      <c r="O108" s="73">
        <f>'02.2024ΕΛ'!O108</f>
        <v>29</v>
      </c>
      <c r="P108" s="74">
        <f>'02.2024ΕΛ'!P108</f>
        <v>0</v>
      </c>
      <c r="Q108" s="213">
        <f>'02.2024ΕΛ'!Q108</f>
        <v>30759</v>
      </c>
      <c r="R108" s="73">
        <f>'02.2024ΕΛ'!R108</f>
        <v>6</v>
      </c>
      <c r="S108" s="74">
        <f>'02.2024ΕΛ'!S108</f>
        <v>0</v>
      </c>
      <c r="T108" s="213">
        <f>'02.2024ΕΛ'!T108</f>
        <v>167846</v>
      </c>
      <c r="U108" s="73">
        <f>'02.2024ΕΛ'!U108</f>
        <v>0</v>
      </c>
      <c r="V108" s="74">
        <f>'02.2024ΕΛ'!V108</f>
        <v>0</v>
      </c>
      <c r="W108" s="213">
        <f>'02.2024ΕΛ'!W108</f>
        <v>0</v>
      </c>
      <c r="X108" s="73">
        <f>'02.2024ΕΛ'!X108</f>
        <v>0</v>
      </c>
      <c r="Y108" s="74">
        <f>'02.2024ΕΛ'!Y108</f>
        <v>0</v>
      </c>
      <c r="Z108" s="213">
        <f>'02.2024ΕΛ'!Z108</f>
        <v>0</v>
      </c>
      <c r="AA108" s="73">
        <f>'02.2024ΕΛ'!AA108</f>
        <v>0</v>
      </c>
      <c r="AB108" s="74">
        <f>'02.2024ΕΛ'!AB108</f>
        <v>0</v>
      </c>
      <c r="AC108" s="213">
        <f>'02.2024ΕΛ'!AC108</f>
        <v>0</v>
      </c>
      <c r="AD108" s="73">
        <f>'02.2024ΕΛ'!AD108</f>
        <v>0</v>
      </c>
      <c r="AE108" s="74">
        <f>'02.2024ΕΛ'!AE108</f>
        <v>0</v>
      </c>
      <c r="AF108" s="213">
        <f>'02.2024ΕΛ'!AF108</f>
        <v>0</v>
      </c>
      <c r="AG108" s="73">
        <f>'02.2024ΕΛ'!AG108</f>
        <v>0</v>
      </c>
      <c r="AH108" s="74">
        <f>'02.2024ΕΛ'!AH108</f>
        <v>0</v>
      </c>
      <c r="AI108" s="213">
        <f>'02.2024ΕΛ'!AI108</f>
        <v>0</v>
      </c>
    </row>
    <row r="109" spans="1:35" ht="19.5" customHeight="1" outlineLevel="1" x14ac:dyDescent="0.2">
      <c r="A109" s="154"/>
      <c r="B109" s="139" t="str" cm="1">
        <f t="array" ref="B109:B113">$B$7:$B$11</f>
        <v>RESIDENTIAL</v>
      </c>
      <c r="C109" s="9">
        <f>'02.2024ΕΛ'!C109</f>
        <v>458</v>
      </c>
      <c r="D109" s="10">
        <f>'02.2024ΕΛ'!D109</f>
        <v>0</v>
      </c>
      <c r="E109" s="214">
        <f>'02.2024ΕΛ'!E109</f>
        <v>477591</v>
      </c>
      <c r="F109" s="9">
        <f>'02.2024ΕΛ'!F109</f>
        <v>315</v>
      </c>
      <c r="G109" s="10">
        <f>'02.2024ΕΛ'!G109</f>
        <v>0</v>
      </c>
      <c r="H109" s="214">
        <f>'02.2024ΕΛ'!H109</f>
        <v>417286</v>
      </c>
      <c r="I109" s="9">
        <f>'02.2024ΕΛ'!I109</f>
        <v>499</v>
      </c>
      <c r="J109" s="10" t="str">
        <f>'02.2024ΕΛ'!J109</f>
        <v> </v>
      </c>
      <c r="K109" s="214">
        <f>'02.2024ΕΛ'!K109</f>
        <v>876928</v>
      </c>
      <c r="L109" s="9">
        <f>'02.2024ΕΛ'!L109</f>
        <v>2</v>
      </c>
      <c r="M109" s="10">
        <f>'02.2024ΕΛ'!M109</f>
        <v>0</v>
      </c>
      <c r="N109" s="214">
        <f>'02.2024ΕΛ'!N109</f>
        <v>1339</v>
      </c>
      <c r="O109" s="9">
        <f>'02.2024ΕΛ'!O109</f>
        <v>29</v>
      </c>
      <c r="P109" s="10">
        <f>'02.2024ΕΛ'!P109</f>
        <v>0</v>
      </c>
      <c r="Q109" s="214">
        <f>'02.2024ΕΛ'!Q109</f>
        <v>30759</v>
      </c>
      <c r="R109" s="9">
        <f>'02.2024ΕΛ'!R109</f>
        <v>5</v>
      </c>
      <c r="S109" s="10">
        <f>'02.2024ΕΛ'!S109</f>
        <v>0</v>
      </c>
      <c r="T109" s="214">
        <f>'02.2024ΕΛ'!T109</f>
        <v>6139</v>
      </c>
      <c r="U109" s="9">
        <f>'02.2024ΕΛ'!U109</f>
        <v>0</v>
      </c>
      <c r="V109" s="10">
        <f>'02.2024ΕΛ'!V109</f>
        <v>0</v>
      </c>
      <c r="W109" s="214">
        <f>'02.2024ΕΛ'!W109</f>
        <v>0</v>
      </c>
      <c r="X109" s="9">
        <f>'02.2024ΕΛ'!X109</f>
        <v>0</v>
      </c>
      <c r="Y109" s="10">
        <f>'02.2024ΕΛ'!Y109</f>
        <v>0</v>
      </c>
      <c r="Z109" s="214">
        <f>'02.2024ΕΛ'!Z109</f>
        <v>0</v>
      </c>
      <c r="AA109" s="9">
        <f>'02.2024ΕΛ'!AA109</f>
        <v>0</v>
      </c>
      <c r="AB109" s="10">
        <f>'02.2024ΕΛ'!AB109</f>
        <v>0</v>
      </c>
      <c r="AC109" s="214">
        <f>'02.2024ΕΛ'!AC109</f>
        <v>0</v>
      </c>
      <c r="AD109" s="9">
        <f>'02.2024ΕΛ'!AD109</f>
        <v>0</v>
      </c>
      <c r="AE109" s="10">
        <f>'02.2024ΕΛ'!AE109</f>
        <v>0</v>
      </c>
      <c r="AF109" s="214">
        <f>'02.2024ΕΛ'!AF109</f>
        <v>0</v>
      </c>
      <c r="AG109" s="9">
        <f>'02.2024ΕΛ'!AG109</f>
        <v>0</v>
      </c>
      <c r="AH109" s="10">
        <f>'02.2024ΕΛ'!AH109</f>
        <v>0</v>
      </c>
      <c r="AI109" s="214">
        <f>'02.2024ΕΛ'!AI109</f>
        <v>0</v>
      </c>
    </row>
    <row r="110" spans="1:35" ht="19.5" customHeight="1" outlineLevel="1" x14ac:dyDescent="0.2">
      <c r="A110" s="154"/>
      <c r="B110" s="139" t="str">
        <v>COMMERCIAL</v>
      </c>
      <c r="C110" s="9">
        <f>'02.2024ΕΛ'!C110</f>
        <v>21</v>
      </c>
      <c r="D110" s="10">
        <f>'02.2024ΕΛ'!D110</f>
        <v>0</v>
      </c>
      <c r="E110" s="214">
        <f>'02.2024ΕΛ'!E110</f>
        <v>110485</v>
      </c>
      <c r="F110" s="9">
        <f>'02.2024ΕΛ'!F110</f>
        <v>23</v>
      </c>
      <c r="G110" s="10">
        <f>'02.2024ΕΛ'!G110</f>
        <v>0</v>
      </c>
      <c r="H110" s="214">
        <f>'02.2024ΕΛ'!H110</f>
        <v>192544</v>
      </c>
      <c r="I110" s="9">
        <f>'02.2024ΕΛ'!I110</f>
        <v>74</v>
      </c>
      <c r="J110" s="10" t="str">
        <f>'02.2024ΕΛ'!J110</f>
        <v> </v>
      </c>
      <c r="K110" s="214">
        <f>'02.2024ΕΛ'!K110</f>
        <v>1712816</v>
      </c>
      <c r="L110" s="9">
        <f>'02.2024ΕΛ'!L110</f>
        <v>0</v>
      </c>
      <c r="M110" s="10">
        <f>'02.2024ΕΛ'!M110</f>
        <v>0</v>
      </c>
      <c r="N110" s="214">
        <f>'02.2024ΕΛ'!N110</f>
        <v>0</v>
      </c>
      <c r="O110" s="9">
        <f>'02.2024ΕΛ'!O110</f>
        <v>0</v>
      </c>
      <c r="P110" s="10">
        <f>'02.2024ΕΛ'!P110</f>
        <v>0</v>
      </c>
      <c r="Q110" s="214">
        <f>'02.2024ΕΛ'!Q110</f>
        <v>0</v>
      </c>
      <c r="R110" s="9">
        <f>'02.2024ΕΛ'!R110</f>
        <v>0</v>
      </c>
      <c r="S110" s="10">
        <f>'02.2024ΕΛ'!S110</f>
        <v>0</v>
      </c>
      <c r="T110" s="214">
        <f>'02.2024ΕΛ'!T110</f>
        <v>0</v>
      </c>
      <c r="U110" s="9">
        <f>'02.2024ΕΛ'!U110</f>
        <v>0</v>
      </c>
      <c r="V110" s="10">
        <f>'02.2024ΕΛ'!V110</f>
        <v>0</v>
      </c>
      <c r="W110" s="214">
        <f>'02.2024ΕΛ'!W110</f>
        <v>0</v>
      </c>
      <c r="X110" s="9">
        <f>'02.2024ΕΛ'!X110</f>
        <v>0</v>
      </c>
      <c r="Y110" s="10">
        <f>'02.2024ΕΛ'!Y110</f>
        <v>0</v>
      </c>
      <c r="Z110" s="214">
        <f>'02.2024ΕΛ'!Z110</f>
        <v>0</v>
      </c>
      <c r="AA110" s="9">
        <f>'02.2024ΕΛ'!AA110</f>
        <v>0</v>
      </c>
      <c r="AB110" s="10">
        <f>'02.2024ΕΛ'!AB110</f>
        <v>0</v>
      </c>
      <c r="AC110" s="214">
        <f>'02.2024ΕΛ'!AC110</f>
        <v>0</v>
      </c>
      <c r="AD110" s="9">
        <f>'02.2024ΕΛ'!AD110</f>
        <v>0</v>
      </c>
      <c r="AE110" s="10">
        <f>'02.2024ΕΛ'!AE110</f>
        <v>0</v>
      </c>
      <c r="AF110" s="214">
        <f>'02.2024ΕΛ'!AF110</f>
        <v>0</v>
      </c>
      <c r="AG110" s="9">
        <f>'02.2024ΕΛ'!AG110</f>
        <v>0</v>
      </c>
      <c r="AH110" s="10">
        <f>'02.2024ΕΛ'!AH110</f>
        <v>0</v>
      </c>
      <c r="AI110" s="214">
        <f>'02.2024ΕΛ'!AI110</f>
        <v>0</v>
      </c>
    </row>
    <row r="111" spans="1:35" ht="19.5" customHeight="1" outlineLevel="1" x14ac:dyDescent="0.2">
      <c r="A111" s="154"/>
      <c r="B111" s="139" t="str">
        <v>CNG</v>
      </c>
      <c r="C111" s="9">
        <f>'02.2024ΕΛ'!C111</f>
        <v>0</v>
      </c>
      <c r="D111" s="10">
        <f>'02.2024ΕΛ'!D111</f>
        <v>0</v>
      </c>
      <c r="E111" s="214">
        <f>'02.2024ΕΛ'!E111</f>
        <v>0</v>
      </c>
      <c r="F111" s="9">
        <f>'02.2024ΕΛ'!F111</f>
        <v>0</v>
      </c>
      <c r="G111" s="10">
        <f>'02.2024ΕΛ'!G111</f>
        <v>0</v>
      </c>
      <c r="H111" s="214">
        <f>'02.2024ΕΛ'!H111</f>
        <v>0</v>
      </c>
      <c r="I111" s="9" t="str">
        <f>'02.2024ΕΛ'!I111</f>
        <v> </v>
      </c>
      <c r="J111" s="10" t="str">
        <f>'02.2024ΕΛ'!J111</f>
        <v> </v>
      </c>
      <c r="K111" s="214" t="str">
        <f>'02.2024ΕΛ'!K111</f>
        <v> </v>
      </c>
      <c r="L111" s="9">
        <f>'02.2024ΕΛ'!L111</f>
        <v>0</v>
      </c>
      <c r="M111" s="10">
        <f>'02.2024ΕΛ'!M111</f>
        <v>0</v>
      </c>
      <c r="N111" s="214">
        <f>'02.2024ΕΛ'!N111</f>
        <v>0</v>
      </c>
      <c r="O111" s="9">
        <f>'02.2024ΕΛ'!O111</f>
        <v>0</v>
      </c>
      <c r="P111" s="10">
        <f>'02.2024ΕΛ'!P111</f>
        <v>0</v>
      </c>
      <c r="Q111" s="214">
        <f>'02.2024ΕΛ'!Q111</f>
        <v>0</v>
      </c>
      <c r="R111" s="9">
        <f>'02.2024ΕΛ'!R111</f>
        <v>0</v>
      </c>
      <c r="S111" s="10">
        <f>'02.2024ΕΛ'!S111</f>
        <v>0</v>
      </c>
      <c r="T111" s="214">
        <f>'02.2024ΕΛ'!T111</f>
        <v>0</v>
      </c>
      <c r="U111" s="9">
        <f>'02.2024ΕΛ'!U111</f>
        <v>0</v>
      </c>
      <c r="V111" s="10">
        <f>'02.2024ΕΛ'!V111</f>
        <v>0</v>
      </c>
      <c r="W111" s="214">
        <f>'02.2024ΕΛ'!W111</f>
        <v>0</v>
      </c>
      <c r="X111" s="9">
        <f>'02.2024ΕΛ'!X111</f>
        <v>0</v>
      </c>
      <c r="Y111" s="10">
        <f>'02.2024ΕΛ'!Y111</f>
        <v>0</v>
      </c>
      <c r="Z111" s="214">
        <f>'02.2024ΕΛ'!Z111</f>
        <v>0</v>
      </c>
      <c r="AA111" s="9">
        <f>'02.2024ΕΛ'!AA111</f>
        <v>0</v>
      </c>
      <c r="AB111" s="10">
        <f>'02.2024ΕΛ'!AB111</f>
        <v>0</v>
      </c>
      <c r="AC111" s="214">
        <f>'02.2024ΕΛ'!AC111</f>
        <v>0</v>
      </c>
      <c r="AD111" s="9">
        <f>'02.2024ΕΛ'!AD111</f>
        <v>0</v>
      </c>
      <c r="AE111" s="10">
        <f>'02.2024ΕΛ'!AE111</f>
        <v>0</v>
      </c>
      <c r="AF111" s="214">
        <f>'02.2024ΕΛ'!AF111</f>
        <v>0</v>
      </c>
      <c r="AG111" s="9">
        <f>'02.2024ΕΛ'!AG111</f>
        <v>0</v>
      </c>
      <c r="AH111" s="10">
        <f>'02.2024ΕΛ'!AH111</f>
        <v>0</v>
      </c>
      <c r="AI111" s="214">
        <f>'02.2024ΕΛ'!AI111</f>
        <v>0</v>
      </c>
    </row>
    <row r="112" spans="1:35" ht="19.25" customHeight="1" outlineLevel="1" x14ac:dyDescent="0.2">
      <c r="A112" s="154"/>
      <c r="B112" s="139" t="str">
        <v>INDUSTRIAL</v>
      </c>
      <c r="C112" s="9">
        <f>'02.2024ΕΛ'!C112</f>
        <v>1</v>
      </c>
      <c r="D112" s="10">
        <f>'02.2024ΕΛ'!D112</f>
        <v>0</v>
      </c>
      <c r="E112" s="214">
        <f>'02.2024ΕΛ'!E112</f>
        <v>1271484</v>
      </c>
      <c r="F112" s="9">
        <f>'02.2024ΕΛ'!F112</f>
        <v>0</v>
      </c>
      <c r="G112" s="10">
        <f>'02.2024ΕΛ'!G112</f>
        <v>0</v>
      </c>
      <c r="H112" s="214">
        <f>'02.2024ΕΛ'!H112</f>
        <v>0</v>
      </c>
      <c r="I112" s="9">
        <f>'02.2024ΕΛ'!I112</f>
        <v>2</v>
      </c>
      <c r="J112" s="10" t="str">
        <f>'02.2024ΕΛ'!J112</f>
        <v> </v>
      </c>
      <c r="K112" s="214">
        <f>'02.2024ΕΛ'!K112</f>
        <v>332328</v>
      </c>
      <c r="L112" s="9">
        <f>'02.2024ΕΛ'!L112</f>
        <v>0</v>
      </c>
      <c r="M112" s="10">
        <f>'02.2024ΕΛ'!M112</f>
        <v>0</v>
      </c>
      <c r="N112" s="214">
        <f>'02.2024ΕΛ'!N112</f>
        <v>0</v>
      </c>
      <c r="O112" s="9">
        <f>'02.2024ΕΛ'!O112</f>
        <v>0</v>
      </c>
      <c r="P112" s="10">
        <f>'02.2024ΕΛ'!P112</f>
        <v>0</v>
      </c>
      <c r="Q112" s="214">
        <f>'02.2024ΕΛ'!Q112</f>
        <v>0</v>
      </c>
      <c r="R112" s="9">
        <f>'02.2024ΕΛ'!R112</f>
        <v>1</v>
      </c>
      <c r="S112" s="10">
        <f>'02.2024ΕΛ'!S112</f>
        <v>0</v>
      </c>
      <c r="T112" s="214">
        <f>'02.2024ΕΛ'!T112</f>
        <v>161707</v>
      </c>
      <c r="U112" s="9">
        <f>'02.2024ΕΛ'!U112</f>
        <v>0</v>
      </c>
      <c r="V112" s="10">
        <f>'02.2024ΕΛ'!V112</f>
        <v>0</v>
      </c>
      <c r="W112" s="214">
        <f>'02.2024ΕΛ'!W112</f>
        <v>0</v>
      </c>
      <c r="X112" s="9">
        <f>'02.2024ΕΛ'!X112</f>
        <v>0</v>
      </c>
      <c r="Y112" s="10">
        <f>'02.2024ΕΛ'!Y112</f>
        <v>0</v>
      </c>
      <c r="Z112" s="214">
        <f>'02.2024ΕΛ'!Z112</f>
        <v>0</v>
      </c>
      <c r="AA112" s="9">
        <f>'02.2024ΕΛ'!AA112</f>
        <v>0</v>
      </c>
      <c r="AB112" s="10">
        <f>'02.2024ΕΛ'!AB112</f>
        <v>0</v>
      </c>
      <c r="AC112" s="214">
        <f>'02.2024ΕΛ'!AC112</f>
        <v>0</v>
      </c>
      <c r="AD112" s="9">
        <f>'02.2024ΕΛ'!AD112</f>
        <v>0</v>
      </c>
      <c r="AE112" s="10">
        <f>'02.2024ΕΛ'!AE112</f>
        <v>0</v>
      </c>
      <c r="AF112" s="214">
        <f>'02.2024ΕΛ'!AF112</f>
        <v>0</v>
      </c>
      <c r="AG112" s="9">
        <f>'02.2024ΕΛ'!AG112</f>
        <v>0</v>
      </c>
      <c r="AH112" s="10">
        <f>'02.2024ΕΛ'!AH112</f>
        <v>0</v>
      </c>
      <c r="AI112" s="214">
        <f>'02.2024ΕΛ'!AI112</f>
        <v>0</v>
      </c>
    </row>
    <row r="113" spans="1:35" ht="19.25" customHeight="1" outlineLevel="1" thickBot="1" x14ac:dyDescent="0.25">
      <c r="A113" s="155"/>
      <c r="B113" s="139" t="str">
        <v>AIRCONDITIONING/COGENERATION</v>
      </c>
      <c r="C113" s="160">
        <f>'02.2024ΕΛ'!C113</f>
        <v>0</v>
      </c>
      <c r="D113" s="148">
        <f>'02.2024ΕΛ'!D113</f>
        <v>0</v>
      </c>
      <c r="E113" s="215">
        <f>'02.2024ΕΛ'!E113</f>
        <v>0</v>
      </c>
      <c r="F113" s="160">
        <f>'02.2024ΕΛ'!F113</f>
        <v>0</v>
      </c>
      <c r="G113" s="148">
        <f>'02.2024ΕΛ'!G113</f>
        <v>0</v>
      </c>
      <c r="H113" s="215">
        <f>'02.2024ΕΛ'!H113</f>
        <v>0</v>
      </c>
      <c r="I113" s="160" t="str">
        <f>'02.2024ΕΛ'!I113</f>
        <v> </v>
      </c>
      <c r="J113" s="148" t="str">
        <f>'02.2024ΕΛ'!J113</f>
        <v> </v>
      </c>
      <c r="K113" s="215" t="str">
        <f>'02.2024ΕΛ'!K113</f>
        <v> </v>
      </c>
      <c r="L113" s="160">
        <f>'02.2024ΕΛ'!L113</f>
        <v>0</v>
      </c>
      <c r="M113" s="148">
        <f>'02.2024ΕΛ'!M113</f>
        <v>0</v>
      </c>
      <c r="N113" s="215">
        <f>'02.2024ΕΛ'!N113</f>
        <v>0</v>
      </c>
      <c r="O113" s="160">
        <f>'02.2024ΕΛ'!O113</f>
        <v>0</v>
      </c>
      <c r="P113" s="148">
        <f>'02.2024ΕΛ'!P113</f>
        <v>0</v>
      </c>
      <c r="Q113" s="215">
        <f>'02.2024ΕΛ'!Q113</f>
        <v>0</v>
      </c>
      <c r="R113" s="160">
        <f>'02.2024ΕΛ'!R113</f>
        <v>0</v>
      </c>
      <c r="S113" s="148">
        <f>'02.2024ΕΛ'!S113</f>
        <v>0</v>
      </c>
      <c r="T113" s="215">
        <f>'02.2024ΕΛ'!T113</f>
        <v>0</v>
      </c>
      <c r="U113" s="160">
        <f>'02.2024ΕΛ'!U113</f>
        <v>0</v>
      </c>
      <c r="V113" s="148">
        <f>'02.2024ΕΛ'!V113</f>
        <v>0</v>
      </c>
      <c r="W113" s="215">
        <f>'02.2024ΕΛ'!W113</f>
        <v>0</v>
      </c>
      <c r="X113" s="160">
        <f>'02.2024ΕΛ'!X113</f>
        <v>0</v>
      </c>
      <c r="Y113" s="148">
        <f>'02.2024ΕΛ'!Y113</f>
        <v>0</v>
      </c>
      <c r="Z113" s="215">
        <f>'02.2024ΕΛ'!Z113</f>
        <v>0</v>
      </c>
      <c r="AA113" s="160">
        <f>'02.2024ΕΛ'!AA113</f>
        <v>0</v>
      </c>
      <c r="AB113" s="148">
        <f>'02.2024ΕΛ'!AB113</f>
        <v>0</v>
      </c>
      <c r="AC113" s="215">
        <f>'02.2024ΕΛ'!AC113</f>
        <v>0</v>
      </c>
      <c r="AD113" s="160">
        <f>'02.2024ΕΛ'!AD113</f>
        <v>0</v>
      </c>
      <c r="AE113" s="148">
        <f>'02.2024ΕΛ'!AE113</f>
        <v>0</v>
      </c>
      <c r="AF113" s="215">
        <f>'02.2024ΕΛ'!AF113</f>
        <v>0</v>
      </c>
      <c r="AG113" s="160">
        <f>'02.2024ΕΛ'!AG113</f>
        <v>0</v>
      </c>
      <c r="AH113" s="148">
        <f>'02.2024ΕΛ'!AH113</f>
        <v>0</v>
      </c>
      <c r="AI113" s="215">
        <f>'02.2024ΕΛ'!AI113</f>
        <v>0</v>
      </c>
    </row>
    <row r="114" spans="1:35" ht="20" customHeight="1" outlineLevel="1" x14ac:dyDescent="0.2">
      <c r="A114" s="153">
        <v>19</v>
      </c>
      <c r="B114" s="141" t="s">
        <v>101</v>
      </c>
      <c r="C114" s="73">
        <f>'02.2024ΕΛ'!C114</f>
        <v>611</v>
      </c>
      <c r="D114" s="74">
        <f>'02.2024ΕΛ'!D114</f>
        <v>0</v>
      </c>
      <c r="E114" s="213">
        <f>'02.2024ΕΛ'!E114</f>
        <v>659271</v>
      </c>
      <c r="F114" s="73">
        <f>'02.2024ΕΛ'!F114</f>
        <v>352</v>
      </c>
      <c r="G114" s="74">
        <f>'02.2024ΕΛ'!G114</f>
        <v>0</v>
      </c>
      <c r="H114" s="213">
        <f>'02.2024ΕΛ'!H114</f>
        <v>403303</v>
      </c>
      <c r="I114" s="73">
        <f>'02.2024ΕΛ'!I114</f>
        <v>367</v>
      </c>
      <c r="J114" s="74">
        <f>'02.2024ΕΛ'!J114</f>
        <v>0</v>
      </c>
      <c r="K114" s="213">
        <f>'02.2024ΕΛ'!K114</f>
        <v>602220</v>
      </c>
      <c r="L114" s="73">
        <f>'02.2024ΕΛ'!L114</f>
        <v>4</v>
      </c>
      <c r="M114" s="74">
        <f>'02.2024ΕΛ'!M114</f>
        <v>0</v>
      </c>
      <c r="N114" s="213">
        <f>'02.2024ΕΛ'!N114</f>
        <v>4617</v>
      </c>
      <c r="O114" s="73">
        <f>'02.2024ΕΛ'!O114</f>
        <v>13</v>
      </c>
      <c r="P114" s="74">
        <f>'02.2024ΕΛ'!P114</f>
        <v>0</v>
      </c>
      <c r="Q114" s="213">
        <f>'02.2024ΕΛ'!Q114</f>
        <v>15056</v>
      </c>
      <c r="R114" s="73">
        <f>'02.2024ΕΛ'!R114</f>
        <v>6</v>
      </c>
      <c r="S114" s="74">
        <f>'02.2024ΕΛ'!S114</f>
        <v>0</v>
      </c>
      <c r="T114" s="213">
        <f>'02.2024ΕΛ'!T114</f>
        <v>6141</v>
      </c>
      <c r="U114" s="73">
        <f>'02.2024ΕΛ'!U114</f>
        <v>0</v>
      </c>
      <c r="V114" s="74">
        <f>'02.2024ΕΛ'!V114</f>
        <v>0</v>
      </c>
      <c r="W114" s="213">
        <f>'02.2024ΕΛ'!W114</f>
        <v>0</v>
      </c>
      <c r="X114" s="73">
        <f>'02.2024ΕΛ'!X114</f>
        <v>0</v>
      </c>
      <c r="Y114" s="74">
        <f>'02.2024ΕΛ'!Y114</f>
        <v>0</v>
      </c>
      <c r="Z114" s="213">
        <f>'02.2024ΕΛ'!Z114</f>
        <v>0</v>
      </c>
      <c r="AA114" s="73">
        <f>'02.2024ΕΛ'!AA114</f>
        <v>0</v>
      </c>
      <c r="AB114" s="74">
        <f>'02.2024ΕΛ'!AB114</f>
        <v>0</v>
      </c>
      <c r="AC114" s="213">
        <f>'02.2024ΕΛ'!AC114</f>
        <v>0</v>
      </c>
      <c r="AD114" s="73">
        <f>'02.2024ΕΛ'!AD114</f>
        <v>0</v>
      </c>
      <c r="AE114" s="74">
        <f>'02.2024ΕΛ'!AE114</f>
        <v>0</v>
      </c>
      <c r="AF114" s="213">
        <f>'02.2024ΕΛ'!AF114</f>
        <v>0</v>
      </c>
      <c r="AG114" s="73">
        <f>'02.2024ΕΛ'!AG114</f>
        <v>0</v>
      </c>
      <c r="AH114" s="74">
        <f>'02.2024ΕΛ'!AH114</f>
        <v>0</v>
      </c>
      <c r="AI114" s="213">
        <f>'02.2024ΕΛ'!AI114</f>
        <v>0</v>
      </c>
    </row>
    <row r="115" spans="1:35" ht="19.5" customHeight="1" outlineLevel="1" x14ac:dyDescent="0.2">
      <c r="A115" s="154"/>
      <c r="B115" s="139" t="str" cm="1">
        <f t="array" ref="B115:B119">$B$7:$B$11</f>
        <v>RESIDENTIAL</v>
      </c>
      <c r="C115" s="9">
        <f>'02.2024ΕΛ'!C115</f>
        <v>602</v>
      </c>
      <c r="D115" s="10">
        <f>'02.2024ΕΛ'!D115</f>
        <v>0</v>
      </c>
      <c r="E115" s="214">
        <f>'02.2024ΕΛ'!E115</f>
        <v>645754</v>
      </c>
      <c r="F115" s="9">
        <f>'02.2024ΕΛ'!F115</f>
        <v>342</v>
      </c>
      <c r="G115" s="10">
        <f>'02.2024ΕΛ'!G115</f>
        <v>0</v>
      </c>
      <c r="H115" s="214">
        <f>'02.2024ΕΛ'!H115</f>
        <v>382909</v>
      </c>
      <c r="I115" s="9">
        <f>'02.2024ΕΛ'!I115</f>
        <v>348</v>
      </c>
      <c r="J115" s="10" t="str">
        <f>'02.2024ΕΛ'!J115</f>
        <v> </v>
      </c>
      <c r="K115" s="214">
        <f>'02.2024ΕΛ'!K115</f>
        <v>394381</v>
      </c>
      <c r="L115" s="9">
        <f>'02.2024ΕΛ'!L115</f>
        <v>4</v>
      </c>
      <c r="M115" s="10">
        <f>'02.2024ΕΛ'!M115</f>
        <v>0</v>
      </c>
      <c r="N115" s="214">
        <f>'02.2024ΕΛ'!N115</f>
        <v>4617</v>
      </c>
      <c r="O115" s="9">
        <f>'02.2024ΕΛ'!O115</f>
        <v>13</v>
      </c>
      <c r="P115" s="10">
        <f>'02.2024ΕΛ'!P115</f>
        <v>0</v>
      </c>
      <c r="Q115" s="214">
        <f>'02.2024ΕΛ'!Q115</f>
        <v>15056</v>
      </c>
      <c r="R115" s="9">
        <f>'02.2024ΕΛ'!R115</f>
        <v>6</v>
      </c>
      <c r="S115" s="10">
        <f>'02.2024ΕΛ'!S115</f>
        <v>0</v>
      </c>
      <c r="T115" s="214">
        <f>'02.2024ΕΛ'!T115</f>
        <v>6141</v>
      </c>
      <c r="U115" s="9">
        <f>'02.2024ΕΛ'!U115</f>
        <v>0</v>
      </c>
      <c r="V115" s="10">
        <f>'02.2024ΕΛ'!V115</f>
        <v>0</v>
      </c>
      <c r="W115" s="214">
        <f>'02.2024ΕΛ'!W115</f>
        <v>0</v>
      </c>
      <c r="X115" s="9">
        <f>'02.2024ΕΛ'!X115</f>
        <v>0</v>
      </c>
      <c r="Y115" s="10">
        <f>'02.2024ΕΛ'!Y115</f>
        <v>0</v>
      </c>
      <c r="Z115" s="214">
        <f>'02.2024ΕΛ'!Z115</f>
        <v>0</v>
      </c>
      <c r="AA115" s="9">
        <f>'02.2024ΕΛ'!AA115</f>
        <v>0</v>
      </c>
      <c r="AB115" s="10">
        <f>'02.2024ΕΛ'!AB115</f>
        <v>0</v>
      </c>
      <c r="AC115" s="214">
        <f>'02.2024ΕΛ'!AC115</f>
        <v>0</v>
      </c>
      <c r="AD115" s="9">
        <f>'02.2024ΕΛ'!AD115</f>
        <v>0</v>
      </c>
      <c r="AE115" s="10">
        <f>'02.2024ΕΛ'!AE115</f>
        <v>0</v>
      </c>
      <c r="AF115" s="214">
        <f>'02.2024ΕΛ'!AF115</f>
        <v>0</v>
      </c>
      <c r="AG115" s="9">
        <f>'02.2024ΕΛ'!AG115</f>
        <v>0</v>
      </c>
      <c r="AH115" s="10">
        <f>'02.2024ΕΛ'!AH115</f>
        <v>0</v>
      </c>
      <c r="AI115" s="214">
        <f>'02.2024ΕΛ'!AI115</f>
        <v>0</v>
      </c>
    </row>
    <row r="116" spans="1:35" ht="19.5" customHeight="1" outlineLevel="1" x14ac:dyDescent="0.2">
      <c r="A116" s="154"/>
      <c r="B116" s="139" t="str">
        <v>COMMERCIAL</v>
      </c>
      <c r="C116" s="9">
        <f>'02.2024ΕΛ'!C116</f>
        <v>9</v>
      </c>
      <c r="D116" s="10">
        <f>'02.2024ΕΛ'!D116</f>
        <v>0</v>
      </c>
      <c r="E116" s="214">
        <f>'02.2024ΕΛ'!E116</f>
        <v>13517</v>
      </c>
      <c r="F116" s="9">
        <f>'02.2024ΕΛ'!F116</f>
        <v>10</v>
      </c>
      <c r="G116" s="10">
        <f>'02.2024ΕΛ'!G116</f>
        <v>0</v>
      </c>
      <c r="H116" s="214">
        <f>'02.2024ΕΛ'!H116</f>
        <v>20394</v>
      </c>
      <c r="I116" s="9">
        <f>'02.2024ΕΛ'!I116</f>
        <v>19</v>
      </c>
      <c r="J116" s="10" t="str">
        <f>'02.2024ΕΛ'!J116</f>
        <v> </v>
      </c>
      <c r="K116" s="214">
        <f>'02.2024ΕΛ'!K116</f>
        <v>207839</v>
      </c>
      <c r="L116" s="9">
        <f>'02.2024ΕΛ'!L116</f>
        <v>0</v>
      </c>
      <c r="M116" s="10">
        <f>'02.2024ΕΛ'!M116</f>
        <v>0</v>
      </c>
      <c r="N116" s="214">
        <f>'02.2024ΕΛ'!N116</f>
        <v>0</v>
      </c>
      <c r="O116" s="9">
        <f>'02.2024ΕΛ'!O116</f>
        <v>0</v>
      </c>
      <c r="P116" s="10">
        <f>'02.2024ΕΛ'!P116</f>
        <v>0</v>
      </c>
      <c r="Q116" s="214">
        <f>'02.2024ΕΛ'!Q116</f>
        <v>0</v>
      </c>
      <c r="R116" s="9">
        <f>'02.2024ΕΛ'!R116</f>
        <v>0</v>
      </c>
      <c r="S116" s="10">
        <f>'02.2024ΕΛ'!S116</f>
        <v>0</v>
      </c>
      <c r="T116" s="214">
        <f>'02.2024ΕΛ'!T116</f>
        <v>0</v>
      </c>
      <c r="U116" s="9">
        <f>'02.2024ΕΛ'!U116</f>
        <v>0</v>
      </c>
      <c r="V116" s="10">
        <f>'02.2024ΕΛ'!V116</f>
        <v>0</v>
      </c>
      <c r="W116" s="214">
        <f>'02.2024ΕΛ'!W116</f>
        <v>0</v>
      </c>
      <c r="X116" s="9">
        <f>'02.2024ΕΛ'!X116</f>
        <v>0</v>
      </c>
      <c r="Y116" s="10">
        <f>'02.2024ΕΛ'!Y116</f>
        <v>0</v>
      </c>
      <c r="Z116" s="214">
        <f>'02.2024ΕΛ'!Z116</f>
        <v>0</v>
      </c>
      <c r="AA116" s="9">
        <f>'02.2024ΕΛ'!AA116</f>
        <v>0</v>
      </c>
      <c r="AB116" s="10">
        <f>'02.2024ΕΛ'!AB116</f>
        <v>0</v>
      </c>
      <c r="AC116" s="214">
        <f>'02.2024ΕΛ'!AC116</f>
        <v>0</v>
      </c>
      <c r="AD116" s="9">
        <f>'02.2024ΕΛ'!AD116</f>
        <v>0</v>
      </c>
      <c r="AE116" s="10">
        <f>'02.2024ΕΛ'!AE116</f>
        <v>0</v>
      </c>
      <c r="AF116" s="214">
        <f>'02.2024ΕΛ'!AF116</f>
        <v>0</v>
      </c>
      <c r="AG116" s="9">
        <f>'02.2024ΕΛ'!AG116</f>
        <v>0</v>
      </c>
      <c r="AH116" s="10">
        <f>'02.2024ΕΛ'!AH116</f>
        <v>0</v>
      </c>
      <c r="AI116" s="214">
        <f>'02.2024ΕΛ'!AI116</f>
        <v>0</v>
      </c>
    </row>
    <row r="117" spans="1:35" ht="19.5" customHeight="1" outlineLevel="1" x14ac:dyDescent="0.2">
      <c r="A117" s="154"/>
      <c r="B117" s="139" t="str">
        <v>CNG</v>
      </c>
      <c r="C117" s="9">
        <f>'02.2024ΕΛ'!C117</f>
        <v>0</v>
      </c>
      <c r="D117" s="10">
        <f>'02.2024ΕΛ'!D117</f>
        <v>0</v>
      </c>
      <c r="E117" s="214">
        <f>'02.2024ΕΛ'!E117</f>
        <v>0</v>
      </c>
      <c r="F117" s="9">
        <f>'02.2024ΕΛ'!F117</f>
        <v>0</v>
      </c>
      <c r="G117" s="10">
        <f>'02.2024ΕΛ'!G117</f>
        <v>0</v>
      </c>
      <c r="H117" s="214">
        <f>'02.2024ΕΛ'!H117</f>
        <v>0</v>
      </c>
      <c r="I117" s="9" t="str">
        <f>'02.2024ΕΛ'!I117</f>
        <v> </v>
      </c>
      <c r="J117" s="10" t="str">
        <f>'02.2024ΕΛ'!J117</f>
        <v> </v>
      </c>
      <c r="K117" s="214" t="str">
        <f>'02.2024ΕΛ'!K117</f>
        <v> </v>
      </c>
      <c r="L117" s="9">
        <f>'02.2024ΕΛ'!L117</f>
        <v>0</v>
      </c>
      <c r="M117" s="10">
        <f>'02.2024ΕΛ'!M117</f>
        <v>0</v>
      </c>
      <c r="N117" s="214">
        <f>'02.2024ΕΛ'!N117</f>
        <v>0</v>
      </c>
      <c r="O117" s="9">
        <f>'02.2024ΕΛ'!O117</f>
        <v>0</v>
      </c>
      <c r="P117" s="10">
        <f>'02.2024ΕΛ'!P117</f>
        <v>0</v>
      </c>
      <c r="Q117" s="214">
        <f>'02.2024ΕΛ'!Q117</f>
        <v>0</v>
      </c>
      <c r="R117" s="9">
        <f>'02.2024ΕΛ'!R117</f>
        <v>0</v>
      </c>
      <c r="S117" s="10">
        <f>'02.2024ΕΛ'!S117</f>
        <v>0</v>
      </c>
      <c r="T117" s="214">
        <f>'02.2024ΕΛ'!T117</f>
        <v>0</v>
      </c>
      <c r="U117" s="9">
        <f>'02.2024ΕΛ'!U117</f>
        <v>0</v>
      </c>
      <c r="V117" s="10">
        <f>'02.2024ΕΛ'!V117</f>
        <v>0</v>
      </c>
      <c r="W117" s="214">
        <f>'02.2024ΕΛ'!W117</f>
        <v>0</v>
      </c>
      <c r="X117" s="9">
        <f>'02.2024ΕΛ'!X117</f>
        <v>0</v>
      </c>
      <c r="Y117" s="10">
        <f>'02.2024ΕΛ'!Y117</f>
        <v>0</v>
      </c>
      <c r="Z117" s="214">
        <f>'02.2024ΕΛ'!Z117</f>
        <v>0</v>
      </c>
      <c r="AA117" s="9">
        <f>'02.2024ΕΛ'!AA117</f>
        <v>0</v>
      </c>
      <c r="AB117" s="10">
        <f>'02.2024ΕΛ'!AB117</f>
        <v>0</v>
      </c>
      <c r="AC117" s="214">
        <f>'02.2024ΕΛ'!AC117</f>
        <v>0</v>
      </c>
      <c r="AD117" s="9">
        <f>'02.2024ΕΛ'!AD117</f>
        <v>0</v>
      </c>
      <c r="AE117" s="10">
        <f>'02.2024ΕΛ'!AE117</f>
        <v>0</v>
      </c>
      <c r="AF117" s="214">
        <f>'02.2024ΕΛ'!AF117</f>
        <v>0</v>
      </c>
      <c r="AG117" s="9">
        <f>'02.2024ΕΛ'!AG117</f>
        <v>0</v>
      </c>
      <c r="AH117" s="10">
        <f>'02.2024ΕΛ'!AH117</f>
        <v>0</v>
      </c>
      <c r="AI117" s="214">
        <f>'02.2024ΕΛ'!AI117</f>
        <v>0</v>
      </c>
    </row>
    <row r="118" spans="1:35" ht="19.5" customHeight="1" outlineLevel="1" x14ac:dyDescent="0.2">
      <c r="A118" s="154"/>
      <c r="B118" s="139" t="str">
        <v>INDUSTRIAL</v>
      </c>
      <c r="C118" s="9">
        <f>'02.2024ΕΛ'!C118</f>
        <v>0</v>
      </c>
      <c r="D118" s="10">
        <f>'02.2024ΕΛ'!D118</f>
        <v>0</v>
      </c>
      <c r="E118" s="214">
        <f>'02.2024ΕΛ'!E118</f>
        <v>0</v>
      </c>
      <c r="F118" s="9">
        <f>'02.2024ΕΛ'!F118</f>
        <v>0</v>
      </c>
      <c r="G118" s="10">
        <f>'02.2024ΕΛ'!G118</f>
        <v>0</v>
      </c>
      <c r="H118" s="214">
        <f>'02.2024ΕΛ'!H118</f>
        <v>0</v>
      </c>
      <c r="I118" s="9" t="str">
        <f>'02.2024ΕΛ'!I118</f>
        <v> </v>
      </c>
      <c r="J118" s="10" t="str">
        <f>'02.2024ΕΛ'!J118</f>
        <v> </v>
      </c>
      <c r="K118" s="214" t="str">
        <f>'02.2024ΕΛ'!K118</f>
        <v> </v>
      </c>
      <c r="L118" s="9">
        <f>'02.2024ΕΛ'!L118</f>
        <v>0</v>
      </c>
      <c r="M118" s="10">
        <f>'02.2024ΕΛ'!M118</f>
        <v>0</v>
      </c>
      <c r="N118" s="214">
        <f>'02.2024ΕΛ'!N118</f>
        <v>0</v>
      </c>
      <c r="O118" s="9">
        <f>'02.2024ΕΛ'!O118</f>
        <v>0</v>
      </c>
      <c r="P118" s="10">
        <f>'02.2024ΕΛ'!P118</f>
        <v>0</v>
      </c>
      <c r="Q118" s="214">
        <f>'02.2024ΕΛ'!Q118</f>
        <v>0</v>
      </c>
      <c r="R118" s="9">
        <f>'02.2024ΕΛ'!R118</f>
        <v>0</v>
      </c>
      <c r="S118" s="10">
        <f>'02.2024ΕΛ'!S118</f>
        <v>0</v>
      </c>
      <c r="T118" s="214">
        <f>'02.2024ΕΛ'!T118</f>
        <v>0</v>
      </c>
      <c r="U118" s="9">
        <f>'02.2024ΕΛ'!U118</f>
        <v>0</v>
      </c>
      <c r="V118" s="10">
        <f>'02.2024ΕΛ'!V118</f>
        <v>0</v>
      </c>
      <c r="W118" s="214">
        <f>'02.2024ΕΛ'!W118</f>
        <v>0</v>
      </c>
      <c r="X118" s="9">
        <f>'02.2024ΕΛ'!X118</f>
        <v>0</v>
      </c>
      <c r="Y118" s="10">
        <f>'02.2024ΕΛ'!Y118</f>
        <v>0</v>
      </c>
      <c r="Z118" s="214">
        <f>'02.2024ΕΛ'!Z118</f>
        <v>0</v>
      </c>
      <c r="AA118" s="9">
        <f>'02.2024ΕΛ'!AA118</f>
        <v>0</v>
      </c>
      <c r="AB118" s="10">
        <f>'02.2024ΕΛ'!AB118</f>
        <v>0</v>
      </c>
      <c r="AC118" s="214">
        <f>'02.2024ΕΛ'!AC118</f>
        <v>0</v>
      </c>
      <c r="AD118" s="9">
        <f>'02.2024ΕΛ'!AD118</f>
        <v>0</v>
      </c>
      <c r="AE118" s="10">
        <f>'02.2024ΕΛ'!AE118</f>
        <v>0</v>
      </c>
      <c r="AF118" s="214">
        <f>'02.2024ΕΛ'!AF118</f>
        <v>0</v>
      </c>
      <c r="AG118" s="9">
        <f>'02.2024ΕΛ'!AG118</f>
        <v>0</v>
      </c>
      <c r="AH118" s="10">
        <f>'02.2024ΕΛ'!AH118</f>
        <v>0</v>
      </c>
      <c r="AI118" s="214">
        <f>'02.2024ΕΛ'!AI118</f>
        <v>0</v>
      </c>
    </row>
    <row r="119" spans="1:35" ht="19.5" customHeight="1" outlineLevel="1" thickBot="1" x14ac:dyDescent="0.25">
      <c r="A119" s="155"/>
      <c r="B119" s="139" t="str">
        <v>AIRCONDITIONING/COGENERATION</v>
      </c>
      <c r="C119" s="160">
        <f>'02.2024ΕΛ'!C119</f>
        <v>0</v>
      </c>
      <c r="D119" s="148">
        <f>'02.2024ΕΛ'!D119</f>
        <v>0</v>
      </c>
      <c r="E119" s="215">
        <f>'02.2024ΕΛ'!E119</f>
        <v>0</v>
      </c>
      <c r="F119" s="160">
        <f>'02.2024ΕΛ'!F119</f>
        <v>0</v>
      </c>
      <c r="G119" s="148">
        <f>'02.2024ΕΛ'!G119</f>
        <v>0</v>
      </c>
      <c r="H119" s="215">
        <f>'02.2024ΕΛ'!H119</f>
        <v>0</v>
      </c>
      <c r="I119" s="160" t="str">
        <f>'02.2024ΕΛ'!I119</f>
        <v> </v>
      </c>
      <c r="J119" s="148" t="str">
        <f>'02.2024ΕΛ'!J119</f>
        <v> </v>
      </c>
      <c r="K119" s="215" t="str">
        <f>'02.2024ΕΛ'!K119</f>
        <v> </v>
      </c>
      <c r="L119" s="160">
        <f>'02.2024ΕΛ'!L119</f>
        <v>0</v>
      </c>
      <c r="M119" s="148">
        <f>'02.2024ΕΛ'!M119</f>
        <v>0</v>
      </c>
      <c r="N119" s="215">
        <f>'02.2024ΕΛ'!N119</f>
        <v>0</v>
      </c>
      <c r="O119" s="160">
        <f>'02.2024ΕΛ'!O119</f>
        <v>0</v>
      </c>
      <c r="P119" s="148">
        <f>'02.2024ΕΛ'!P119</f>
        <v>0</v>
      </c>
      <c r="Q119" s="215">
        <f>'02.2024ΕΛ'!Q119</f>
        <v>0</v>
      </c>
      <c r="R119" s="160">
        <f>'02.2024ΕΛ'!R119</f>
        <v>0</v>
      </c>
      <c r="S119" s="148">
        <f>'02.2024ΕΛ'!S119</f>
        <v>0</v>
      </c>
      <c r="T119" s="215">
        <f>'02.2024ΕΛ'!T119</f>
        <v>0</v>
      </c>
      <c r="U119" s="160">
        <f>'02.2024ΕΛ'!U119</f>
        <v>0</v>
      </c>
      <c r="V119" s="148">
        <f>'02.2024ΕΛ'!V119</f>
        <v>0</v>
      </c>
      <c r="W119" s="215">
        <f>'02.2024ΕΛ'!W119</f>
        <v>0</v>
      </c>
      <c r="X119" s="160">
        <f>'02.2024ΕΛ'!X119</f>
        <v>0</v>
      </c>
      <c r="Y119" s="148">
        <f>'02.2024ΕΛ'!Y119</f>
        <v>0</v>
      </c>
      <c r="Z119" s="215">
        <f>'02.2024ΕΛ'!Z119</f>
        <v>0</v>
      </c>
      <c r="AA119" s="160">
        <f>'02.2024ΕΛ'!AA119</f>
        <v>0</v>
      </c>
      <c r="AB119" s="148">
        <f>'02.2024ΕΛ'!AB119</f>
        <v>0</v>
      </c>
      <c r="AC119" s="215">
        <f>'02.2024ΕΛ'!AC119</f>
        <v>0</v>
      </c>
      <c r="AD119" s="160">
        <f>'02.2024ΕΛ'!AD119</f>
        <v>0</v>
      </c>
      <c r="AE119" s="148">
        <f>'02.2024ΕΛ'!AE119</f>
        <v>0</v>
      </c>
      <c r="AF119" s="215">
        <f>'02.2024ΕΛ'!AF119</f>
        <v>0</v>
      </c>
      <c r="AG119" s="160">
        <f>'02.2024ΕΛ'!AG119</f>
        <v>0</v>
      </c>
      <c r="AH119" s="148">
        <f>'02.2024ΕΛ'!AH119</f>
        <v>0</v>
      </c>
      <c r="AI119" s="215">
        <f>'02.2024ΕΛ'!AI119</f>
        <v>0</v>
      </c>
    </row>
    <row r="120" spans="1:35" ht="36" customHeight="1" outlineLevel="1" x14ac:dyDescent="0.2">
      <c r="A120" s="149"/>
      <c r="B120" s="142"/>
      <c r="C120" s="111">
        <f>'02.2024ΕΛ'!C120</f>
        <v>0</v>
      </c>
      <c r="D120" s="107">
        <f>'02.2024ΕΛ'!D120</f>
        <v>0</v>
      </c>
      <c r="E120" s="216">
        <f>'02.2024ΕΛ'!E120</f>
        <v>0</v>
      </c>
      <c r="F120" s="111">
        <f>'02.2024ΕΛ'!F120</f>
        <v>0</v>
      </c>
      <c r="G120" s="107">
        <f>'02.2024ΕΛ'!G120</f>
        <v>0</v>
      </c>
      <c r="H120" s="216">
        <f>'02.2024ΕΛ'!H120</f>
        <v>0</v>
      </c>
      <c r="I120" s="111">
        <f>'02.2024ΕΛ'!I120</f>
        <v>0</v>
      </c>
      <c r="J120" s="107">
        <f>'02.2024ΕΛ'!J120</f>
        <v>0</v>
      </c>
      <c r="K120" s="216">
        <f>'02.2024ΕΛ'!K120</f>
        <v>0</v>
      </c>
      <c r="L120" s="111">
        <f>'02.2024ΕΛ'!L120</f>
        <v>0</v>
      </c>
      <c r="M120" s="107">
        <f>'02.2024ΕΛ'!M120</f>
        <v>0</v>
      </c>
      <c r="N120" s="216">
        <f>'02.2024ΕΛ'!N120</f>
        <v>0</v>
      </c>
      <c r="O120" s="111">
        <f>'02.2024ΕΛ'!O120</f>
        <v>0</v>
      </c>
      <c r="P120" s="107">
        <f>'02.2024ΕΛ'!P120</f>
        <v>0</v>
      </c>
      <c r="Q120" s="216">
        <f>'02.2024ΕΛ'!Q120</f>
        <v>0</v>
      </c>
      <c r="R120" s="111">
        <f>'02.2024ΕΛ'!R120</f>
        <v>0</v>
      </c>
      <c r="S120" s="107">
        <f>'02.2024ΕΛ'!S120</f>
        <v>0</v>
      </c>
      <c r="T120" s="216">
        <f>'02.2024ΕΛ'!T120</f>
        <v>0</v>
      </c>
      <c r="U120" s="111">
        <f>'02.2024ΕΛ'!U120</f>
        <v>0</v>
      </c>
      <c r="V120" s="107">
        <f>'02.2024ΕΛ'!V120</f>
        <v>0</v>
      </c>
      <c r="W120" s="216">
        <f>'02.2024ΕΛ'!W120</f>
        <v>0</v>
      </c>
      <c r="X120" s="111">
        <f>'02.2024ΕΛ'!X120</f>
        <v>0</v>
      </c>
      <c r="Y120" s="107">
        <f>'02.2024ΕΛ'!Y120</f>
        <v>0</v>
      </c>
      <c r="Z120" s="216">
        <f>'02.2024ΕΛ'!Z120</f>
        <v>0</v>
      </c>
      <c r="AA120" s="111">
        <f>'02.2024ΕΛ'!AA120</f>
        <v>0</v>
      </c>
      <c r="AB120" s="107">
        <f>'02.2024ΕΛ'!AB120</f>
        <v>0</v>
      </c>
      <c r="AC120" s="216">
        <f>'02.2024ΕΛ'!AC120</f>
        <v>0</v>
      </c>
      <c r="AD120" s="111">
        <f>'02.2024ΕΛ'!AD120</f>
        <v>0</v>
      </c>
      <c r="AE120" s="107">
        <f>'02.2024ΕΛ'!AE120</f>
        <v>0</v>
      </c>
      <c r="AF120" s="216">
        <f>'02.2024ΕΛ'!AF120</f>
        <v>0</v>
      </c>
      <c r="AG120" s="111">
        <f>'02.2024ΕΛ'!AG120</f>
        <v>0</v>
      </c>
      <c r="AH120" s="107">
        <f>'02.2024ΕΛ'!AH120</f>
        <v>0</v>
      </c>
      <c r="AI120" s="216">
        <f>'02.2024ΕΛ'!AI120</f>
        <v>0</v>
      </c>
    </row>
    <row r="121" spans="1:35" ht="19.5" customHeight="1" outlineLevel="1" x14ac:dyDescent="0.2">
      <c r="A121" s="150"/>
      <c r="B121" s="55" t="str" cm="1">
        <f t="array" ref="B121:B125">$B$7:$B$11</f>
        <v>RESIDENTIAL</v>
      </c>
      <c r="C121" s="91">
        <f>'02.2024ΕΛ'!C121</f>
        <v>276490</v>
      </c>
      <c r="D121" s="56">
        <f>'02.2024ΕΛ'!D121</f>
        <v>0</v>
      </c>
      <c r="E121" s="217">
        <f>'02.2024ΕΛ'!E121</f>
        <v>295918595</v>
      </c>
      <c r="F121" s="91">
        <f>'02.2024ΕΛ'!F121</f>
        <v>118314</v>
      </c>
      <c r="G121" s="56">
        <f>'02.2024ΕΛ'!G121</f>
        <v>0</v>
      </c>
      <c r="H121" s="217">
        <f>'02.2024ΕΛ'!H121</f>
        <v>157834794</v>
      </c>
      <c r="I121" s="91">
        <f>'02.2024ΕΛ'!I121</f>
        <v>189120</v>
      </c>
      <c r="J121" s="56">
        <f>'02.2024ΕΛ'!J121</f>
        <v>0</v>
      </c>
      <c r="K121" s="217">
        <f>'02.2024ΕΛ'!K121</f>
        <v>355408581</v>
      </c>
      <c r="L121" s="91">
        <f>'02.2024ΕΛ'!L121</f>
        <v>1157</v>
      </c>
      <c r="M121" s="56">
        <f>'02.2024ΕΛ'!M121</f>
        <v>0</v>
      </c>
      <c r="N121" s="217">
        <f>'02.2024ΕΛ'!N121</f>
        <v>1201844</v>
      </c>
      <c r="O121" s="91">
        <f>'02.2024ΕΛ'!O121</f>
        <v>2486</v>
      </c>
      <c r="P121" s="56">
        <f>'02.2024ΕΛ'!P121</f>
        <v>0</v>
      </c>
      <c r="Q121" s="217">
        <f>'02.2024ΕΛ'!Q121</f>
        <v>2827072</v>
      </c>
      <c r="R121" s="91">
        <f>'02.2024ΕΛ'!R121</f>
        <v>1158</v>
      </c>
      <c r="S121" s="56">
        <f>'02.2024ΕΛ'!S121</f>
        <v>0</v>
      </c>
      <c r="T121" s="217">
        <f>'02.2024ΕΛ'!T121</f>
        <v>1336127</v>
      </c>
      <c r="U121" s="91">
        <f>'02.2024ΕΛ'!U121</f>
        <v>0</v>
      </c>
      <c r="V121" s="56">
        <f>'02.2024ΕΛ'!V121</f>
        <v>0</v>
      </c>
      <c r="W121" s="217">
        <f>'02.2024ΕΛ'!W121</f>
        <v>0</v>
      </c>
      <c r="X121" s="91">
        <f>'02.2024ΕΛ'!X121</f>
        <v>0</v>
      </c>
      <c r="Y121" s="56">
        <f>'02.2024ΕΛ'!Y121</f>
        <v>0</v>
      </c>
      <c r="Z121" s="217">
        <f>'02.2024ΕΛ'!Z121</f>
        <v>0</v>
      </c>
      <c r="AA121" s="91">
        <f>'02.2024ΕΛ'!AA121</f>
        <v>0</v>
      </c>
      <c r="AB121" s="56">
        <f>'02.2024ΕΛ'!AB121</f>
        <v>0</v>
      </c>
      <c r="AC121" s="217">
        <f>'02.2024ΕΛ'!AC121</f>
        <v>0</v>
      </c>
      <c r="AD121" s="91">
        <f>'02.2024ΕΛ'!AD121</f>
        <v>0</v>
      </c>
      <c r="AE121" s="56">
        <f>'02.2024ΕΛ'!AE121</f>
        <v>0</v>
      </c>
      <c r="AF121" s="217">
        <f>'02.2024ΕΛ'!AF121</f>
        <v>0</v>
      </c>
      <c r="AG121" s="91">
        <f>'02.2024ΕΛ'!AG121</f>
        <v>586102</v>
      </c>
      <c r="AH121" s="56">
        <f>'02.2024ΕΛ'!AH121</f>
        <v>0</v>
      </c>
      <c r="AI121" s="217">
        <f>'02.2024ΕΛ'!AI121</f>
        <v>811268113</v>
      </c>
    </row>
    <row r="122" spans="1:35" ht="19.5" customHeight="1" outlineLevel="1" x14ac:dyDescent="0.2">
      <c r="A122" s="150"/>
      <c r="B122" s="55" t="str">
        <v>COMMERCIAL</v>
      </c>
      <c r="C122" s="91">
        <f>'02.2024ΕΛ'!C122</f>
        <v>5415</v>
      </c>
      <c r="D122" s="56">
        <f>'02.2024ΕΛ'!D122</f>
        <v>0</v>
      </c>
      <c r="E122" s="217">
        <f>'02.2024ΕΛ'!E122</f>
        <v>48780823</v>
      </c>
      <c r="F122" s="91">
        <f>'02.2024ΕΛ'!F122</f>
        <v>2837</v>
      </c>
      <c r="G122" s="56">
        <f>'02.2024ΕΛ'!G122</f>
        <v>0</v>
      </c>
      <c r="H122" s="217">
        <f>'02.2024ΕΛ'!H122</f>
        <v>25080860</v>
      </c>
      <c r="I122" s="91">
        <f>'02.2024ΕΛ'!I122</f>
        <v>7575</v>
      </c>
      <c r="J122" s="56">
        <f>'02.2024ΕΛ'!J122</f>
        <v>0</v>
      </c>
      <c r="K122" s="217">
        <f>'02.2024ΕΛ'!K122</f>
        <v>126340381</v>
      </c>
      <c r="L122" s="91">
        <f>'02.2024ΕΛ'!L122</f>
        <v>33</v>
      </c>
      <c r="M122" s="56">
        <f>'02.2024ΕΛ'!M122</f>
        <v>0</v>
      </c>
      <c r="N122" s="217">
        <f>'02.2024ΕΛ'!N122</f>
        <v>3049341</v>
      </c>
      <c r="O122" s="91">
        <f>'02.2024ΕΛ'!O122</f>
        <v>46</v>
      </c>
      <c r="P122" s="56">
        <f>'02.2024ΕΛ'!P122</f>
        <v>0</v>
      </c>
      <c r="Q122" s="217">
        <f>'02.2024ΕΛ'!Q122</f>
        <v>1690681</v>
      </c>
      <c r="R122" s="91">
        <f>'02.2024ΕΛ'!R122</f>
        <v>19</v>
      </c>
      <c r="S122" s="56">
        <f>'02.2024ΕΛ'!S122</f>
        <v>0</v>
      </c>
      <c r="T122" s="217">
        <f>'02.2024ΕΛ'!T122</f>
        <v>5122243</v>
      </c>
      <c r="U122" s="91">
        <f>'02.2024ΕΛ'!U122</f>
        <v>0</v>
      </c>
      <c r="V122" s="56">
        <f>'02.2024ΕΛ'!V122</f>
        <v>0</v>
      </c>
      <c r="W122" s="217">
        <f>'02.2024ΕΛ'!W122</f>
        <v>0</v>
      </c>
      <c r="X122" s="91">
        <f>'02.2024ΕΛ'!X122</f>
        <v>0</v>
      </c>
      <c r="Y122" s="56">
        <f>'02.2024ΕΛ'!Y122</f>
        <v>0</v>
      </c>
      <c r="Z122" s="217">
        <f>'02.2024ΕΛ'!Z122</f>
        <v>0</v>
      </c>
      <c r="AA122" s="91">
        <f>'02.2024ΕΛ'!AA122</f>
        <v>0</v>
      </c>
      <c r="AB122" s="56">
        <f>'02.2024ΕΛ'!AB122</f>
        <v>0</v>
      </c>
      <c r="AC122" s="217">
        <f>'02.2024ΕΛ'!AC122</f>
        <v>0</v>
      </c>
      <c r="AD122" s="91">
        <f>'02.2024ΕΛ'!AD122</f>
        <v>0</v>
      </c>
      <c r="AE122" s="56">
        <f>'02.2024ΕΛ'!AE122</f>
        <v>0</v>
      </c>
      <c r="AF122" s="217">
        <f>'02.2024ΕΛ'!AF122</f>
        <v>0</v>
      </c>
      <c r="AG122" s="91">
        <f>'02.2024ΕΛ'!AG122</f>
        <v>15769</v>
      </c>
      <c r="AH122" s="56">
        <f>'02.2024ΕΛ'!AH122</f>
        <v>0</v>
      </c>
      <c r="AI122" s="217">
        <f>'02.2024ΕΛ'!AI122</f>
        <v>207806734</v>
      </c>
    </row>
    <row r="123" spans="1:35" ht="19.5" customHeight="1" outlineLevel="1" x14ac:dyDescent="0.2">
      <c r="A123" s="150"/>
      <c r="B123" s="55" t="str">
        <v>CNG</v>
      </c>
      <c r="C123" s="91">
        <f>'02.2024ΕΛ'!C123</f>
        <v>6</v>
      </c>
      <c r="D123" s="56">
        <f>'02.2024ΕΛ'!D123</f>
        <v>0</v>
      </c>
      <c r="E123" s="217">
        <f>'02.2024ΕΛ'!E123</f>
        <v>5022677</v>
      </c>
      <c r="F123" s="91">
        <f>'02.2024ΕΛ'!F123</f>
        <v>4</v>
      </c>
      <c r="G123" s="56">
        <f>'02.2024ΕΛ'!G123</f>
        <v>0</v>
      </c>
      <c r="H123" s="217">
        <f>'02.2024ΕΛ'!H123</f>
        <v>1444091</v>
      </c>
      <c r="I123" s="91">
        <f>'02.2024ΕΛ'!I123</f>
        <v>0</v>
      </c>
      <c r="J123" s="56">
        <f>'02.2024ΕΛ'!J123</f>
        <v>0</v>
      </c>
      <c r="K123" s="217">
        <f>'02.2024ΕΛ'!K123</f>
        <v>0</v>
      </c>
      <c r="L123" s="91">
        <f>'02.2024ΕΛ'!L123</f>
        <v>0</v>
      </c>
      <c r="M123" s="56">
        <f>'02.2024ΕΛ'!M123</f>
        <v>0</v>
      </c>
      <c r="N123" s="217">
        <f>'02.2024ΕΛ'!N123</f>
        <v>0</v>
      </c>
      <c r="O123" s="91">
        <f>'02.2024ΕΛ'!O123</f>
        <v>0</v>
      </c>
      <c r="P123" s="56">
        <f>'02.2024ΕΛ'!P123</f>
        <v>0</v>
      </c>
      <c r="Q123" s="217">
        <f>'02.2024ΕΛ'!Q123</f>
        <v>0</v>
      </c>
      <c r="R123" s="91">
        <f>'02.2024ΕΛ'!R123</f>
        <v>0</v>
      </c>
      <c r="S123" s="56">
        <f>'02.2024ΕΛ'!S123</f>
        <v>0</v>
      </c>
      <c r="T123" s="217">
        <f>'02.2024ΕΛ'!T123</f>
        <v>0</v>
      </c>
      <c r="U123" s="91">
        <f>'02.2024ΕΛ'!U123</f>
        <v>0</v>
      </c>
      <c r="V123" s="56">
        <f>'02.2024ΕΛ'!V123</f>
        <v>0</v>
      </c>
      <c r="W123" s="217">
        <f>'02.2024ΕΛ'!W123</f>
        <v>0</v>
      </c>
      <c r="X123" s="91">
        <f>'02.2024ΕΛ'!X123</f>
        <v>0</v>
      </c>
      <c r="Y123" s="56">
        <f>'02.2024ΕΛ'!Y123</f>
        <v>0</v>
      </c>
      <c r="Z123" s="217">
        <f>'02.2024ΕΛ'!Z123</f>
        <v>0</v>
      </c>
      <c r="AA123" s="91">
        <f>'02.2024ΕΛ'!AA123</f>
        <v>0</v>
      </c>
      <c r="AB123" s="56">
        <f>'02.2024ΕΛ'!AB123</f>
        <v>0</v>
      </c>
      <c r="AC123" s="217">
        <f>'02.2024ΕΛ'!AC123</f>
        <v>0</v>
      </c>
      <c r="AD123" s="91">
        <f>'02.2024ΕΛ'!AD123</f>
        <v>0</v>
      </c>
      <c r="AE123" s="56">
        <f>'02.2024ΕΛ'!AE123</f>
        <v>0</v>
      </c>
      <c r="AF123" s="217">
        <f>'02.2024ΕΛ'!AF123</f>
        <v>0</v>
      </c>
      <c r="AG123" s="91">
        <f>'02.2024ΕΛ'!AG123</f>
        <v>10</v>
      </c>
      <c r="AH123" s="56">
        <f>'02.2024ΕΛ'!AH123</f>
        <v>0</v>
      </c>
      <c r="AI123" s="217">
        <f>'02.2024ΕΛ'!AI123</f>
        <v>6466768</v>
      </c>
    </row>
    <row r="124" spans="1:35" ht="19.5" customHeight="1" outlineLevel="1" x14ac:dyDescent="0.2">
      <c r="A124" s="150"/>
      <c r="B124" s="59" t="str">
        <v>INDUSTRIAL</v>
      </c>
      <c r="C124" s="91">
        <f>'02.2024ΕΛ'!C124</f>
        <v>41</v>
      </c>
      <c r="D124" s="56">
        <f>'02.2024ΕΛ'!D124</f>
        <v>0</v>
      </c>
      <c r="E124" s="217">
        <f>'02.2024ΕΛ'!E124</f>
        <v>49431595</v>
      </c>
      <c r="F124" s="91">
        <f>'02.2024ΕΛ'!F124</f>
        <v>45</v>
      </c>
      <c r="G124" s="56">
        <f>'02.2024ΕΛ'!G124</f>
        <v>2</v>
      </c>
      <c r="H124" s="217">
        <f>'02.2024ΕΛ'!H124</f>
        <v>58751667</v>
      </c>
      <c r="I124" s="91">
        <f>'02.2024ΕΛ'!I124</f>
        <v>91</v>
      </c>
      <c r="J124" s="56">
        <f>'02.2024ΕΛ'!J124</f>
        <v>0</v>
      </c>
      <c r="K124" s="217">
        <f>'02.2024ΕΛ'!K124</f>
        <v>84033663</v>
      </c>
      <c r="L124" s="91">
        <f>'02.2024ΕΛ'!L124</f>
        <v>83</v>
      </c>
      <c r="M124" s="56">
        <f>'02.2024ΕΛ'!M124</f>
        <v>0</v>
      </c>
      <c r="N124" s="217">
        <f>'02.2024ΕΛ'!N124</f>
        <v>124671951</v>
      </c>
      <c r="O124" s="91">
        <f>'02.2024ΕΛ'!O124</f>
        <v>44</v>
      </c>
      <c r="P124" s="56">
        <f>'02.2024ΕΛ'!P124</f>
        <v>0</v>
      </c>
      <c r="Q124" s="217">
        <f>'02.2024ΕΛ'!Q124</f>
        <v>64416091</v>
      </c>
      <c r="R124" s="91">
        <f>'02.2024ΕΛ'!R124</f>
        <v>28</v>
      </c>
      <c r="S124" s="56">
        <f>'02.2024ΕΛ'!S124</f>
        <v>0</v>
      </c>
      <c r="T124" s="217">
        <f>'02.2024ΕΛ'!T124</f>
        <v>54713338</v>
      </c>
      <c r="U124" s="91">
        <f>'02.2024ΕΛ'!U124</f>
        <v>0</v>
      </c>
      <c r="V124" s="56">
        <f>'02.2024ΕΛ'!V124</f>
        <v>0</v>
      </c>
      <c r="W124" s="217">
        <f>'02.2024ΕΛ'!W124</f>
        <v>0</v>
      </c>
      <c r="X124" s="91">
        <f>'02.2024ΕΛ'!X124</f>
        <v>0</v>
      </c>
      <c r="Y124" s="56">
        <f>'02.2024ΕΛ'!Y124</f>
        <v>0</v>
      </c>
      <c r="Z124" s="217">
        <f>'02.2024ΕΛ'!Z124</f>
        <v>0</v>
      </c>
      <c r="AA124" s="91">
        <f>'02.2024ΕΛ'!AA124</f>
        <v>0</v>
      </c>
      <c r="AB124" s="56">
        <f>'02.2024ΕΛ'!AB124</f>
        <v>0</v>
      </c>
      <c r="AC124" s="217">
        <f>'02.2024ΕΛ'!AC124</f>
        <v>0</v>
      </c>
      <c r="AD124" s="91">
        <f>'02.2024ΕΛ'!AD124</f>
        <v>1</v>
      </c>
      <c r="AE124" s="56">
        <f>'02.2024ΕΛ'!AE124</f>
        <v>0</v>
      </c>
      <c r="AF124" s="217">
        <f>'02.2024ΕΛ'!AF124</f>
        <v>4168846</v>
      </c>
      <c r="AG124" s="91">
        <f>'02.2024ΕΛ'!AG124</f>
        <v>329</v>
      </c>
      <c r="AH124" s="56">
        <f>'02.2024ΕΛ'!AH124</f>
        <v>2</v>
      </c>
      <c r="AI124" s="217">
        <f>'02.2024ΕΛ'!AI124</f>
        <v>438421632</v>
      </c>
    </row>
    <row r="125" spans="1:35" ht="19.5" customHeight="1" outlineLevel="1" x14ac:dyDescent="0.2">
      <c r="A125" s="151"/>
      <c r="B125" s="146" t="str">
        <v>AIRCONDITIONING/COGENERATION</v>
      </c>
      <c r="C125" s="91">
        <f>'02.2024ΕΛ'!C125</f>
        <v>0</v>
      </c>
      <c r="D125" s="56">
        <f>'02.2024ΕΛ'!D125</f>
        <v>0</v>
      </c>
      <c r="E125" s="217">
        <f>'02.2024ΕΛ'!E125</f>
        <v>0</v>
      </c>
      <c r="F125" s="91">
        <f>'02.2024ΕΛ'!F125</f>
        <v>0</v>
      </c>
      <c r="G125" s="56">
        <f>'02.2024ΕΛ'!G125</f>
        <v>0</v>
      </c>
      <c r="H125" s="217">
        <f>'02.2024ΕΛ'!H125</f>
        <v>0</v>
      </c>
      <c r="I125" s="91">
        <f>'02.2024ΕΛ'!I125</f>
        <v>59</v>
      </c>
      <c r="J125" s="56">
        <f>'02.2024ΕΛ'!J125</f>
        <v>0</v>
      </c>
      <c r="K125" s="217">
        <f>'02.2024ΕΛ'!K125</f>
        <v>2398182</v>
      </c>
      <c r="L125" s="91">
        <f>'02.2024ΕΛ'!L125</f>
        <v>0</v>
      </c>
      <c r="M125" s="56">
        <f>'02.2024ΕΛ'!M125</f>
        <v>0</v>
      </c>
      <c r="N125" s="217">
        <f>'02.2024ΕΛ'!N125</f>
        <v>0</v>
      </c>
      <c r="O125" s="91">
        <f>'02.2024ΕΛ'!O125</f>
        <v>0</v>
      </c>
      <c r="P125" s="56">
        <f>'02.2024ΕΛ'!P125</f>
        <v>0</v>
      </c>
      <c r="Q125" s="217">
        <f>'02.2024ΕΛ'!Q125</f>
        <v>0</v>
      </c>
      <c r="R125" s="91">
        <f>'02.2024ΕΛ'!R125</f>
        <v>0</v>
      </c>
      <c r="S125" s="56">
        <f>'02.2024ΕΛ'!S125</f>
        <v>0</v>
      </c>
      <c r="T125" s="217">
        <f>'02.2024ΕΛ'!T125</f>
        <v>0</v>
      </c>
      <c r="U125" s="91">
        <f>'02.2024ΕΛ'!U125</f>
        <v>0</v>
      </c>
      <c r="V125" s="56">
        <f>'02.2024ΕΛ'!V125</f>
        <v>0</v>
      </c>
      <c r="W125" s="217">
        <f>'02.2024ΕΛ'!W125</f>
        <v>0</v>
      </c>
      <c r="X125" s="91">
        <f>'02.2024ΕΛ'!X125</f>
        <v>0</v>
      </c>
      <c r="Y125" s="56">
        <f>'02.2024ΕΛ'!Y125</f>
        <v>0</v>
      </c>
      <c r="Z125" s="217">
        <f>'02.2024ΕΛ'!Z125</f>
        <v>0</v>
      </c>
      <c r="AA125" s="91">
        <f>'02.2024ΕΛ'!AA125</f>
        <v>0</v>
      </c>
      <c r="AB125" s="56">
        <f>'02.2024ΕΛ'!AB125</f>
        <v>0</v>
      </c>
      <c r="AC125" s="217">
        <f>'02.2024ΕΛ'!AC125</f>
        <v>0</v>
      </c>
      <c r="AD125" s="91">
        <f>'02.2024ΕΛ'!AD125</f>
        <v>0</v>
      </c>
      <c r="AE125" s="56">
        <f>'02.2024ΕΛ'!AE125</f>
        <v>0</v>
      </c>
      <c r="AF125" s="217">
        <f>'02.2024ΕΛ'!AF125</f>
        <v>0</v>
      </c>
      <c r="AG125" s="91">
        <f>'02.2024ΕΛ'!AG125</f>
        <v>59</v>
      </c>
      <c r="AH125" s="56">
        <f>'02.2024ΕΛ'!AH125</f>
        <v>0</v>
      </c>
      <c r="AI125" s="217">
        <f>'02.2024ΕΛ'!AI125</f>
        <v>2398182</v>
      </c>
    </row>
    <row r="126" spans="1:35" ht="21" outlineLevel="1" thickBot="1" x14ac:dyDescent="0.25">
      <c r="A126" s="152"/>
      <c r="B126" s="60" t="s">
        <v>102</v>
      </c>
      <c r="C126" s="66">
        <f>SUM(C121:C125)</f>
        <v>281952</v>
      </c>
      <c r="D126" s="61">
        <f>SUM(D121:D124)</f>
        <v>0</v>
      </c>
      <c r="E126" s="218">
        <f>SUM(E121:E124)</f>
        <v>399153690</v>
      </c>
      <c r="F126" s="66">
        <f>SUM(F121:F125)</f>
        <v>121200</v>
      </c>
      <c r="G126" s="61">
        <v>1</v>
      </c>
      <c r="H126" s="218">
        <f>SUM(H121:H124)</f>
        <v>243111412</v>
      </c>
      <c r="I126" s="66">
        <f>SUM(I121:I125)</f>
        <v>196845</v>
      </c>
      <c r="J126" s="61">
        <f>SUM(J121:J125)</f>
        <v>0</v>
      </c>
      <c r="K126" s="218">
        <f>SUM(K121:K125)</f>
        <v>568180807</v>
      </c>
      <c r="L126" s="66">
        <f>SUM(L121:L124)</f>
        <v>1273</v>
      </c>
      <c r="M126" s="61">
        <f>SUM(M121:M124)</f>
        <v>0</v>
      </c>
      <c r="N126" s="218">
        <f>SUM(N121:N124)</f>
        <v>128923136</v>
      </c>
      <c r="O126" s="66">
        <f>SUM(O121:O124)</f>
        <v>2576</v>
      </c>
      <c r="P126" s="61">
        <f>SUM(P121:P124)</f>
        <v>0</v>
      </c>
      <c r="Q126" s="218">
        <f>SUM(Q121:Q124)</f>
        <v>68933844</v>
      </c>
      <c r="R126" s="66">
        <f>SUM(R121:R124)</f>
        <v>1205</v>
      </c>
      <c r="S126" s="61">
        <f>SUM(S121:S124)</f>
        <v>0</v>
      </c>
      <c r="T126" s="218">
        <f>SUM(T121:T124)</f>
        <v>61171708</v>
      </c>
      <c r="U126" s="66">
        <f>SUM(U121:U124)</f>
        <v>0</v>
      </c>
      <c r="V126" s="61">
        <f>SUM(V121:V124)</f>
        <v>0</v>
      </c>
      <c r="W126" s="218">
        <f>SUM(W121:W124)</f>
        <v>0</v>
      </c>
      <c r="X126" s="66">
        <f>SUM(X121:X124)</f>
        <v>0</v>
      </c>
      <c r="Y126" s="61">
        <f>SUM(Y121:Y124)</f>
        <v>0</v>
      </c>
      <c r="Z126" s="218">
        <f>SUM(Z121:Z124)</f>
        <v>0</v>
      </c>
      <c r="AA126" s="66">
        <f>SUM(AA121:AA124)</f>
        <v>0</v>
      </c>
      <c r="AB126" s="61">
        <f>SUM(AB121:AB124)</f>
        <v>0</v>
      </c>
      <c r="AC126" s="218">
        <f>SUM(AC121:AC124)</f>
        <v>0</v>
      </c>
      <c r="AD126" s="66">
        <f>SUM(AD121:AD124)</f>
        <v>1</v>
      </c>
      <c r="AE126" s="61">
        <f>SUM(AE121:AE124)</f>
        <v>0</v>
      </c>
      <c r="AF126" s="218">
        <f>SUM(AF121:AF124)</f>
        <v>4168846</v>
      </c>
      <c r="AG126" s="66">
        <f>SUM(AG121:AG124)</f>
        <v>602210</v>
      </c>
      <c r="AH126" s="61">
        <f>SUM(AH121:AH124)</f>
        <v>2</v>
      </c>
      <c r="AI126" s="218">
        <f>SUM(AI121:AI124)</f>
        <v>1463963247</v>
      </c>
    </row>
    <row r="129" spans="2:35" x14ac:dyDescent="0.2">
      <c r="B129" s="72" t="s">
        <v>54</v>
      </c>
    </row>
    <row r="130" spans="2:35" s="6" customFormat="1" x14ac:dyDescent="0.2">
      <c r="C130" s="17"/>
      <c r="E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198"/>
    </row>
    <row r="133" spans="2:35" x14ac:dyDescent="0.2">
      <c r="D133" s="17"/>
    </row>
  </sheetData>
  <mergeCells count="14">
    <mergeCell ref="I4:K4"/>
    <mergeCell ref="A2:H2"/>
    <mergeCell ref="A3:B3"/>
    <mergeCell ref="A4:B4"/>
    <mergeCell ref="C4:E4"/>
    <mergeCell ref="F4:H4"/>
    <mergeCell ref="AD4:AF4"/>
    <mergeCell ref="AG4:AI4"/>
    <mergeCell ref="L4:N4"/>
    <mergeCell ref="O4:Q4"/>
    <mergeCell ref="R4:T4"/>
    <mergeCell ref="U4:W4"/>
    <mergeCell ref="X4:Z4"/>
    <mergeCell ref="AA4:AC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5" max="16383" man="1"/>
    <brk id="11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5A5CF-0EA3-4684-9857-75B1A8F7F906}">
  <dimension ref="A1"/>
  <sheetViews>
    <sheetView workbookViewId="0">
      <selection activeCell="O108" sqref="O108"/>
    </sheetView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D4A30-EC68-4813-8D33-1336CD4459C5}">
  <dimension ref="A1:AK113"/>
  <sheetViews>
    <sheetView topLeftCell="J90" zoomScale="70" zoomScaleNormal="70" workbookViewId="0">
      <selection activeCell="T106" sqref="T106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4" width="16.33203125" style="6" customWidth="1"/>
    <col min="5" max="5" width="16.33203125" style="5" customWidth="1"/>
    <col min="6" max="6" width="14.33203125" style="5" customWidth="1"/>
    <col min="7" max="7" width="16.1640625" style="5" customWidth="1"/>
    <col min="8" max="8" width="16" style="5" customWidth="1"/>
    <col min="9" max="10" width="16.33203125" style="6" customWidth="1"/>
    <col min="11" max="11" width="16.33203125" style="5" customWidth="1"/>
    <col min="12" max="12" width="14.5" style="32" customWidth="1"/>
    <col min="13" max="13" width="16.33203125" style="5" customWidth="1"/>
    <col min="14" max="14" width="16" style="34" customWidth="1"/>
    <col min="15" max="16" width="16.33203125" style="6" customWidth="1"/>
    <col min="17" max="17" width="16.33203125" style="126" customWidth="1"/>
    <col min="18" max="18" width="14.5" style="32" customWidth="1"/>
    <col min="19" max="19" width="16.33203125" style="5" customWidth="1"/>
    <col min="20" max="20" width="16" style="34" customWidth="1"/>
    <col min="21" max="23" width="20.5" style="11" customWidth="1"/>
    <col min="24" max="24" width="12" style="5" bestFit="1" customWidth="1"/>
    <col min="25" max="33" width="8.83203125" style="5"/>
    <col min="34" max="34" width="10.1640625" style="5" bestFit="1" customWidth="1"/>
    <col min="35" max="216" width="8.83203125" style="5"/>
    <col min="217" max="217" width="5.1640625" style="5" customWidth="1"/>
    <col min="218" max="218" width="59" style="5" customWidth="1"/>
    <col min="219" max="219" width="36.6640625" style="5" customWidth="1"/>
    <col min="220" max="220" width="16.1640625" style="5" customWidth="1"/>
    <col min="221" max="221" width="25.1640625" style="5" customWidth="1"/>
    <col min="222" max="222" width="33.6640625" style="5" customWidth="1"/>
    <col min="223" max="223" width="48.6640625" style="5" customWidth="1"/>
    <col min="224" max="472" width="8.83203125" style="5"/>
    <col min="473" max="473" width="5.1640625" style="5" customWidth="1"/>
    <col min="474" max="474" width="59" style="5" customWidth="1"/>
    <col min="475" max="475" width="36.6640625" style="5" customWidth="1"/>
    <col min="476" max="476" width="16.1640625" style="5" customWidth="1"/>
    <col min="477" max="477" width="25.1640625" style="5" customWidth="1"/>
    <col min="478" max="478" width="33.6640625" style="5" customWidth="1"/>
    <col min="479" max="479" width="48.6640625" style="5" customWidth="1"/>
    <col min="480" max="728" width="8.83203125" style="5"/>
    <col min="729" max="729" width="5.1640625" style="5" customWidth="1"/>
    <col min="730" max="730" width="59" style="5" customWidth="1"/>
    <col min="731" max="731" width="36.6640625" style="5" customWidth="1"/>
    <col min="732" max="732" width="16.1640625" style="5" customWidth="1"/>
    <col min="733" max="733" width="25.1640625" style="5" customWidth="1"/>
    <col min="734" max="734" width="33.6640625" style="5" customWidth="1"/>
    <col min="735" max="735" width="48.6640625" style="5" customWidth="1"/>
    <col min="736" max="984" width="8.83203125" style="5"/>
    <col min="985" max="985" width="5.1640625" style="5" customWidth="1"/>
    <col min="986" max="986" width="59" style="5" customWidth="1"/>
    <col min="987" max="987" width="36.6640625" style="5" customWidth="1"/>
    <col min="988" max="988" width="16.1640625" style="5" customWidth="1"/>
    <col min="989" max="989" width="25.1640625" style="5" customWidth="1"/>
    <col min="990" max="990" width="33.6640625" style="5" customWidth="1"/>
    <col min="991" max="991" width="48.6640625" style="5" customWidth="1"/>
    <col min="992" max="1240" width="8.83203125" style="5"/>
    <col min="1241" max="1241" width="5.1640625" style="5" customWidth="1"/>
    <col min="1242" max="1242" width="59" style="5" customWidth="1"/>
    <col min="1243" max="1243" width="36.6640625" style="5" customWidth="1"/>
    <col min="1244" max="1244" width="16.1640625" style="5" customWidth="1"/>
    <col min="1245" max="1245" width="25.1640625" style="5" customWidth="1"/>
    <col min="1246" max="1246" width="33.6640625" style="5" customWidth="1"/>
    <col min="1247" max="1247" width="48.6640625" style="5" customWidth="1"/>
    <col min="1248" max="1496" width="8.83203125" style="5"/>
    <col min="1497" max="1497" width="5.1640625" style="5" customWidth="1"/>
    <col min="1498" max="1498" width="59" style="5" customWidth="1"/>
    <col min="1499" max="1499" width="36.6640625" style="5" customWidth="1"/>
    <col min="1500" max="1500" width="16.1640625" style="5" customWidth="1"/>
    <col min="1501" max="1501" width="25.1640625" style="5" customWidth="1"/>
    <col min="1502" max="1502" width="33.6640625" style="5" customWidth="1"/>
    <col min="1503" max="1503" width="48.6640625" style="5" customWidth="1"/>
    <col min="1504" max="1752" width="8.83203125" style="5"/>
    <col min="1753" max="1753" width="5.1640625" style="5" customWidth="1"/>
    <col min="1754" max="1754" width="59" style="5" customWidth="1"/>
    <col min="1755" max="1755" width="36.6640625" style="5" customWidth="1"/>
    <col min="1756" max="1756" width="16.1640625" style="5" customWidth="1"/>
    <col min="1757" max="1757" width="25.1640625" style="5" customWidth="1"/>
    <col min="1758" max="1758" width="33.6640625" style="5" customWidth="1"/>
    <col min="1759" max="1759" width="48.6640625" style="5" customWidth="1"/>
    <col min="1760" max="2008" width="8.83203125" style="5"/>
    <col min="2009" max="2009" width="5.1640625" style="5" customWidth="1"/>
    <col min="2010" max="2010" width="59" style="5" customWidth="1"/>
    <col min="2011" max="2011" width="36.6640625" style="5" customWidth="1"/>
    <col min="2012" max="2012" width="16.1640625" style="5" customWidth="1"/>
    <col min="2013" max="2013" width="25.1640625" style="5" customWidth="1"/>
    <col min="2014" max="2014" width="33.6640625" style="5" customWidth="1"/>
    <col min="2015" max="2015" width="48.6640625" style="5" customWidth="1"/>
    <col min="2016" max="2264" width="8.83203125" style="5"/>
    <col min="2265" max="2265" width="5.1640625" style="5" customWidth="1"/>
    <col min="2266" max="2266" width="59" style="5" customWidth="1"/>
    <col min="2267" max="2267" width="36.6640625" style="5" customWidth="1"/>
    <col min="2268" max="2268" width="16.1640625" style="5" customWidth="1"/>
    <col min="2269" max="2269" width="25.1640625" style="5" customWidth="1"/>
    <col min="2270" max="2270" width="33.6640625" style="5" customWidth="1"/>
    <col min="2271" max="2271" width="48.6640625" style="5" customWidth="1"/>
    <col min="2272" max="2520" width="8.83203125" style="5"/>
    <col min="2521" max="2521" width="5.1640625" style="5" customWidth="1"/>
    <col min="2522" max="2522" width="59" style="5" customWidth="1"/>
    <col min="2523" max="2523" width="36.6640625" style="5" customWidth="1"/>
    <col min="2524" max="2524" width="16.1640625" style="5" customWidth="1"/>
    <col min="2525" max="2525" width="25.1640625" style="5" customWidth="1"/>
    <col min="2526" max="2526" width="33.6640625" style="5" customWidth="1"/>
    <col min="2527" max="2527" width="48.6640625" style="5" customWidth="1"/>
    <col min="2528" max="2776" width="8.83203125" style="5"/>
    <col min="2777" max="2777" width="5.1640625" style="5" customWidth="1"/>
    <col min="2778" max="2778" width="59" style="5" customWidth="1"/>
    <col min="2779" max="2779" width="36.6640625" style="5" customWidth="1"/>
    <col min="2780" max="2780" width="16.1640625" style="5" customWidth="1"/>
    <col min="2781" max="2781" width="25.1640625" style="5" customWidth="1"/>
    <col min="2782" max="2782" width="33.6640625" style="5" customWidth="1"/>
    <col min="2783" max="2783" width="48.6640625" style="5" customWidth="1"/>
    <col min="2784" max="3032" width="8.83203125" style="5"/>
    <col min="3033" max="3033" width="5.1640625" style="5" customWidth="1"/>
    <col min="3034" max="3034" width="59" style="5" customWidth="1"/>
    <col min="3035" max="3035" width="36.6640625" style="5" customWidth="1"/>
    <col min="3036" max="3036" width="16.1640625" style="5" customWidth="1"/>
    <col min="3037" max="3037" width="25.1640625" style="5" customWidth="1"/>
    <col min="3038" max="3038" width="33.6640625" style="5" customWidth="1"/>
    <col min="3039" max="3039" width="48.6640625" style="5" customWidth="1"/>
    <col min="3040" max="3288" width="8.83203125" style="5"/>
    <col min="3289" max="3289" width="5.1640625" style="5" customWidth="1"/>
    <col min="3290" max="3290" width="59" style="5" customWidth="1"/>
    <col min="3291" max="3291" width="36.6640625" style="5" customWidth="1"/>
    <col min="3292" max="3292" width="16.1640625" style="5" customWidth="1"/>
    <col min="3293" max="3293" width="25.1640625" style="5" customWidth="1"/>
    <col min="3294" max="3294" width="33.6640625" style="5" customWidth="1"/>
    <col min="3295" max="3295" width="48.6640625" style="5" customWidth="1"/>
    <col min="3296" max="3544" width="8.83203125" style="5"/>
    <col min="3545" max="3545" width="5.1640625" style="5" customWidth="1"/>
    <col min="3546" max="3546" width="59" style="5" customWidth="1"/>
    <col min="3547" max="3547" width="36.6640625" style="5" customWidth="1"/>
    <col min="3548" max="3548" width="16.1640625" style="5" customWidth="1"/>
    <col min="3549" max="3549" width="25.1640625" style="5" customWidth="1"/>
    <col min="3550" max="3550" width="33.6640625" style="5" customWidth="1"/>
    <col min="3551" max="3551" width="48.6640625" style="5" customWidth="1"/>
    <col min="3552" max="3800" width="8.83203125" style="5"/>
    <col min="3801" max="3801" width="5.1640625" style="5" customWidth="1"/>
    <col min="3802" max="3802" width="59" style="5" customWidth="1"/>
    <col min="3803" max="3803" width="36.6640625" style="5" customWidth="1"/>
    <col min="3804" max="3804" width="16.1640625" style="5" customWidth="1"/>
    <col min="3805" max="3805" width="25.1640625" style="5" customWidth="1"/>
    <col min="3806" max="3806" width="33.6640625" style="5" customWidth="1"/>
    <col min="3807" max="3807" width="48.6640625" style="5" customWidth="1"/>
    <col min="3808" max="4056" width="8.83203125" style="5"/>
    <col min="4057" max="4057" width="5.1640625" style="5" customWidth="1"/>
    <col min="4058" max="4058" width="59" style="5" customWidth="1"/>
    <col min="4059" max="4059" width="36.6640625" style="5" customWidth="1"/>
    <col min="4060" max="4060" width="16.1640625" style="5" customWidth="1"/>
    <col min="4061" max="4061" width="25.1640625" style="5" customWidth="1"/>
    <col min="4062" max="4062" width="33.6640625" style="5" customWidth="1"/>
    <col min="4063" max="4063" width="48.6640625" style="5" customWidth="1"/>
    <col min="4064" max="4312" width="8.83203125" style="5"/>
    <col min="4313" max="4313" width="5.1640625" style="5" customWidth="1"/>
    <col min="4314" max="4314" width="59" style="5" customWidth="1"/>
    <col min="4315" max="4315" width="36.6640625" style="5" customWidth="1"/>
    <col min="4316" max="4316" width="16.1640625" style="5" customWidth="1"/>
    <col min="4317" max="4317" width="25.1640625" style="5" customWidth="1"/>
    <col min="4318" max="4318" width="33.6640625" style="5" customWidth="1"/>
    <col min="4319" max="4319" width="48.6640625" style="5" customWidth="1"/>
    <col min="4320" max="4568" width="8.83203125" style="5"/>
    <col min="4569" max="4569" width="5.1640625" style="5" customWidth="1"/>
    <col min="4570" max="4570" width="59" style="5" customWidth="1"/>
    <col min="4571" max="4571" width="36.6640625" style="5" customWidth="1"/>
    <col min="4572" max="4572" width="16.1640625" style="5" customWidth="1"/>
    <col min="4573" max="4573" width="25.1640625" style="5" customWidth="1"/>
    <col min="4574" max="4574" width="33.6640625" style="5" customWidth="1"/>
    <col min="4575" max="4575" width="48.6640625" style="5" customWidth="1"/>
    <col min="4576" max="4824" width="8.83203125" style="5"/>
    <col min="4825" max="4825" width="5.1640625" style="5" customWidth="1"/>
    <col min="4826" max="4826" width="59" style="5" customWidth="1"/>
    <col min="4827" max="4827" width="36.6640625" style="5" customWidth="1"/>
    <col min="4828" max="4828" width="16.1640625" style="5" customWidth="1"/>
    <col min="4829" max="4829" width="25.1640625" style="5" customWidth="1"/>
    <col min="4830" max="4830" width="33.6640625" style="5" customWidth="1"/>
    <col min="4831" max="4831" width="48.6640625" style="5" customWidth="1"/>
    <col min="4832" max="5080" width="8.83203125" style="5"/>
    <col min="5081" max="5081" width="5.1640625" style="5" customWidth="1"/>
    <col min="5082" max="5082" width="59" style="5" customWidth="1"/>
    <col min="5083" max="5083" width="36.6640625" style="5" customWidth="1"/>
    <col min="5084" max="5084" width="16.1640625" style="5" customWidth="1"/>
    <col min="5085" max="5085" width="25.1640625" style="5" customWidth="1"/>
    <col min="5086" max="5086" width="33.6640625" style="5" customWidth="1"/>
    <col min="5087" max="5087" width="48.6640625" style="5" customWidth="1"/>
    <col min="5088" max="5336" width="8.83203125" style="5"/>
    <col min="5337" max="5337" width="5.1640625" style="5" customWidth="1"/>
    <col min="5338" max="5338" width="59" style="5" customWidth="1"/>
    <col min="5339" max="5339" width="36.6640625" style="5" customWidth="1"/>
    <col min="5340" max="5340" width="16.1640625" style="5" customWidth="1"/>
    <col min="5341" max="5341" width="25.1640625" style="5" customWidth="1"/>
    <col min="5342" max="5342" width="33.6640625" style="5" customWidth="1"/>
    <col min="5343" max="5343" width="48.6640625" style="5" customWidth="1"/>
    <col min="5344" max="5592" width="8.83203125" style="5"/>
    <col min="5593" max="5593" width="5.1640625" style="5" customWidth="1"/>
    <col min="5594" max="5594" width="59" style="5" customWidth="1"/>
    <col min="5595" max="5595" width="36.6640625" style="5" customWidth="1"/>
    <col min="5596" max="5596" width="16.1640625" style="5" customWidth="1"/>
    <col min="5597" max="5597" width="25.1640625" style="5" customWidth="1"/>
    <col min="5598" max="5598" width="33.6640625" style="5" customWidth="1"/>
    <col min="5599" max="5599" width="48.6640625" style="5" customWidth="1"/>
    <col min="5600" max="5848" width="8.83203125" style="5"/>
    <col min="5849" max="5849" width="5.1640625" style="5" customWidth="1"/>
    <col min="5850" max="5850" width="59" style="5" customWidth="1"/>
    <col min="5851" max="5851" width="36.6640625" style="5" customWidth="1"/>
    <col min="5852" max="5852" width="16.1640625" style="5" customWidth="1"/>
    <col min="5853" max="5853" width="25.1640625" style="5" customWidth="1"/>
    <col min="5854" max="5854" width="33.6640625" style="5" customWidth="1"/>
    <col min="5855" max="5855" width="48.6640625" style="5" customWidth="1"/>
    <col min="5856" max="6104" width="8.83203125" style="5"/>
    <col min="6105" max="6105" width="5.1640625" style="5" customWidth="1"/>
    <col min="6106" max="6106" width="59" style="5" customWidth="1"/>
    <col min="6107" max="6107" width="36.6640625" style="5" customWidth="1"/>
    <col min="6108" max="6108" width="16.1640625" style="5" customWidth="1"/>
    <col min="6109" max="6109" width="25.1640625" style="5" customWidth="1"/>
    <col min="6110" max="6110" width="33.6640625" style="5" customWidth="1"/>
    <col min="6111" max="6111" width="48.6640625" style="5" customWidth="1"/>
    <col min="6112" max="6360" width="8.83203125" style="5"/>
    <col min="6361" max="6361" width="5.1640625" style="5" customWidth="1"/>
    <col min="6362" max="6362" width="59" style="5" customWidth="1"/>
    <col min="6363" max="6363" width="36.6640625" style="5" customWidth="1"/>
    <col min="6364" max="6364" width="16.1640625" style="5" customWidth="1"/>
    <col min="6365" max="6365" width="25.1640625" style="5" customWidth="1"/>
    <col min="6366" max="6366" width="33.6640625" style="5" customWidth="1"/>
    <col min="6367" max="6367" width="48.6640625" style="5" customWidth="1"/>
    <col min="6368" max="6616" width="8.83203125" style="5"/>
    <col min="6617" max="6617" width="5.1640625" style="5" customWidth="1"/>
    <col min="6618" max="6618" width="59" style="5" customWidth="1"/>
    <col min="6619" max="6619" width="36.6640625" style="5" customWidth="1"/>
    <col min="6620" max="6620" width="16.1640625" style="5" customWidth="1"/>
    <col min="6621" max="6621" width="25.1640625" style="5" customWidth="1"/>
    <col min="6622" max="6622" width="33.6640625" style="5" customWidth="1"/>
    <col min="6623" max="6623" width="48.6640625" style="5" customWidth="1"/>
    <col min="6624" max="6872" width="8.83203125" style="5"/>
    <col min="6873" max="6873" width="5.1640625" style="5" customWidth="1"/>
    <col min="6874" max="6874" width="59" style="5" customWidth="1"/>
    <col min="6875" max="6875" width="36.6640625" style="5" customWidth="1"/>
    <col min="6876" max="6876" width="16.1640625" style="5" customWidth="1"/>
    <col min="6877" max="6877" width="25.1640625" style="5" customWidth="1"/>
    <col min="6878" max="6878" width="33.6640625" style="5" customWidth="1"/>
    <col min="6879" max="6879" width="48.6640625" style="5" customWidth="1"/>
    <col min="6880" max="7128" width="8.83203125" style="5"/>
    <col min="7129" max="7129" width="5.1640625" style="5" customWidth="1"/>
    <col min="7130" max="7130" width="59" style="5" customWidth="1"/>
    <col min="7131" max="7131" width="36.6640625" style="5" customWidth="1"/>
    <col min="7132" max="7132" width="16.1640625" style="5" customWidth="1"/>
    <col min="7133" max="7133" width="25.1640625" style="5" customWidth="1"/>
    <col min="7134" max="7134" width="33.6640625" style="5" customWidth="1"/>
    <col min="7135" max="7135" width="48.6640625" style="5" customWidth="1"/>
    <col min="7136" max="7384" width="8.83203125" style="5"/>
    <col min="7385" max="7385" width="5.1640625" style="5" customWidth="1"/>
    <col min="7386" max="7386" width="59" style="5" customWidth="1"/>
    <col min="7387" max="7387" width="36.6640625" style="5" customWidth="1"/>
    <col min="7388" max="7388" width="16.1640625" style="5" customWidth="1"/>
    <col min="7389" max="7389" width="25.1640625" style="5" customWidth="1"/>
    <col min="7390" max="7390" width="33.6640625" style="5" customWidth="1"/>
    <col min="7391" max="7391" width="48.6640625" style="5" customWidth="1"/>
    <col min="7392" max="7640" width="8.83203125" style="5"/>
    <col min="7641" max="7641" width="5.1640625" style="5" customWidth="1"/>
    <col min="7642" max="7642" width="59" style="5" customWidth="1"/>
    <col min="7643" max="7643" width="36.6640625" style="5" customWidth="1"/>
    <col min="7644" max="7644" width="16.1640625" style="5" customWidth="1"/>
    <col min="7645" max="7645" width="25.1640625" style="5" customWidth="1"/>
    <col min="7646" max="7646" width="33.6640625" style="5" customWidth="1"/>
    <col min="7647" max="7647" width="48.6640625" style="5" customWidth="1"/>
    <col min="7648" max="7896" width="8.83203125" style="5"/>
    <col min="7897" max="7897" width="5.1640625" style="5" customWidth="1"/>
    <col min="7898" max="7898" width="59" style="5" customWidth="1"/>
    <col min="7899" max="7899" width="36.6640625" style="5" customWidth="1"/>
    <col min="7900" max="7900" width="16.1640625" style="5" customWidth="1"/>
    <col min="7901" max="7901" width="25.1640625" style="5" customWidth="1"/>
    <col min="7902" max="7902" width="33.6640625" style="5" customWidth="1"/>
    <col min="7903" max="7903" width="48.6640625" style="5" customWidth="1"/>
    <col min="7904" max="8152" width="8.83203125" style="5"/>
    <col min="8153" max="8153" width="5.1640625" style="5" customWidth="1"/>
    <col min="8154" max="8154" width="59" style="5" customWidth="1"/>
    <col min="8155" max="8155" width="36.6640625" style="5" customWidth="1"/>
    <col min="8156" max="8156" width="16.1640625" style="5" customWidth="1"/>
    <col min="8157" max="8157" width="25.1640625" style="5" customWidth="1"/>
    <col min="8158" max="8158" width="33.6640625" style="5" customWidth="1"/>
    <col min="8159" max="8159" width="48.6640625" style="5" customWidth="1"/>
    <col min="8160" max="8408" width="8.83203125" style="5"/>
    <col min="8409" max="8409" width="5.1640625" style="5" customWidth="1"/>
    <col min="8410" max="8410" width="59" style="5" customWidth="1"/>
    <col min="8411" max="8411" width="36.6640625" style="5" customWidth="1"/>
    <col min="8412" max="8412" width="16.1640625" style="5" customWidth="1"/>
    <col min="8413" max="8413" width="25.1640625" style="5" customWidth="1"/>
    <col min="8414" max="8414" width="33.6640625" style="5" customWidth="1"/>
    <col min="8415" max="8415" width="48.6640625" style="5" customWidth="1"/>
    <col min="8416" max="8664" width="8.83203125" style="5"/>
    <col min="8665" max="8665" width="5.1640625" style="5" customWidth="1"/>
    <col min="8666" max="8666" width="59" style="5" customWidth="1"/>
    <col min="8667" max="8667" width="36.6640625" style="5" customWidth="1"/>
    <col min="8668" max="8668" width="16.1640625" style="5" customWidth="1"/>
    <col min="8669" max="8669" width="25.1640625" style="5" customWidth="1"/>
    <col min="8670" max="8670" width="33.6640625" style="5" customWidth="1"/>
    <col min="8671" max="8671" width="48.6640625" style="5" customWidth="1"/>
    <col min="8672" max="8920" width="8.83203125" style="5"/>
    <col min="8921" max="8921" width="5.1640625" style="5" customWidth="1"/>
    <col min="8922" max="8922" width="59" style="5" customWidth="1"/>
    <col min="8923" max="8923" width="36.6640625" style="5" customWidth="1"/>
    <col min="8924" max="8924" width="16.1640625" style="5" customWidth="1"/>
    <col min="8925" max="8925" width="25.1640625" style="5" customWidth="1"/>
    <col min="8926" max="8926" width="33.6640625" style="5" customWidth="1"/>
    <col min="8927" max="8927" width="48.6640625" style="5" customWidth="1"/>
    <col min="8928" max="9176" width="8.83203125" style="5"/>
    <col min="9177" max="9177" width="5.1640625" style="5" customWidth="1"/>
    <col min="9178" max="9178" width="59" style="5" customWidth="1"/>
    <col min="9179" max="9179" width="36.6640625" style="5" customWidth="1"/>
    <col min="9180" max="9180" width="16.1640625" style="5" customWidth="1"/>
    <col min="9181" max="9181" width="25.1640625" style="5" customWidth="1"/>
    <col min="9182" max="9182" width="33.6640625" style="5" customWidth="1"/>
    <col min="9183" max="9183" width="48.6640625" style="5" customWidth="1"/>
    <col min="9184" max="9432" width="8.83203125" style="5"/>
    <col min="9433" max="9433" width="5.1640625" style="5" customWidth="1"/>
    <col min="9434" max="9434" width="59" style="5" customWidth="1"/>
    <col min="9435" max="9435" width="36.6640625" style="5" customWidth="1"/>
    <col min="9436" max="9436" width="16.1640625" style="5" customWidth="1"/>
    <col min="9437" max="9437" width="25.1640625" style="5" customWidth="1"/>
    <col min="9438" max="9438" width="33.6640625" style="5" customWidth="1"/>
    <col min="9439" max="9439" width="48.6640625" style="5" customWidth="1"/>
    <col min="9440" max="9688" width="8.83203125" style="5"/>
    <col min="9689" max="9689" width="5.1640625" style="5" customWidth="1"/>
    <col min="9690" max="9690" width="59" style="5" customWidth="1"/>
    <col min="9691" max="9691" width="36.6640625" style="5" customWidth="1"/>
    <col min="9692" max="9692" width="16.1640625" style="5" customWidth="1"/>
    <col min="9693" max="9693" width="25.1640625" style="5" customWidth="1"/>
    <col min="9694" max="9694" width="33.6640625" style="5" customWidth="1"/>
    <col min="9695" max="9695" width="48.6640625" style="5" customWidth="1"/>
    <col min="9696" max="9944" width="8.83203125" style="5"/>
    <col min="9945" max="9945" width="5.1640625" style="5" customWidth="1"/>
    <col min="9946" max="9946" width="59" style="5" customWidth="1"/>
    <col min="9947" max="9947" width="36.6640625" style="5" customWidth="1"/>
    <col min="9948" max="9948" width="16.1640625" style="5" customWidth="1"/>
    <col min="9949" max="9949" width="25.1640625" style="5" customWidth="1"/>
    <col min="9950" max="9950" width="33.6640625" style="5" customWidth="1"/>
    <col min="9951" max="9951" width="48.6640625" style="5" customWidth="1"/>
    <col min="9952" max="10200" width="8.83203125" style="5"/>
    <col min="10201" max="10201" width="5.1640625" style="5" customWidth="1"/>
    <col min="10202" max="10202" width="59" style="5" customWidth="1"/>
    <col min="10203" max="10203" width="36.6640625" style="5" customWidth="1"/>
    <col min="10204" max="10204" width="16.1640625" style="5" customWidth="1"/>
    <col min="10205" max="10205" width="25.1640625" style="5" customWidth="1"/>
    <col min="10206" max="10206" width="33.6640625" style="5" customWidth="1"/>
    <col min="10207" max="10207" width="48.6640625" style="5" customWidth="1"/>
    <col min="10208" max="10456" width="8.83203125" style="5"/>
    <col min="10457" max="10457" width="5.1640625" style="5" customWidth="1"/>
    <col min="10458" max="10458" width="59" style="5" customWidth="1"/>
    <col min="10459" max="10459" width="36.6640625" style="5" customWidth="1"/>
    <col min="10460" max="10460" width="16.1640625" style="5" customWidth="1"/>
    <col min="10461" max="10461" width="25.1640625" style="5" customWidth="1"/>
    <col min="10462" max="10462" width="33.6640625" style="5" customWidth="1"/>
    <col min="10463" max="10463" width="48.6640625" style="5" customWidth="1"/>
    <col min="10464" max="10712" width="8.83203125" style="5"/>
    <col min="10713" max="10713" width="5.1640625" style="5" customWidth="1"/>
    <col min="10714" max="10714" width="59" style="5" customWidth="1"/>
    <col min="10715" max="10715" width="36.6640625" style="5" customWidth="1"/>
    <col min="10716" max="10716" width="16.1640625" style="5" customWidth="1"/>
    <col min="10717" max="10717" width="25.1640625" style="5" customWidth="1"/>
    <col min="10718" max="10718" width="33.6640625" style="5" customWidth="1"/>
    <col min="10719" max="10719" width="48.6640625" style="5" customWidth="1"/>
    <col min="10720" max="10968" width="8.83203125" style="5"/>
    <col min="10969" max="10969" width="5.1640625" style="5" customWidth="1"/>
    <col min="10970" max="10970" width="59" style="5" customWidth="1"/>
    <col min="10971" max="10971" width="36.6640625" style="5" customWidth="1"/>
    <col min="10972" max="10972" width="16.1640625" style="5" customWidth="1"/>
    <col min="10973" max="10973" width="25.1640625" style="5" customWidth="1"/>
    <col min="10974" max="10974" width="33.6640625" style="5" customWidth="1"/>
    <col min="10975" max="10975" width="48.6640625" style="5" customWidth="1"/>
    <col min="10976" max="11224" width="8.83203125" style="5"/>
    <col min="11225" max="11225" width="5.1640625" style="5" customWidth="1"/>
    <col min="11226" max="11226" width="59" style="5" customWidth="1"/>
    <col min="11227" max="11227" width="36.6640625" style="5" customWidth="1"/>
    <col min="11228" max="11228" width="16.1640625" style="5" customWidth="1"/>
    <col min="11229" max="11229" width="25.1640625" style="5" customWidth="1"/>
    <col min="11230" max="11230" width="33.6640625" style="5" customWidth="1"/>
    <col min="11231" max="11231" width="48.6640625" style="5" customWidth="1"/>
    <col min="11232" max="11480" width="8.83203125" style="5"/>
    <col min="11481" max="11481" width="5.1640625" style="5" customWidth="1"/>
    <col min="11482" max="11482" width="59" style="5" customWidth="1"/>
    <col min="11483" max="11483" width="36.6640625" style="5" customWidth="1"/>
    <col min="11484" max="11484" width="16.1640625" style="5" customWidth="1"/>
    <col min="11485" max="11485" width="25.1640625" style="5" customWidth="1"/>
    <col min="11486" max="11486" width="33.6640625" style="5" customWidth="1"/>
    <col min="11487" max="11487" width="48.6640625" style="5" customWidth="1"/>
    <col min="11488" max="11736" width="8.83203125" style="5"/>
    <col min="11737" max="11737" width="5.1640625" style="5" customWidth="1"/>
    <col min="11738" max="11738" width="59" style="5" customWidth="1"/>
    <col min="11739" max="11739" width="36.6640625" style="5" customWidth="1"/>
    <col min="11740" max="11740" width="16.1640625" style="5" customWidth="1"/>
    <col min="11741" max="11741" width="25.1640625" style="5" customWidth="1"/>
    <col min="11742" max="11742" width="33.6640625" style="5" customWidth="1"/>
    <col min="11743" max="11743" width="48.6640625" style="5" customWidth="1"/>
    <col min="11744" max="11992" width="8.83203125" style="5"/>
    <col min="11993" max="11993" width="5.1640625" style="5" customWidth="1"/>
    <col min="11994" max="11994" width="59" style="5" customWidth="1"/>
    <col min="11995" max="11995" width="36.6640625" style="5" customWidth="1"/>
    <col min="11996" max="11996" width="16.1640625" style="5" customWidth="1"/>
    <col min="11997" max="11997" width="25.1640625" style="5" customWidth="1"/>
    <col min="11998" max="11998" width="33.6640625" style="5" customWidth="1"/>
    <col min="11999" max="11999" width="48.6640625" style="5" customWidth="1"/>
    <col min="12000" max="12248" width="8.83203125" style="5"/>
    <col min="12249" max="12249" width="5.1640625" style="5" customWidth="1"/>
    <col min="12250" max="12250" width="59" style="5" customWidth="1"/>
    <col min="12251" max="12251" width="36.6640625" style="5" customWidth="1"/>
    <col min="12252" max="12252" width="16.1640625" style="5" customWidth="1"/>
    <col min="12253" max="12253" width="25.1640625" style="5" customWidth="1"/>
    <col min="12254" max="12254" width="33.6640625" style="5" customWidth="1"/>
    <col min="12255" max="12255" width="48.6640625" style="5" customWidth="1"/>
    <col min="12256" max="12504" width="8.83203125" style="5"/>
    <col min="12505" max="12505" width="5.1640625" style="5" customWidth="1"/>
    <col min="12506" max="12506" width="59" style="5" customWidth="1"/>
    <col min="12507" max="12507" width="36.6640625" style="5" customWidth="1"/>
    <col min="12508" max="12508" width="16.1640625" style="5" customWidth="1"/>
    <col min="12509" max="12509" width="25.1640625" style="5" customWidth="1"/>
    <col min="12510" max="12510" width="33.6640625" style="5" customWidth="1"/>
    <col min="12511" max="12511" width="48.6640625" style="5" customWidth="1"/>
    <col min="12512" max="12760" width="8.83203125" style="5"/>
    <col min="12761" max="12761" width="5.1640625" style="5" customWidth="1"/>
    <col min="12762" max="12762" width="59" style="5" customWidth="1"/>
    <col min="12763" max="12763" width="36.6640625" style="5" customWidth="1"/>
    <col min="12764" max="12764" width="16.1640625" style="5" customWidth="1"/>
    <col min="12765" max="12765" width="25.1640625" style="5" customWidth="1"/>
    <col min="12766" max="12766" width="33.6640625" style="5" customWidth="1"/>
    <col min="12767" max="12767" width="48.6640625" style="5" customWidth="1"/>
    <col min="12768" max="13016" width="8.83203125" style="5"/>
    <col min="13017" max="13017" width="5.1640625" style="5" customWidth="1"/>
    <col min="13018" max="13018" width="59" style="5" customWidth="1"/>
    <col min="13019" max="13019" width="36.6640625" style="5" customWidth="1"/>
    <col min="13020" max="13020" width="16.1640625" style="5" customWidth="1"/>
    <col min="13021" max="13021" width="25.1640625" style="5" customWidth="1"/>
    <col min="13022" max="13022" width="33.6640625" style="5" customWidth="1"/>
    <col min="13023" max="13023" width="48.6640625" style="5" customWidth="1"/>
    <col min="13024" max="13272" width="8.83203125" style="5"/>
    <col min="13273" max="13273" width="5.1640625" style="5" customWidth="1"/>
    <col min="13274" max="13274" width="59" style="5" customWidth="1"/>
    <col min="13275" max="13275" width="36.6640625" style="5" customWidth="1"/>
    <col min="13276" max="13276" width="16.1640625" style="5" customWidth="1"/>
    <col min="13277" max="13277" width="25.1640625" style="5" customWidth="1"/>
    <col min="13278" max="13278" width="33.6640625" style="5" customWidth="1"/>
    <col min="13279" max="13279" width="48.6640625" style="5" customWidth="1"/>
    <col min="13280" max="13528" width="8.83203125" style="5"/>
    <col min="13529" max="13529" width="5.1640625" style="5" customWidth="1"/>
    <col min="13530" max="13530" width="59" style="5" customWidth="1"/>
    <col min="13531" max="13531" width="36.6640625" style="5" customWidth="1"/>
    <col min="13532" max="13532" width="16.1640625" style="5" customWidth="1"/>
    <col min="13533" max="13533" width="25.1640625" style="5" customWidth="1"/>
    <col min="13534" max="13534" width="33.6640625" style="5" customWidth="1"/>
    <col min="13535" max="13535" width="48.6640625" style="5" customWidth="1"/>
    <col min="13536" max="13784" width="8.83203125" style="5"/>
    <col min="13785" max="13785" width="5.1640625" style="5" customWidth="1"/>
    <col min="13786" max="13786" width="59" style="5" customWidth="1"/>
    <col min="13787" max="13787" width="36.6640625" style="5" customWidth="1"/>
    <col min="13788" max="13788" width="16.1640625" style="5" customWidth="1"/>
    <col min="13789" max="13789" width="25.1640625" style="5" customWidth="1"/>
    <col min="13790" max="13790" width="33.6640625" style="5" customWidth="1"/>
    <col min="13791" max="13791" width="48.6640625" style="5" customWidth="1"/>
    <col min="13792" max="14040" width="8.83203125" style="5"/>
    <col min="14041" max="14041" width="5.1640625" style="5" customWidth="1"/>
    <col min="14042" max="14042" width="59" style="5" customWidth="1"/>
    <col min="14043" max="14043" width="36.6640625" style="5" customWidth="1"/>
    <col min="14044" max="14044" width="16.1640625" style="5" customWidth="1"/>
    <col min="14045" max="14045" width="25.1640625" style="5" customWidth="1"/>
    <col min="14046" max="14046" width="33.6640625" style="5" customWidth="1"/>
    <col min="14047" max="14047" width="48.6640625" style="5" customWidth="1"/>
    <col min="14048" max="14296" width="8.83203125" style="5"/>
    <col min="14297" max="14297" width="5.1640625" style="5" customWidth="1"/>
    <col min="14298" max="14298" width="59" style="5" customWidth="1"/>
    <col min="14299" max="14299" width="36.6640625" style="5" customWidth="1"/>
    <col min="14300" max="14300" width="16.1640625" style="5" customWidth="1"/>
    <col min="14301" max="14301" width="25.1640625" style="5" customWidth="1"/>
    <col min="14302" max="14302" width="33.6640625" style="5" customWidth="1"/>
    <col min="14303" max="14303" width="48.6640625" style="5" customWidth="1"/>
    <col min="14304" max="14552" width="8.83203125" style="5"/>
    <col min="14553" max="14553" width="5.1640625" style="5" customWidth="1"/>
    <col min="14554" max="14554" width="59" style="5" customWidth="1"/>
    <col min="14555" max="14555" width="36.6640625" style="5" customWidth="1"/>
    <col min="14556" max="14556" width="16.1640625" style="5" customWidth="1"/>
    <col min="14557" max="14557" width="25.1640625" style="5" customWidth="1"/>
    <col min="14558" max="14558" width="33.6640625" style="5" customWidth="1"/>
    <col min="14559" max="14559" width="48.6640625" style="5" customWidth="1"/>
    <col min="14560" max="14808" width="8.83203125" style="5"/>
    <col min="14809" max="14809" width="5.1640625" style="5" customWidth="1"/>
    <col min="14810" max="14810" width="59" style="5" customWidth="1"/>
    <col min="14811" max="14811" width="36.6640625" style="5" customWidth="1"/>
    <col min="14812" max="14812" width="16.1640625" style="5" customWidth="1"/>
    <col min="14813" max="14813" width="25.1640625" style="5" customWidth="1"/>
    <col min="14814" max="14814" width="33.6640625" style="5" customWidth="1"/>
    <col min="14815" max="14815" width="48.6640625" style="5" customWidth="1"/>
    <col min="14816" max="15064" width="8.83203125" style="5"/>
    <col min="15065" max="15065" width="5.1640625" style="5" customWidth="1"/>
    <col min="15066" max="15066" width="59" style="5" customWidth="1"/>
    <col min="15067" max="15067" width="36.6640625" style="5" customWidth="1"/>
    <col min="15068" max="15068" width="16.1640625" style="5" customWidth="1"/>
    <col min="15069" max="15069" width="25.1640625" style="5" customWidth="1"/>
    <col min="15070" max="15070" width="33.6640625" style="5" customWidth="1"/>
    <col min="15071" max="15071" width="48.6640625" style="5" customWidth="1"/>
    <col min="15072" max="15320" width="8.83203125" style="5"/>
    <col min="15321" max="15321" width="5.1640625" style="5" customWidth="1"/>
    <col min="15322" max="15322" width="59" style="5" customWidth="1"/>
    <col min="15323" max="15323" width="36.6640625" style="5" customWidth="1"/>
    <col min="15324" max="15324" width="16.1640625" style="5" customWidth="1"/>
    <col min="15325" max="15325" width="25.1640625" style="5" customWidth="1"/>
    <col min="15326" max="15326" width="33.6640625" style="5" customWidth="1"/>
    <col min="15327" max="15327" width="48.6640625" style="5" customWidth="1"/>
    <col min="15328" max="15576" width="8.83203125" style="5"/>
    <col min="15577" max="15577" width="5.1640625" style="5" customWidth="1"/>
    <col min="15578" max="15578" width="59" style="5" customWidth="1"/>
    <col min="15579" max="15579" width="36.6640625" style="5" customWidth="1"/>
    <col min="15580" max="15580" width="16.1640625" style="5" customWidth="1"/>
    <col min="15581" max="15581" width="25.1640625" style="5" customWidth="1"/>
    <col min="15582" max="15582" width="33.6640625" style="5" customWidth="1"/>
    <col min="15583" max="15583" width="48.6640625" style="5" customWidth="1"/>
    <col min="15584" max="15832" width="8.83203125" style="5"/>
    <col min="15833" max="15833" width="5.1640625" style="5" customWidth="1"/>
    <col min="15834" max="15834" width="59" style="5" customWidth="1"/>
    <col min="15835" max="15835" width="36.6640625" style="5" customWidth="1"/>
    <col min="15836" max="15836" width="16.1640625" style="5" customWidth="1"/>
    <col min="15837" max="15837" width="25.1640625" style="5" customWidth="1"/>
    <col min="15838" max="15838" width="33.6640625" style="5" customWidth="1"/>
    <col min="15839" max="15839" width="48.6640625" style="5" customWidth="1"/>
    <col min="15840" max="16088" width="8.83203125" style="5"/>
    <col min="16089" max="16089" width="5.1640625" style="5" customWidth="1"/>
    <col min="16090" max="16090" width="59" style="5" customWidth="1"/>
    <col min="16091" max="16091" width="36.6640625" style="5" customWidth="1"/>
    <col min="16092" max="16092" width="16.1640625" style="5" customWidth="1"/>
    <col min="16093" max="16093" width="25.1640625" style="5" customWidth="1"/>
    <col min="16094" max="16094" width="33.6640625" style="5" customWidth="1"/>
    <col min="16095" max="16095" width="48.6640625" style="5" customWidth="1"/>
    <col min="16096" max="16384" width="8.83203125" style="5"/>
  </cols>
  <sheetData>
    <row r="1" spans="1:37" s="4" customFormat="1" ht="44.25" customHeight="1" thickBot="1" x14ac:dyDescent="0.25">
      <c r="A1" s="1" t="s">
        <v>106</v>
      </c>
      <c r="B1" s="2"/>
      <c r="C1" s="3"/>
      <c r="D1" s="3"/>
      <c r="I1" s="3"/>
      <c r="J1" s="3"/>
      <c r="L1" s="31"/>
      <c r="N1" s="33"/>
      <c r="O1" s="3"/>
      <c r="P1" s="3"/>
      <c r="Q1" s="125"/>
      <c r="R1" s="31"/>
      <c r="T1" s="33"/>
      <c r="U1" s="11"/>
      <c r="V1" s="11"/>
      <c r="W1" s="11"/>
    </row>
    <row r="2" spans="1:37" ht="51.75" customHeight="1" thickBot="1" x14ac:dyDescent="0.25">
      <c r="A2" s="222" t="s">
        <v>1</v>
      </c>
      <c r="B2" s="223"/>
      <c r="C2" s="224"/>
      <c r="D2" s="224"/>
      <c r="E2" s="224"/>
      <c r="F2" s="224"/>
      <c r="G2" s="224"/>
      <c r="H2" s="224"/>
      <c r="I2" s="224"/>
      <c r="J2" s="224"/>
      <c r="K2" s="225"/>
      <c r="L2" s="96"/>
      <c r="O2" s="5"/>
      <c r="P2" s="5"/>
      <c r="R2" s="96"/>
    </row>
    <row r="3" spans="1:37" ht="37.5" customHeight="1" thickBot="1" x14ac:dyDescent="0.25">
      <c r="A3" s="253" t="s">
        <v>107</v>
      </c>
      <c r="B3" s="254"/>
    </row>
    <row r="4" spans="1:37" ht="19" x14ac:dyDescent="0.2">
      <c r="A4" s="228" t="s">
        <v>3</v>
      </c>
      <c r="B4" s="229"/>
      <c r="C4" s="220" t="s">
        <v>4</v>
      </c>
      <c r="D4" s="220"/>
      <c r="E4" s="220"/>
      <c r="F4" s="220"/>
      <c r="G4" s="220"/>
      <c r="H4" s="221"/>
      <c r="I4" s="219" t="s">
        <v>5</v>
      </c>
      <c r="J4" s="220"/>
      <c r="K4" s="220"/>
      <c r="L4" s="220"/>
      <c r="M4" s="220"/>
      <c r="N4" s="221"/>
      <c r="O4" s="219" t="s">
        <v>5</v>
      </c>
      <c r="P4" s="220"/>
      <c r="Q4" s="220"/>
      <c r="R4" s="220"/>
      <c r="S4" s="220"/>
      <c r="T4" s="221"/>
    </row>
    <row r="5" spans="1:37" ht="21" customHeight="1" x14ac:dyDescent="0.2">
      <c r="A5" s="230" t="s">
        <v>15</v>
      </c>
      <c r="B5" s="233" t="s">
        <v>16</v>
      </c>
      <c r="C5" s="235" t="s">
        <v>17</v>
      </c>
      <c r="D5" s="235"/>
      <c r="E5" s="25">
        <f>E6+E7</f>
        <v>0</v>
      </c>
      <c r="F5" s="20"/>
      <c r="G5" s="20"/>
      <c r="H5" s="21"/>
      <c r="I5" s="236" t="s">
        <v>17</v>
      </c>
      <c r="J5" s="235"/>
      <c r="K5" s="25">
        <f>K6+K7</f>
        <v>0</v>
      </c>
      <c r="L5" s="38"/>
      <c r="M5" s="20"/>
      <c r="N5" s="35"/>
      <c r="O5" s="236" t="s">
        <v>17</v>
      </c>
      <c r="P5" s="235"/>
      <c r="Q5" s="127">
        <f>Q6+Q7</f>
        <v>0</v>
      </c>
      <c r="R5" s="38"/>
      <c r="S5" s="20"/>
      <c r="T5" s="35"/>
    </row>
    <row r="6" spans="1:37" ht="18.5" hidden="1" customHeight="1" x14ac:dyDescent="0.2">
      <c r="A6" s="231"/>
      <c r="B6" s="234"/>
      <c r="C6" s="238" t="s">
        <v>18</v>
      </c>
      <c r="D6" s="239"/>
      <c r="E6" s="22"/>
      <c r="F6" s="22"/>
      <c r="G6" s="22"/>
      <c r="H6" s="23"/>
      <c r="I6" s="240" t="s">
        <v>18</v>
      </c>
      <c r="J6" s="239"/>
      <c r="K6" s="22"/>
      <c r="L6" s="22"/>
      <c r="M6" s="22"/>
      <c r="N6" s="36"/>
      <c r="O6" s="240" t="s">
        <v>18</v>
      </c>
      <c r="P6" s="239"/>
      <c r="Q6" s="128"/>
      <c r="R6" s="22"/>
      <c r="S6" s="22"/>
      <c r="T6" s="36"/>
    </row>
    <row r="7" spans="1:37" ht="154" thickBot="1" x14ac:dyDescent="0.25">
      <c r="A7" s="231"/>
      <c r="B7" s="234"/>
      <c r="C7" s="243" t="s">
        <v>19</v>
      </c>
      <c r="D7" s="242"/>
      <c r="E7" s="25"/>
      <c r="F7" s="25"/>
      <c r="G7" s="25"/>
      <c r="H7" s="47"/>
      <c r="I7" s="241" t="s">
        <v>19</v>
      </c>
      <c r="J7" s="242"/>
      <c r="K7" s="25"/>
      <c r="L7" s="25"/>
      <c r="M7" s="25"/>
      <c r="N7" s="48"/>
      <c r="O7" s="241" t="s">
        <v>19</v>
      </c>
      <c r="P7" s="242"/>
      <c r="Q7" s="127"/>
      <c r="R7" s="25"/>
      <c r="S7" s="25"/>
      <c r="T7" s="48"/>
      <c r="AE7" s="138" t="s">
        <v>108</v>
      </c>
      <c r="AF7" s="138" t="s">
        <v>109</v>
      </c>
      <c r="AG7" s="138" t="s">
        <v>110</v>
      </c>
      <c r="AH7" s="138" t="s">
        <v>111</v>
      </c>
      <c r="AI7" s="138">
        <v>0</v>
      </c>
      <c r="AJ7" s="138">
        <v>0</v>
      </c>
      <c r="AK7" s="138">
        <v>0</v>
      </c>
    </row>
    <row r="8" spans="1:37" s="7" customFormat="1" ht="97" thickBot="1" x14ac:dyDescent="0.25">
      <c r="A8" s="232"/>
      <c r="B8" s="255"/>
      <c r="C8" s="52" t="s">
        <v>20</v>
      </c>
      <c r="D8" s="53" t="s">
        <v>21</v>
      </c>
      <c r="E8" s="51" t="s">
        <v>112</v>
      </c>
      <c r="F8" s="51" t="s">
        <v>113</v>
      </c>
      <c r="G8" s="49" t="s">
        <v>24</v>
      </c>
      <c r="H8" s="50" t="s">
        <v>25</v>
      </c>
      <c r="I8" s="76" t="s">
        <v>20</v>
      </c>
      <c r="J8" s="77" t="s">
        <v>21</v>
      </c>
      <c r="K8" s="78" t="s">
        <v>112</v>
      </c>
      <c r="L8" s="78" t="s">
        <v>113</v>
      </c>
      <c r="M8" s="79" t="s">
        <v>24</v>
      </c>
      <c r="N8" s="80" t="s">
        <v>25</v>
      </c>
      <c r="O8" s="76" t="s">
        <v>20</v>
      </c>
      <c r="P8" s="77" t="s">
        <v>21</v>
      </c>
      <c r="Q8" s="129" t="s">
        <v>112</v>
      </c>
      <c r="R8" s="78" t="s">
        <v>113</v>
      </c>
      <c r="S8" s="79" t="s">
        <v>24</v>
      </c>
      <c r="T8" s="80" t="s">
        <v>25</v>
      </c>
      <c r="U8" s="11"/>
      <c r="V8" s="11"/>
      <c r="W8" s="11"/>
      <c r="AB8" s="138" t="s">
        <v>114</v>
      </c>
      <c r="AC8" s="138" t="s">
        <v>115</v>
      </c>
      <c r="AD8" s="138" t="str">
        <f>AB8&amp;AC8</f>
        <v>ΖΕΝΙΘΟικιακό</v>
      </c>
      <c r="AE8" s="138" t="e">
        <f>_xlfn.XLOOKUP(AD8,W:W,Y:Y,0)</f>
        <v>#REF!</v>
      </c>
      <c r="AF8" s="138" t="e">
        <f>_xlfn.XLOOKUP(AD8,W:W,Z:Z,0)</f>
        <v>#REF!</v>
      </c>
      <c r="AG8" s="138" t="e">
        <f>AF8+AE8</f>
        <v>#REF!</v>
      </c>
      <c r="AH8" s="138">
        <f>_xlfn.XLOOKUP(AD8,W:W,X:X,0)</f>
        <v>0</v>
      </c>
      <c r="AI8" s="138">
        <v>0</v>
      </c>
      <c r="AJ8" s="138">
        <v>0</v>
      </c>
      <c r="AK8" s="138">
        <v>0</v>
      </c>
    </row>
    <row r="9" spans="1:37" s="8" customFormat="1" ht="36" customHeight="1" x14ac:dyDescent="0.2">
      <c r="A9" s="258">
        <v>1</v>
      </c>
      <c r="B9" s="114" t="s">
        <v>116</v>
      </c>
      <c r="C9" s="73" t="e">
        <f>SUM(C10:C13)</f>
        <v>#REF!</v>
      </c>
      <c r="D9" s="74" t="e">
        <f>SUM(D10:D13)</f>
        <v>#REF!</v>
      </c>
      <c r="E9" s="41">
        <f>SUM(E10:E13)</f>
        <v>0</v>
      </c>
      <c r="F9" s="41" t="e">
        <f>E9/(C9+D9)</f>
        <v>#REF!</v>
      </c>
      <c r="G9" s="44">
        <f>SUM(G10:G13)</f>
        <v>0</v>
      </c>
      <c r="H9" s="37" t="str">
        <f>IFERROR(G9/(C9+D9),"")</f>
        <v/>
      </c>
      <c r="I9" s="121" t="e">
        <f>SUM(I10:I13)</f>
        <v>#REF!</v>
      </c>
      <c r="J9" s="74" t="e">
        <f>SUM(J10:J13)</f>
        <v>#REF!</v>
      </c>
      <c r="K9" s="81">
        <f>SUM(K10:K13)</f>
        <v>6782518</v>
      </c>
      <c r="L9" s="82" t="str">
        <f>IFERROR(K9/(I9+J9),"")</f>
        <v/>
      </c>
      <c r="M9" s="82">
        <f>SUM(M10:M13)</f>
        <v>0</v>
      </c>
      <c r="N9" s="37" t="e">
        <f>M9/(I9+J9)</f>
        <v>#REF!</v>
      </c>
      <c r="O9" s="121" t="e">
        <f>C9+I9</f>
        <v>#REF!</v>
      </c>
      <c r="P9" s="74" t="e">
        <f t="shared" ref="P9:P72" si="0">D9+J9</f>
        <v>#REF!</v>
      </c>
      <c r="Q9" s="130">
        <f t="shared" ref="Q9:Q72" si="1">E9+K9</f>
        <v>6782518</v>
      </c>
      <c r="R9" s="82" t="e">
        <f t="shared" ref="R9:R72" si="2">F9+L9</f>
        <v>#REF!</v>
      </c>
      <c r="S9" s="82">
        <f t="shared" ref="S9:S72" si="3">G9+M9</f>
        <v>0</v>
      </c>
      <c r="T9" s="37" t="e">
        <f t="shared" ref="T9:T72" si="4">H9+N9</f>
        <v>#VALUE!</v>
      </c>
      <c r="U9" s="11"/>
      <c r="V9" s="11"/>
      <c r="W9" s="11"/>
      <c r="AB9" s="138" t="s">
        <v>114</v>
      </c>
      <c r="AC9" s="138" t="s">
        <v>117</v>
      </c>
      <c r="AD9" s="138" t="str">
        <f t="shared" ref="AD9:AD72" si="5">AB9&amp;AC9</f>
        <v>ΖΕΝΙΘΕπαγγελματικό</v>
      </c>
      <c r="AE9" s="138" t="e">
        <f t="shared" ref="AE9:AE72" si="6">_xlfn.XLOOKUP(AD9,W:W,Y:Y,0)</f>
        <v>#REF!</v>
      </c>
      <c r="AF9" s="138" t="e">
        <f t="shared" ref="AF9:AF72" si="7">_xlfn.XLOOKUP(AD9,W:W,Z:Z,0)</f>
        <v>#REF!</v>
      </c>
      <c r="AG9" s="138" t="e">
        <f t="shared" ref="AG9:AG72" si="8">AF9+AE9</f>
        <v>#REF!</v>
      </c>
      <c r="AH9" s="138">
        <f t="shared" ref="AH9:AH72" si="9">_xlfn.XLOOKUP(AD9,W:W,X:X,0)</f>
        <v>6641358</v>
      </c>
      <c r="AI9" s="138">
        <v>0</v>
      </c>
      <c r="AJ9" s="138">
        <v>0</v>
      </c>
      <c r="AK9" s="138">
        <v>0</v>
      </c>
    </row>
    <row r="10" spans="1:37" s="11" customFormat="1" ht="19.5" customHeight="1" outlineLevel="1" x14ac:dyDescent="0.2">
      <c r="A10" s="252"/>
      <c r="B10" s="115" t="s">
        <v>27</v>
      </c>
      <c r="C10" s="9" t="e">
        <f>#REF!</f>
        <v>#REF!</v>
      </c>
      <c r="D10" s="9" t="e">
        <f>#REF!</f>
        <v>#REF!</v>
      </c>
      <c r="E10" s="19">
        <f>SUM('1:2'!E10)</f>
        <v>0</v>
      </c>
      <c r="F10" s="24">
        <f>SUM('1:2'!F10)</f>
        <v>0</v>
      </c>
      <c r="G10" s="28">
        <f>SUM('1:2'!G10)</f>
        <v>0</v>
      </c>
      <c r="H10" s="123">
        <f>SUM('1:2'!H10)</f>
        <v>0</v>
      </c>
      <c r="I10" s="9" t="e">
        <f>#REF!</f>
        <v>#REF!</v>
      </c>
      <c r="J10" s="9" t="e">
        <f>#REF!</f>
        <v>#REF!</v>
      </c>
      <c r="K10" s="103">
        <f>SUM('1:2'!K10)</f>
        <v>0</v>
      </c>
      <c r="L10" s="70">
        <f>SUM('1:2'!L10)</f>
        <v>2</v>
      </c>
      <c r="M10" s="30">
        <f>SUM('1:2'!M10)</f>
        <v>0</v>
      </c>
      <c r="N10" s="83">
        <f>SUM('1:2'!N10)</f>
        <v>11050560</v>
      </c>
      <c r="O10" s="39" t="e">
        <f t="shared" ref="O10:O73" si="10">C10+I10</f>
        <v>#REF!</v>
      </c>
      <c r="P10" s="10" t="e">
        <f t="shared" si="0"/>
        <v>#REF!</v>
      </c>
      <c r="Q10" s="131">
        <f t="shared" si="1"/>
        <v>0</v>
      </c>
      <c r="R10" s="70">
        <f t="shared" si="2"/>
        <v>2</v>
      </c>
      <c r="S10" s="30">
        <f t="shared" si="3"/>
        <v>0</v>
      </c>
      <c r="T10" s="83">
        <f t="shared" si="4"/>
        <v>11050560</v>
      </c>
      <c r="U10" s="11" t="s">
        <v>118</v>
      </c>
      <c r="V10" s="138" t="s">
        <v>115</v>
      </c>
      <c r="W10" s="11" t="str">
        <f>U10&amp;V10</f>
        <v>ΔΕΠΑΟικιακό</v>
      </c>
      <c r="X10" s="11">
        <f>Q10</f>
        <v>0</v>
      </c>
      <c r="Y10" s="97" t="e">
        <f>O10</f>
        <v>#REF!</v>
      </c>
      <c r="Z10" s="97" t="e">
        <f>P10</f>
        <v>#REF!</v>
      </c>
      <c r="AB10" s="138" t="s">
        <v>114</v>
      </c>
      <c r="AC10" s="138" t="s">
        <v>119</v>
      </c>
      <c r="AD10" s="138" t="str">
        <f t="shared" si="5"/>
        <v>ΖΕΝΙΘΒιομηχανικό</v>
      </c>
      <c r="AE10" s="138" t="e">
        <f t="shared" si="6"/>
        <v>#REF!</v>
      </c>
      <c r="AF10" s="138" t="e">
        <f t="shared" si="7"/>
        <v>#REF!</v>
      </c>
      <c r="AG10" s="138" t="e">
        <f t="shared" si="8"/>
        <v>#REF!</v>
      </c>
      <c r="AH10" s="138">
        <f t="shared" si="9"/>
        <v>32490354</v>
      </c>
      <c r="AI10" s="138">
        <v>0</v>
      </c>
      <c r="AJ10" s="138">
        <v>0</v>
      </c>
      <c r="AK10" s="138">
        <v>0</v>
      </c>
    </row>
    <row r="11" spans="1:37" s="11" customFormat="1" ht="19.5" customHeight="1" outlineLevel="1" x14ac:dyDescent="0.2">
      <c r="A11" s="252"/>
      <c r="B11" s="115" t="s">
        <v>28</v>
      </c>
      <c r="C11" s="9" t="e">
        <f>#REF!</f>
        <v>#REF!</v>
      </c>
      <c r="D11" s="9" t="e">
        <f>#REF!</f>
        <v>#REF!</v>
      </c>
      <c r="E11" s="19">
        <f>SUM('1:2'!E11)</f>
        <v>0</v>
      </c>
      <c r="F11" s="24">
        <f>SUM('1:2'!F11)</f>
        <v>0</v>
      </c>
      <c r="G11" s="28">
        <f>SUM('1:2'!G11)</f>
        <v>0</v>
      </c>
      <c r="H11" s="123">
        <f>SUM('1:2'!H11)</f>
        <v>0</v>
      </c>
      <c r="I11" s="9" t="e">
        <f>#REF!</f>
        <v>#REF!</v>
      </c>
      <c r="J11" s="9" t="e">
        <f>#REF!</f>
        <v>#REF!</v>
      </c>
      <c r="K11" s="70">
        <f>SUM('1:2'!K11)</f>
        <v>0</v>
      </c>
      <c r="L11" s="70">
        <f>SUM('1:2'!L11)</f>
        <v>0</v>
      </c>
      <c r="M11" s="30">
        <f>SUM('1:2'!M11)</f>
        <v>0</v>
      </c>
      <c r="N11" s="83">
        <f>SUM('1:2'!N11)</f>
        <v>0</v>
      </c>
      <c r="O11" s="39" t="e">
        <f t="shared" si="10"/>
        <v>#REF!</v>
      </c>
      <c r="P11" s="10" t="e">
        <f t="shared" si="0"/>
        <v>#REF!</v>
      </c>
      <c r="Q11" s="132">
        <f t="shared" si="1"/>
        <v>0</v>
      </c>
      <c r="R11" s="70">
        <f t="shared" si="2"/>
        <v>0</v>
      </c>
      <c r="S11" s="30">
        <f t="shared" si="3"/>
        <v>0</v>
      </c>
      <c r="T11" s="83">
        <f t="shared" si="4"/>
        <v>0</v>
      </c>
      <c r="U11" s="11" t="s">
        <v>118</v>
      </c>
      <c r="V11" s="138" t="s">
        <v>117</v>
      </c>
      <c r="W11" s="11" t="str">
        <f t="shared" ref="W11:W74" si="11">U11&amp;V11</f>
        <v>ΔΕΠΑΕπαγγελματικό</v>
      </c>
      <c r="X11" s="98">
        <f>Q11</f>
        <v>0</v>
      </c>
      <c r="Y11" s="97" t="e">
        <f>O11</f>
        <v>#REF!</v>
      </c>
      <c r="Z11" s="97" t="e">
        <f>P11</f>
        <v>#REF!</v>
      </c>
      <c r="AB11" s="138" t="s">
        <v>118</v>
      </c>
      <c r="AC11" s="138" t="s">
        <v>115</v>
      </c>
      <c r="AD11" s="138" t="str">
        <f t="shared" si="5"/>
        <v>ΔΕΠΑΟικιακό</v>
      </c>
      <c r="AE11" s="138" t="e">
        <f t="shared" si="6"/>
        <v>#REF!</v>
      </c>
      <c r="AF11" s="138" t="e">
        <f t="shared" si="7"/>
        <v>#REF!</v>
      </c>
      <c r="AG11" s="138" t="e">
        <f t="shared" si="8"/>
        <v>#REF!</v>
      </c>
      <c r="AH11" s="138">
        <f t="shared" si="9"/>
        <v>0</v>
      </c>
      <c r="AI11" s="138">
        <v>0</v>
      </c>
      <c r="AJ11" s="138">
        <v>0</v>
      </c>
      <c r="AK11" s="138">
        <v>0</v>
      </c>
    </row>
    <row r="12" spans="1:37" s="11" customFormat="1" ht="19.5" customHeight="1" outlineLevel="1" x14ac:dyDescent="0.2">
      <c r="A12" s="252"/>
      <c r="B12" s="115" t="s">
        <v>29</v>
      </c>
      <c r="C12" s="9" t="e">
        <f>#REF!</f>
        <v>#REF!</v>
      </c>
      <c r="D12" s="9" t="e">
        <f>#REF!</f>
        <v>#REF!</v>
      </c>
      <c r="E12" s="19">
        <f>SUM('1:2'!E12)</f>
        <v>0</v>
      </c>
      <c r="F12" s="24">
        <f>SUM('1:2'!F12)</f>
        <v>0</v>
      </c>
      <c r="G12" s="28">
        <f>SUM('1:2'!G12)</f>
        <v>0</v>
      </c>
      <c r="H12" s="123">
        <f>SUM('1:2'!H12)</f>
        <v>0</v>
      </c>
      <c r="I12" s="9" t="e">
        <f>#REF!</f>
        <v>#REF!</v>
      </c>
      <c r="J12" s="9" t="e">
        <f>#REF!</f>
        <v>#REF!</v>
      </c>
      <c r="K12" s="70">
        <f>SUM('1:2'!K12)</f>
        <v>6782518</v>
      </c>
      <c r="L12" s="70">
        <f>SUM('1:2'!L12)</f>
        <v>18</v>
      </c>
      <c r="M12" s="30">
        <f>SUM('1:2'!M12)</f>
        <v>0</v>
      </c>
      <c r="N12" s="83">
        <f>SUM('1:2'!N12)</f>
        <v>131117988</v>
      </c>
      <c r="O12" s="39" t="e">
        <f t="shared" si="10"/>
        <v>#REF!</v>
      </c>
      <c r="P12" s="10" t="e">
        <f t="shared" si="0"/>
        <v>#REF!</v>
      </c>
      <c r="Q12" s="132">
        <f t="shared" si="1"/>
        <v>6782518</v>
      </c>
      <c r="R12" s="70">
        <f t="shared" si="2"/>
        <v>18</v>
      </c>
      <c r="S12" s="30">
        <f t="shared" si="3"/>
        <v>0</v>
      </c>
      <c r="T12" s="83">
        <f t="shared" si="4"/>
        <v>131117988</v>
      </c>
      <c r="U12" s="11" t="s">
        <v>118</v>
      </c>
      <c r="V12" s="138" t="s">
        <v>119</v>
      </c>
      <c r="W12" s="11" t="str">
        <f t="shared" si="11"/>
        <v>ΔΕΠΑΒιομηχανικό</v>
      </c>
      <c r="X12" s="98">
        <f>Q12+Q13</f>
        <v>6782518</v>
      </c>
      <c r="Y12" s="97" t="e">
        <f>O12+O13</f>
        <v>#REF!</v>
      </c>
      <c r="Z12" s="97" t="e">
        <f>P12+P13</f>
        <v>#REF!</v>
      </c>
      <c r="AB12" s="138" t="s">
        <v>118</v>
      </c>
      <c r="AC12" s="138" t="s">
        <v>117</v>
      </c>
      <c r="AD12" s="138" t="str">
        <f t="shared" si="5"/>
        <v>ΔΕΠΑΕπαγγελματικό</v>
      </c>
      <c r="AE12" s="138" t="e">
        <f t="shared" si="6"/>
        <v>#REF!</v>
      </c>
      <c r="AF12" s="138" t="e">
        <f t="shared" si="7"/>
        <v>#REF!</v>
      </c>
      <c r="AG12" s="138" t="e">
        <f t="shared" si="8"/>
        <v>#REF!</v>
      </c>
      <c r="AH12" s="138">
        <f t="shared" si="9"/>
        <v>0</v>
      </c>
      <c r="AI12" s="138">
        <v>0</v>
      </c>
      <c r="AJ12" s="138">
        <v>0</v>
      </c>
      <c r="AK12" s="138">
        <v>0</v>
      </c>
    </row>
    <row r="13" spans="1:37" s="12" customFormat="1" ht="19.5" customHeight="1" outlineLevel="1" x14ac:dyDescent="0.2">
      <c r="A13" s="252"/>
      <c r="B13" s="116" t="s">
        <v>30</v>
      </c>
      <c r="C13" s="9" t="e">
        <f>#REF!</f>
        <v>#REF!</v>
      </c>
      <c r="D13" s="9" t="e">
        <f>#REF!</f>
        <v>#REF!</v>
      </c>
      <c r="E13" s="19">
        <f>SUM('1:2'!E13)</f>
        <v>0</v>
      </c>
      <c r="F13" s="24">
        <f>SUM('1:2'!F13)</f>
        <v>0</v>
      </c>
      <c r="G13" s="28">
        <f>SUM('1:2'!G13)</f>
        <v>0</v>
      </c>
      <c r="H13" s="124">
        <f>SUM('1:2'!H13)</f>
        <v>0</v>
      </c>
      <c r="I13" s="9" t="e">
        <f>#REF!</f>
        <v>#REF!</v>
      </c>
      <c r="J13" s="9" t="e">
        <f>#REF!</f>
        <v>#REF!</v>
      </c>
      <c r="K13" s="70">
        <f>SUM('1:2'!K13)</f>
        <v>0</v>
      </c>
      <c r="L13" s="70">
        <f>SUM('1:2'!L13)</f>
        <v>0</v>
      </c>
      <c r="M13" s="30">
        <f>SUM('1:2'!M13)</f>
        <v>0</v>
      </c>
      <c r="N13" s="83">
        <f>SUM('1:2'!N13)</f>
        <v>0</v>
      </c>
      <c r="O13" s="39" t="e">
        <f t="shared" si="10"/>
        <v>#REF!</v>
      </c>
      <c r="P13" s="10" t="e">
        <f t="shared" si="0"/>
        <v>#REF!</v>
      </c>
      <c r="Q13" s="132">
        <f t="shared" si="1"/>
        <v>0</v>
      </c>
      <c r="R13" s="70">
        <f t="shared" si="2"/>
        <v>0</v>
      </c>
      <c r="S13" s="30">
        <f t="shared" si="3"/>
        <v>0</v>
      </c>
      <c r="T13" s="83">
        <f t="shared" si="4"/>
        <v>0</v>
      </c>
      <c r="U13" s="11" t="s">
        <v>118</v>
      </c>
      <c r="V13" s="11"/>
      <c r="W13" s="11" t="str">
        <f t="shared" si="11"/>
        <v>ΔΕΠΑ</v>
      </c>
      <c r="AB13" s="138" t="s">
        <v>118</v>
      </c>
      <c r="AC13" s="138" t="s">
        <v>119</v>
      </c>
      <c r="AD13" s="138" t="str">
        <f t="shared" si="5"/>
        <v>ΔΕΠΑΒιομηχανικό</v>
      </c>
      <c r="AE13" s="138" t="e">
        <f t="shared" si="6"/>
        <v>#REF!</v>
      </c>
      <c r="AF13" s="138" t="e">
        <f t="shared" si="7"/>
        <v>#REF!</v>
      </c>
      <c r="AG13" s="138" t="e">
        <f t="shared" si="8"/>
        <v>#REF!</v>
      </c>
      <c r="AH13" s="138">
        <f t="shared" si="9"/>
        <v>6782518</v>
      </c>
      <c r="AI13" s="138">
        <v>0</v>
      </c>
      <c r="AJ13" s="138">
        <v>0</v>
      </c>
      <c r="AK13" s="138">
        <v>0</v>
      </c>
    </row>
    <row r="14" spans="1:37" s="8" customFormat="1" ht="136" x14ac:dyDescent="0.2">
      <c r="A14" s="251">
        <v>2</v>
      </c>
      <c r="B14" s="117" t="s">
        <v>37</v>
      </c>
      <c r="C14" s="9" t="e">
        <f>#REF!</f>
        <v>#REF!</v>
      </c>
      <c r="D14" s="9" t="e">
        <f>#REF!</f>
        <v>#REF!</v>
      </c>
      <c r="E14" s="18">
        <f>SUM(E15:E18)</f>
        <v>11507038</v>
      </c>
      <c r="F14" s="18" t="e">
        <f>E14/(C14+D14)</f>
        <v>#REF!</v>
      </c>
      <c r="G14" s="27">
        <f>SUM(G15:G18)</f>
        <v>0</v>
      </c>
      <c r="H14" s="29" t="str">
        <f t="shared" ref="H14:H89" si="12">IFERROR(G14/(C14+D14),"")</f>
        <v/>
      </c>
      <c r="I14" s="9" t="e">
        <f>#REF!</f>
        <v>#REF!</v>
      </c>
      <c r="J14" s="9" t="e">
        <f>#REF!</f>
        <v>#REF!</v>
      </c>
      <c r="K14" s="14">
        <f>SUM(K15:K18)</f>
        <v>27624674</v>
      </c>
      <c r="L14" s="67" t="str">
        <f t="shared" ref="L14:L84" si="13">IFERROR(K14/(I14+J14),"")</f>
        <v/>
      </c>
      <c r="M14" s="67">
        <f>SUM(M15:M18)</f>
        <v>0</v>
      </c>
      <c r="N14" s="29" t="e">
        <f>M14/(I14+J14)</f>
        <v>#REF!</v>
      </c>
      <c r="O14" s="40" t="e">
        <f t="shared" si="10"/>
        <v>#REF!</v>
      </c>
      <c r="P14" s="14" t="e">
        <f t="shared" si="0"/>
        <v>#REF!</v>
      </c>
      <c r="Q14" s="133">
        <f t="shared" si="1"/>
        <v>39131712</v>
      </c>
      <c r="R14" s="67" t="e">
        <f t="shared" si="2"/>
        <v>#REF!</v>
      </c>
      <c r="S14" s="67">
        <f t="shared" si="3"/>
        <v>0</v>
      </c>
      <c r="T14" s="29" t="e">
        <f t="shared" si="4"/>
        <v>#VALUE!</v>
      </c>
      <c r="U14" s="11"/>
      <c r="V14" s="11"/>
      <c r="W14" s="11" t="str">
        <f t="shared" si="11"/>
        <v/>
      </c>
      <c r="AB14" s="138" t="s">
        <v>120</v>
      </c>
      <c r="AC14" s="138" t="s">
        <v>115</v>
      </c>
      <c r="AD14" s="138" t="str">
        <f t="shared" si="5"/>
        <v>ΦΥΣΙΚΟ ΑΕΡΙΟ ΕΛΛΗΝΙΚΗ ΕΤΑΙΡΕΙΑ ΕΝΕΡΓΕΙΑΣΟικιακό</v>
      </c>
      <c r="AE14" s="138" t="e">
        <f t="shared" si="6"/>
        <v>#REF!</v>
      </c>
      <c r="AF14" s="138" t="e">
        <f t="shared" si="7"/>
        <v>#REF!</v>
      </c>
      <c r="AG14" s="138" t="e">
        <f t="shared" si="8"/>
        <v>#REF!</v>
      </c>
      <c r="AH14" s="138">
        <f t="shared" si="9"/>
        <v>0</v>
      </c>
      <c r="AI14" s="138">
        <v>0</v>
      </c>
      <c r="AJ14" s="138">
        <v>0</v>
      </c>
      <c r="AK14" s="138">
        <v>0</v>
      </c>
    </row>
    <row r="15" spans="1:37" s="8" customFormat="1" ht="19.5" customHeight="1" outlineLevel="1" x14ac:dyDescent="0.2">
      <c r="A15" s="252"/>
      <c r="B15" s="115" t="s">
        <v>27</v>
      </c>
      <c r="C15" s="9" t="e">
        <f>#REF!</f>
        <v>#REF!</v>
      </c>
      <c r="D15" s="9" t="e">
        <f>#REF!</f>
        <v>#REF!</v>
      </c>
      <c r="E15" s="19">
        <f>SUM('1:2'!E15)</f>
        <v>0</v>
      </c>
      <c r="F15" s="24">
        <f>SUM('1:2'!F15)</f>
        <v>0</v>
      </c>
      <c r="G15" s="28">
        <f>SUM('1:2'!G15)</f>
        <v>0</v>
      </c>
      <c r="H15" s="123">
        <f>SUM('1:2'!H15)</f>
        <v>0</v>
      </c>
      <c r="I15" s="9" t="e">
        <f>#REF!</f>
        <v>#REF!</v>
      </c>
      <c r="J15" s="9" t="e">
        <f>#REF!</f>
        <v>#REF!</v>
      </c>
      <c r="K15" s="103">
        <f>SUM('1:2'!K15)</f>
        <v>0</v>
      </c>
      <c r="L15" s="70">
        <f>SUM('1:2'!L15)</f>
        <v>0</v>
      </c>
      <c r="M15" s="30">
        <f>SUM('1:2'!M15)</f>
        <v>0</v>
      </c>
      <c r="N15" s="83">
        <f>SUM('1:2'!N15)</f>
        <v>0</v>
      </c>
      <c r="O15" s="39" t="e">
        <f t="shared" si="10"/>
        <v>#REF!</v>
      </c>
      <c r="P15" s="70" t="e">
        <f t="shared" si="0"/>
        <v>#REF!</v>
      </c>
      <c r="Q15" s="131">
        <f t="shared" si="1"/>
        <v>0</v>
      </c>
      <c r="R15" s="70">
        <f t="shared" si="2"/>
        <v>0</v>
      </c>
      <c r="S15" s="30">
        <f t="shared" si="3"/>
        <v>0</v>
      </c>
      <c r="T15" s="83">
        <f t="shared" si="4"/>
        <v>0</v>
      </c>
      <c r="U15" s="11" t="s">
        <v>114</v>
      </c>
      <c r="V15" s="138" t="s">
        <v>115</v>
      </c>
      <c r="W15" s="11" t="str">
        <f t="shared" si="11"/>
        <v>ΖΕΝΙΘΟικιακό</v>
      </c>
      <c r="X15" s="11">
        <f>Q15</f>
        <v>0</v>
      </c>
      <c r="Y15" s="97" t="e">
        <f>O15</f>
        <v>#REF!</v>
      </c>
      <c r="Z15" s="97" t="e">
        <f>P15</f>
        <v>#REF!</v>
      </c>
      <c r="AB15" s="138" t="s">
        <v>120</v>
      </c>
      <c r="AC15" s="138" t="s">
        <v>117</v>
      </c>
      <c r="AD15" s="138" t="str">
        <f t="shared" si="5"/>
        <v>ΦΥΣΙΚΟ ΑΕΡΙΟ ΕΛΛΗΝΙΚΗ ΕΤΑΙΡΕΙΑ ΕΝΕΡΓΕΙΑΣΕπαγγελματικό</v>
      </c>
      <c r="AE15" s="138" t="e">
        <f t="shared" si="6"/>
        <v>#REF!</v>
      </c>
      <c r="AF15" s="138" t="e">
        <f t="shared" si="7"/>
        <v>#REF!</v>
      </c>
      <c r="AG15" s="138" t="e">
        <f t="shared" si="8"/>
        <v>#REF!</v>
      </c>
      <c r="AH15" s="138">
        <f t="shared" si="9"/>
        <v>21931852</v>
      </c>
      <c r="AI15" s="138">
        <v>0</v>
      </c>
      <c r="AJ15" s="138">
        <v>0</v>
      </c>
      <c r="AK15" s="138">
        <v>0</v>
      </c>
    </row>
    <row r="16" spans="1:37" s="8" customFormat="1" ht="19.5" customHeight="1" outlineLevel="1" x14ac:dyDescent="0.2">
      <c r="A16" s="252"/>
      <c r="B16" s="115" t="s">
        <v>28</v>
      </c>
      <c r="C16" s="9" t="e">
        <f>#REF!</f>
        <v>#REF!</v>
      </c>
      <c r="D16" s="9" t="e">
        <f>#REF!</f>
        <v>#REF!</v>
      </c>
      <c r="E16" s="19">
        <f>SUM('1:2'!E16)</f>
        <v>0</v>
      </c>
      <c r="F16" s="24">
        <f>SUM('1:2'!F16)</f>
        <v>0</v>
      </c>
      <c r="G16" s="28">
        <f>SUM('1:2'!G16)</f>
        <v>0</v>
      </c>
      <c r="H16" s="123">
        <f>SUM('1:2'!H16)</f>
        <v>0</v>
      </c>
      <c r="I16" s="9" t="e">
        <f>#REF!</f>
        <v>#REF!</v>
      </c>
      <c r="J16" s="9" t="e">
        <f>#REF!</f>
        <v>#REF!</v>
      </c>
      <c r="K16" s="70">
        <f>SUM('1:2'!K16)</f>
        <v>6641358</v>
      </c>
      <c r="L16" s="70">
        <f>SUM('1:2'!L16)</f>
        <v>18</v>
      </c>
      <c r="M16" s="30">
        <f>SUM('1:2'!M16)</f>
        <v>0</v>
      </c>
      <c r="N16" s="83">
        <f>SUM('1:2'!N16)</f>
        <v>131117988</v>
      </c>
      <c r="O16" s="39" t="e">
        <f t="shared" si="10"/>
        <v>#REF!</v>
      </c>
      <c r="P16" s="10" t="e">
        <f t="shared" si="0"/>
        <v>#REF!</v>
      </c>
      <c r="Q16" s="132">
        <f t="shared" si="1"/>
        <v>6641358</v>
      </c>
      <c r="R16" s="70">
        <f t="shared" si="2"/>
        <v>18</v>
      </c>
      <c r="S16" s="30">
        <f t="shared" si="3"/>
        <v>0</v>
      </c>
      <c r="T16" s="83">
        <f t="shared" si="4"/>
        <v>131117988</v>
      </c>
      <c r="U16" s="11" t="s">
        <v>114</v>
      </c>
      <c r="V16" s="138" t="s">
        <v>117</v>
      </c>
      <c r="W16" s="11" t="str">
        <f t="shared" si="11"/>
        <v>ΖΕΝΙΘΕπαγγελματικό</v>
      </c>
      <c r="X16" s="98">
        <f>Q16</f>
        <v>6641358</v>
      </c>
      <c r="Y16" s="97" t="e">
        <f>O16</f>
        <v>#REF!</v>
      </c>
      <c r="Z16" s="97" t="e">
        <f>P16</f>
        <v>#REF!</v>
      </c>
      <c r="AB16" s="138" t="s">
        <v>120</v>
      </c>
      <c r="AC16" s="138" t="s">
        <v>119</v>
      </c>
      <c r="AD16" s="138" t="str">
        <f t="shared" si="5"/>
        <v>ΦΥΣΙΚΟ ΑΕΡΙΟ ΕΛΛΗΝΙΚΗ ΕΤΑΙΡΕΙΑ ΕΝΕΡΓΕΙΑΣΒιομηχανικό</v>
      </c>
      <c r="AE16" s="138" t="e">
        <f t="shared" si="6"/>
        <v>#REF!</v>
      </c>
      <c r="AF16" s="138" t="e">
        <f t="shared" si="7"/>
        <v>#REF!</v>
      </c>
      <c r="AG16" s="138" t="e">
        <f t="shared" si="8"/>
        <v>#REF!</v>
      </c>
      <c r="AH16" s="138">
        <f t="shared" si="9"/>
        <v>23142588</v>
      </c>
      <c r="AI16" s="138">
        <v>0</v>
      </c>
      <c r="AJ16" s="138">
        <v>0</v>
      </c>
      <c r="AK16" s="138">
        <v>0</v>
      </c>
    </row>
    <row r="17" spans="1:37" s="8" customFormat="1" ht="19.5" customHeight="1" outlineLevel="1" x14ac:dyDescent="0.2">
      <c r="A17" s="252"/>
      <c r="B17" s="115" t="s">
        <v>29</v>
      </c>
      <c r="C17" s="9" t="e">
        <f>#REF!</f>
        <v>#REF!</v>
      </c>
      <c r="D17" s="9" t="e">
        <f>#REF!</f>
        <v>#REF!</v>
      </c>
      <c r="E17" s="19">
        <f>SUM('1:2'!E17)</f>
        <v>0</v>
      </c>
      <c r="F17" s="24">
        <f>SUM('1:2'!F17)</f>
        <v>0</v>
      </c>
      <c r="G17" s="28">
        <f>SUM('1:2'!G17)</f>
        <v>0</v>
      </c>
      <c r="H17" s="123">
        <f>SUM('1:2'!H17)</f>
        <v>0</v>
      </c>
      <c r="I17" s="9" t="e">
        <f>#REF!</f>
        <v>#REF!</v>
      </c>
      <c r="J17" s="9" t="e">
        <f>#REF!</f>
        <v>#REF!</v>
      </c>
      <c r="K17" s="70">
        <f>SUM('1:2'!K17)</f>
        <v>0</v>
      </c>
      <c r="L17" s="70">
        <f>SUM('1:2'!L17)</f>
        <v>0</v>
      </c>
      <c r="M17" s="30">
        <f>SUM('1:2'!M17)</f>
        <v>0</v>
      </c>
      <c r="N17" s="83">
        <f>SUM('1:2'!N17)</f>
        <v>0</v>
      </c>
      <c r="O17" s="39" t="e">
        <f t="shared" si="10"/>
        <v>#REF!</v>
      </c>
      <c r="P17" s="70" t="e">
        <f t="shared" si="0"/>
        <v>#REF!</v>
      </c>
      <c r="Q17" s="132">
        <f t="shared" si="1"/>
        <v>0</v>
      </c>
      <c r="R17" s="70">
        <f t="shared" si="2"/>
        <v>0</v>
      </c>
      <c r="S17" s="30">
        <f t="shared" si="3"/>
        <v>0</v>
      </c>
      <c r="T17" s="83">
        <f t="shared" si="4"/>
        <v>0</v>
      </c>
      <c r="U17" s="11" t="s">
        <v>114</v>
      </c>
      <c r="V17" s="138" t="s">
        <v>119</v>
      </c>
      <c r="W17" s="11" t="str">
        <f t="shared" si="11"/>
        <v>ΖΕΝΙΘΒιομηχανικό</v>
      </c>
      <c r="X17" s="98">
        <f>Q17+Q18</f>
        <v>32490354</v>
      </c>
      <c r="Y17" s="97" t="e">
        <f>O17+O18</f>
        <v>#REF!</v>
      </c>
      <c r="Z17" s="97" t="e">
        <f>P17+P18</f>
        <v>#REF!</v>
      </c>
      <c r="AB17" s="138" t="s">
        <v>121</v>
      </c>
      <c r="AC17" s="138" t="s">
        <v>115</v>
      </c>
      <c r="AD17" s="138" t="str">
        <f t="shared" si="5"/>
        <v>ΠΡΟΜΗΘΕΑΣ GAS A.E.Οικιακό</v>
      </c>
      <c r="AE17" s="138">
        <f t="shared" si="6"/>
        <v>0</v>
      </c>
      <c r="AF17" s="138">
        <f t="shared" si="7"/>
        <v>0</v>
      </c>
      <c r="AG17" s="138">
        <f t="shared" si="8"/>
        <v>0</v>
      </c>
      <c r="AH17" s="138">
        <f t="shared" si="9"/>
        <v>0</v>
      </c>
      <c r="AI17" s="138">
        <v>0</v>
      </c>
      <c r="AJ17" s="138">
        <v>0</v>
      </c>
      <c r="AK17" s="138">
        <v>0</v>
      </c>
    </row>
    <row r="18" spans="1:37" s="15" customFormat="1" ht="19.5" customHeight="1" outlineLevel="1" x14ac:dyDescent="0.2">
      <c r="A18" s="252"/>
      <c r="B18" s="116" t="s">
        <v>30</v>
      </c>
      <c r="C18" s="9" t="e">
        <f>#REF!</f>
        <v>#REF!</v>
      </c>
      <c r="D18" s="9" t="e">
        <f>#REF!</f>
        <v>#REF!</v>
      </c>
      <c r="E18" s="19">
        <f>SUM('1:2'!E18)</f>
        <v>11507038</v>
      </c>
      <c r="F18" s="24">
        <f>SUM('1:2'!F18)</f>
        <v>6</v>
      </c>
      <c r="G18" s="28">
        <f>SUM('1:2'!G18)</f>
        <v>0</v>
      </c>
      <c r="H18" s="123">
        <f>SUM('1:2'!H18)</f>
        <v>4087414</v>
      </c>
      <c r="I18" s="9" t="e">
        <f>#REF!</f>
        <v>#REF!</v>
      </c>
      <c r="J18" s="9" t="e">
        <f>#REF!</f>
        <v>#REF!</v>
      </c>
      <c r="K18" s="70">
        <f>SUM('1:2'!K18)</f>
        <v>20983316</v>
      </c>
      <c r="L18" s="70">
        <f>SUM('1:2'!L18)</f>
        <v>48</v>
      </c>
      <c r="M18" s="30">
        <f>SUM('1:2'!M18)</f>
        <v>0</v>
      </c>
      <c r="N18" s="83">
        <f>SUM('1:2'!N18)</f>
        <v>25138526</v>
      </c>
      <c r="O18" s="39" t="e">
        <f t="shared" si="10"/>
        <v>#REF!</v>
      </c>
      <c r="P18" s="10" t="e">
        <f t="shared" si="0"/>
        <v>#REF!</v>
      </c>
      <c r="Q18" s="132">
        <f t="shared" si="1"/>
        <v>32490354</v>
      </c>
      <c r="R18" s="70">
        <f t="shared" si="2"/>
        <v>54</v>
      </c>
      <c r="S18" s="30">
        <f t="shared" si="3"/>
        <v>0</v>
      </c>
      <c r="T18" s="83">
        <f t="shared" si="4"/>
        <v>29225940</v>
      </c>
      <c r="U18" s="11" t="s">
        <v>114</v>
      </c>
      <c r="V18" s="11"/>
      <c r="W18" s="11" t="str">
        <f t="shared" si="11"/>
        <v>ΖΕΝΙΘ</v>
      </c>
      <c r="AB18" s="138" t="s">
        <v>121</v>
      </c>
      <c r="AC18" s="138" t="s">
        <v>117</v>
      </c>
      <c r="AD18" s="138" t="str">
        <f t="shared" si="5"/>
        <v>ΠΡΟΜΗΘΕΑΣ GAS A.E.Επαγγελματικό</v>
      </c>
      <c r="AE18" s="138">
        <f t="shared" si="6"/>
        <v>0</v>
      </c>
      <c r="AF18" s="138">
        <f t="shared" si="7"/>
        <v>0</v>
      </c>
      <c r="AG18" s="138">
        <f t="shared" si="8"/>
        <v>0</v>
      </c>
      <c r="AH18" s="138">
        <f t="shared" si="9"/>
        <v>0</v>
      </c>
      <c r="AI18" s="138">
        <v>0</v>
      </c>
      <c r="AJ18" s="138">
        <v>0</v>
      </c>
      <c r="AK18" s="138">
        <v>0</v>
      </c>
    </row>
    <row r="19" spans="1:37" s="8" customFormat="1" ht="68" x14ac:dyDescent="0.2">
      <c r="A19" s="251">
        <v>3</v>
      </c>
      <c r="B19" s="117" t="s">
        <v>36</v>
      </c>
      <c r="C19" s="9" t="e">
        <f>#REF!</f>
        <v>#REF!</v>
      </c>
      <c r="D19" s="9" t="e">
        <f>#REF!</f>
        <v>#REF!</v>
      </c>
      <c r="E19" s="18">
        <f>SUM(E20:E23)</f>
        <v>21065658</v>
      </c>
      <c r="F19" s="14" t="e">
        <f>E19/(C19+D19)</f>
        <v>#REF!</v>
      </c>
      <c r="G19" s="26">
        <f>SUM(G20:G23)</f>
        <v>10212.44</v>
      </c>
      <c r="H19" s="29" t="str">
        <f t="shared" si="12"/>
        <v/>
      </c>
      <c r="I19" s="9" t="e">
        <f>#REF!</f>
        <v>#REF!</v>
      </c>
      <c r="J19" s="9" t="e">
        <f>#REF!</f>
        <v>#REF!</v>
      </c>
      <c r="K19" s="14">
        <f>SUM(K20:K23)</f>
        <v>24008782</v>
      </c>
      <c r="L19" s="67" t="str">
        <f t="shared" si="13"/>
        <v/>
      </c>
      <c r="M19" s="67">
        <f>SUM(M20:M23)</f>
        <v>2640.2799999999997</v>
      </c>
      <c r="N19" s="29" t="e">
        <f>M19/(I19+J19)</f>
        <v>#REF!</v>
      </c>
      <c r="O19" s="40" t="e">
        <f t="shared" si="10"/>
        <v>#REF!</v>
      </c>
      <c r="P19" s="13" t="e">
        <f t="shared" si="0"/>
        <v>#REF!</v>
      </c>
      <c r="Q19" s="133">
        <f t="shared" si="1"/>
        <v>45074440</v>
      </c>
      <c r="R19" s="67" t="e">
        <f t="shared" si="2"/>
        <v>#REF!</v>
      </c>
      <c r="S19" s="67">
        <f t="shared" si="3"/>
        <v>12852.720000000001</v>
      </c>
      <c r="T19" s="29" t="e">
        <f t="shared" si="4"/>
        <v>#VALUE!</v>
      </c>
      <c r="U19" s="11"/>
      <c r="V19" s="11"/>
      <c r="W19" s="11" t="str">
        <f t="shared" si="11"/>
        <v/>
      </c>
      <c r="AB19" s="138" t="s">
        <v>121</v>
      </c>
      <c r="AC19" s="138" t="s">
        <v>119</v>
      </c>
      <c r="AD19" s="138" t="str">
        <f t="shared" si="5"/>
        <v>ΠΡΟΜΗΘΕΑΣ GAS A.E.Βιομηχανικό</v>
      </c>
      <c r="AE19" s="138">
        <f t="shared" si="6"/>
        <v>0</v>
      </c>
      <c r="AF19" s="138">
        <f t="shared" si="7"/>
        <v>0</v>
      </c>
      <c r="AG19" s="138">
        <f t="shared" si="8"/>
        <v>0</v>
      </c>
      <c r="AH19" s="138">
        <f t="shared" si="9"/>
        <v>0</v>
      </c>
      <c r="AI19" s="138">
        <v>0</v>
      </c>
      <c r="AJ19" s="138">
        <v>0</v>
      </c>
      <c r="AK19" s="138">
        <v>0</v>
      </c>
    </row>
    <row r="20" spans="1:37" s="8" customFormat="1" ht="19.5" customHeight="1" outlineLevel="1" x14ac:dyDescent="0.2">
      <c r="A20" s="252"/>
      <c r="B20" s="115" t="s">
        <v>27</v>
      </c>
      <c r="C20" s="9" t="e">
        <f>#REF!</f>
        <v>#REF!</v>
      </c>
      <c r="D20" s="9" t="e">
        <f>#REF!</f>
        <v>#REF!</v>
      </c>
      <c r="E20" s="42">
        <f>SUM('1:2'!E20)</f>
        <v>0</v>
      </c>
      <c r="F20" s="24">
        <f>SUM('1:2'!F20)</f>
        <v>0</v>
      </c>
      <c r="G20" s="28">
        <f>SUM('1:2'!G20)</f>
        <v>0</v>
      </c>
      <c r="H20" s="123">
        <f>SUM('1:2'!H20)</f>
        <v>0</v>
      </c>
      <c r="I20" s="9" t="e">
        <f>#REF!</f>
        <v>#REF!</v>
      </c>
      <c r="J20" s="9" t="e">
        <f>#REF!</f>
        <v>#REF!</v>
      </c>
      <c r="K20" s="103">
        <f>SUM('1:2'!K20)</f>
        <v>0</v>
      </c>
      <c r="L20" s="70">
        <f>SUM('1:2'!L20)</f>
        <v>10</v>
      </c>
      <c r="M20" s="30">
        <f>SUM('1:2'!M20)</f>
        <v>0</v>
      </c>
      <c r="N20" s="83">
        <f>SUM('1:2'!N20)</f>
        <v>2828392</v>
      </c>
      <c r="O20" s="39" t="e">
        <f t="shared" si="10"/>
        <v>#REF!</v>
      </c>
      <c r="P20" s="10" t="e">
        <f t="shared" si="0"/>
        <v>#REF!</v>
      </c>
      <c r="Q20" s="131">
        <f t="shared" si="1"/>
        <v>0</v>
      </c>
      <c r="R20" s="70">
        <f t="shared" si="2"/>
        <v>10</v>
      </c>
      <c r="S20" s="30">
        <f t="shared" si="3"/>
        <v>0</v>
      </c>
      <c r="T20" s="83">
        <f t="shared" si="4"/>
        <v>2828392</v>
      </c>
      <c r="U20" s="11" t="s">
        <v>120</v>
      </c>
      <c r="V20" s="138" t="s">
        <v>115</v>
      </c>
      <c r="W20" s="11" t="str">
        <f t="shared" si="11"/>
        <v>ΦΥΣΙΚΟ ΑΕΡΙΟ ΕΛΛΗΝΙΚΗ ΕΤΑΙΡΕΙΑ ΕΝΕΡΓΕΙΑΣΟικιακό</v>
      </c>
      <c r="X20" s="11">
        <f>Q20</f>
        <v>0</v>
      </c>
      <c r="Y20" s="97" t="e">
        <f>O20</f>
        <v>#REF!</v>
      </c>
      <c r="Z20" s="97" t="e">
        <f>P20</f>
        <v>#REF!</v>
      </c>
      <c r="AB20" s="138" t="s">
        <v>122</v>
      </c>
      <c r="AC20" s="138" t="s">
        <v>115</v>
      </c>
      <c r="AD20" s="138" t="str">
        <f t="shared" si="5"/>
        <v>ELPEDISON A.E.Οικιακό</v>
      </c>
      <c r="AE20" s="138" t="e">
        <f t="shared" si="6"/>
        <v>#REF!</v>
      </c>
      <c r="AF20" s="138" t="e">
        <f t="shared" si="7"/>
        <v>#REF!</v>
      </c>
      <c r="AG20" s="138" t="e">
        <f t="shared" si="8"/>
        <v>#REF!</v>
      </c>
      <c r="AH20" s="138">
        <f t="shared" si="9"/>
        <v>6920482</v>
      </c>
      <c r="AI20" s="138">
        <v>0</v>
      </c>
      <c r="AJ20" s="138">
        <v>0</v>
      </c>
      <c r="AK20" s="138">
        <v>0</v>
      </c>
    </row>
    <row r="21" spans="1:37" s="8" customFormat="1" ht="19.5" customHeight="1" outlineLevel="1" x14ac:dyDescent="0.2">
      <c r="A21" s="252"/>
      <c r="B21" s="115" t="s">
        <v>28</v>
      </c>
      <c r="C21" s="9" t="e">
        <f>#REF!</f>
        <v>#REF!</v>
      </c>
      <c r="D21" s="9" t="e">
        <f>#REF!</f>
        <v>#REF!</v>
      </c>
      <c r="E21" s="42">
        <f>SUM('1:2'!E21)</f>
        <v>18906386</v>
      </c>
      <c r="F21" s="24">
        <f>SUM('1:2'!F21)</f>
        <v>2389659</v>
      </c>
      <c r="G21" s="28">
        <f>SUM('1:2'!G21)</f>
        <v>10212.44</v>
      </c>
      <c r="H21" s="123">
        <f>SUM('1:2'!H21)</f>
        <v>1968379.1099999999</v>
      </c>
      <c r="I21" s="9" t="e">
        <f>#REF!</f>
        <v>#REF!</v>
      </c>
      <c r="J21" s="9" t="e">
        <f>#REF!</f>
        <v>#REF!</v>
      </c>
      <c r="K21" s="70">
        <f>SUM('1:2'!K21)</f>
        <v>3025466</v>
      </c>
      <c r="L21" s="70">
        <f>SUM('1:2'!L21)</f>
        <v>1008488.6666666666</v>
      </c>
      <c r="M21" s="30">
        <f>SUM('1:2'!M21)</f>
        <v>2640.2799999999997</v>
      </c>
      <c r="N21" s="83">
        <f>SUM('1:2'!N21)</f>
        <v>880.09333333333325</v>
      </c>
      <c r="O21" s="39" t="e">
        <f t="shared" si="10"/>
        <v>#REF!</v>
      </c>
      <c r="P21" s="10" t="e">
        <f t="shared" si="0"/>
        <v>#REF!</v>
      </c>
      <c r="Q21" s="132">
        <f t="shared" si="1"/>
        <v>21931852</v>
      </c>
      <c r="R21" s="70">
        <f t="shared" si="2"/>
        <v>3398147.6666666665</v>
      </c>
      <c r="S21" s="30">
        <f t="shared" si="3"/>
        <v>12852.720000000001</v>
      </c>
      <c r="T21" s="83">
        <f t="shared" si="4"/>
        <v>1969259.2033333331</v>
      </c>
      <c r="U21" s="11" t="s">
        <v>120</v>
      </c>
      <c r="V21" s="138" t="s">
        <v>117</v>
      </c>
      <c r="W21" s="11" t="str">
        <f t="shared" si="11"/>
        <v>ΦΥΣΙΚΟ ΑΕΡΙΟ ΕΛΛΗΝΙΚΗ ΕΤΑΙΡΕΙΑ ΕΝΕΡΓΕΙΑΣΕπαγγελματικό</v>
      </c>
      <c r="X21" s="98">
        <f>Q21</f>
        <v>21931852</v>
      </c>
      <c r="Y21" s="97" t="e">
        <f>O21</f>
        <v>#REF!</v>
      </c>
      <c r="Z21" s="97" t="e">
        <f>P21</f>
        <v>#REF!</v>
      </c>
      <c r="AB21" s="138" t="s">
        <v>122</v>
      </c>
      <c r="AC21" s="138" t="s">
        <v>117</v>
      </c>
      <c r="AD21" s="138" t="str">
        <f t="shared" si="5"/>
        <v>ELPEDISON A.E.Επαγγελματικό</v>
      </c>
      <c r="AE21" s="138" t="e">
        <f t="shared" si="6"/>
        <v>#REF!</v>
      </c>
      <c r="AF21" s="138" t="e">
        <f t="shared" si="7"/>
        <v>#REF!</v>
      </c>
      <c r="AG21" s="138" t="e">
        <f t="shared" si="8"/>
        <v>#REF!</v>
      </c>
      <c r="AH21" s="138">
        <f t="shared" si="9"/>
        <v>53638146</v>
      </c>
      <c r="AI21" s="138">
        <v>0</v>
      </c>
      <c r="AJ21" s="138">
        <v>0</v>
      </c>
      <c r="AK21" s="138">
        <v>0</v>
      </c>
    </row>
    <row r="22" spans="1:37" s="8" customFormat="1" ht="19.5" customHeight="1" outlineLevel="1" x14ac:dyDescent="0.2">
      <c r="A22" s="252"/>
      <c r="B22" s="115" t="s">
        <v>29</v>
      </c>
      <c r="C22" s="9" t="e">
        <f>#REF!</f>
        <v>#REF!</v>
      </c>
      <c r="D22" s="9" t="e">
        <f>#REF!</f>
        <v>#REF!</v>
      </c>
      <c r="E22" s="42">
        <f>SUM('1:2'!E22)</f>
        <v>2159272</v>
      </c>
      <c r="F22" s="24">
        <f>SUM('1:2'!F22)</f>
        <v>2</v>
      </c>
      <c r="G22" s="28">
        <f>SUM('1:2'!G22)</f>
        <v>0</v>
      </c>
      <c r="H22" s="123">
        <f>SUM('1:2'!H22)</f>
        <v>2121588</v>
      </c>
      <c r="I22" s="9" t="e">
        <f>#REF!</f>
        <v>#REF!</v>
      </c>
      <c r="J22" s="9" t="e">
        <f>#REF!</f>
        <v>#REF!</v>
      </c>
      <c r="K22" s="70">
        <f>SUM('1:2'!K22)</f>
        <v>20983316</v>
      </c>
      <c r="L22" s="70">
        <f>SUM('1:2'!L22)</f>
        <v>38</v>
      </c>
      <c r="M22" s="30">
        <f>SUM('1:2'!M22)</f>
        <v>0</v>
      </c>
      <c r="N22" s="83">
        <f>SUM('1:2'!N22)</f>
        <v>22310134</v>
      </c>
      <c r="O22" s="39" t="e">
        <f t="shared" si="10"/>
        <v>#REF!</v>
      </c>
      <c r="P22" s="10" t="e">
        <f t="shared" si="0"/>
        <v>#REF!</v>
      </c>
      <c r="Q22" s="132">
        <f t="shared" si="1"/>
        <v>23142588</v>
      </c>
      <c r="R22" s="70">
        <f t="shared" si="2"/>
        <v>40</v>
      </c>
      <c r="S22" s="30">
        <f t="shared" si="3"/>
        <v>0</v>
      </c>
      <c r="T22" s="83">
        <f t="shared" si="4"/>
        <v>24431722</v>
      </c>
      <c r="U22" s="11" t="s">
        <v>120</v>
      </c>
      <c r="V22" s="138" t="s">
        <v>119</v>
      </c>
      <c r="W22" s="11" t="str">
        <f t="shared" si="11"/>
        <v>ΦΥΣΙΚΟ ΑΕΡΙΟ ΕΛΛΗΝΙΚΗ ΕΤΑΙΡΕΙΑ ΕΝΕΡΓΕΙΑΣΒιομηχανικό</v>
      </c>
      <c r="X22" s="98">
        <f>Q22+Q23</f>
        <v>23142588</v>
      </c>
      <c r="Y22" s="97" t="e">
        <f>O22+O23</f>
        <v>#REF!</v>
      </c>
      <c r="Z22" s="97" t="e">
        <f>P22+P23</f>
        <v>#REF!</v>
      </c>
      <c r="AB22" s="138" t="s">
        <v>122</v>
      </c>
      <c r="AC22" s="138" t="s">
        <v>119</v>
      </c>
      <c r="AD22" s="138" t="str">
        <f t="shared" si="5"/>
        <v>ELPEDISON A.E.Βιομηχανικό</v>
      </c>
      <c r="AE22" s="138" t="e">
        <f t="shared" si="6"/>
        <v>#REF!</v>
      </c>
      <c r="AF22" s="138" t="e">
        <f t="shared" si="7"/>
        <v>#REF!</v>
      </c>
      <c r="AG22" s="138" t="e">
        <f t="shared" si="8"/>
        <v>#REF!</v>
      </c>
      <c r="AH22" s="138">
        <f t="shared" si="9"/>
        <v>43181782</v>
      </c>
      <c r="AI22" s="138">
        <v>0</v>
      </c>
      <c r="AJ22" s="138">
        <v>0</v>
      </c>
      <c r="AK22" s="138">
        <v>0</v>
      </c>
    </row>
    <row r="23" spans="1:37" s="15" customFormat="1" ht="19.5" customHeight="1" outlineLevel="1" x14ac:dyDescent="0.2">
      <c r="A23" s="252"/>
      <c r="B23" s="116" t="s">
        <v>30</v>
      </c>
      <c r="C23" s="9" t="e">
        <f>#REF!</f>
        <v>#REF!</v>
      </c>
      <c r="D23" s="9" t="e">
        <f>#REF!</f>
        <v>#REF!</v>
      </c>
      <c r="E23" s="45">
        <f>SUM('1:2'!E23)</f>
        <v>0</v>
      </c>
      <c r="F23" s="24">
        <f>SUM('1:2'!F23)</f>
        <v>0</v>
      </c>
      <c r="G23" s="28">
        <f>SUM('1:2'!G23)</f>
        <v>0</v>
      </c>
      <c r="H23" s="123">
        <f>SUM('1:2'!H23)</f>
        <v>0</v>
      </c>
      <c r="I23" s="9" t="e">
        <f>#REF!</f>
        <v>#REF!</v>
      </c>
      <c r="J23" s="9" t="e">
        <f>#REF!</f>
        <v>#REF!</v>
      </c>
      <c r="K23" s="70">
        <f>SUM('1:2'!K23)</f>
        <v>0</v>
      </c>
      <c r="L23" s="70">
        <f>SUM('1:2'!L23)</f>
        <v>0</v>
      </c>
      <c r="M23" s="30">
        <f>SUM('1:2'!M23)</f>
        <v>0</v>
      </c>
      <c r="N23" s="83">
        <f>SUM('1:2'!N23)</f>
        <v>0</v>
      </c>
      <c r="O23" s="39" t="e">
        <f t="shared" si="10"/>
        <v>#REF!</v>
      </c>
      <c r="P23" s="10" t="e">
        <f t="shared" si="0"/>
        <v>#REF!</v>
      </c>
      <c r="Q23" s="132">
        <f t="shared" si="1"/>
        <v>0</v>
      </c>
      <c r="R23" s="70">
        <f t="shared" si="2"/>
        <v>0</v>
      </c>
      <c r="S23" s="30">
        <f t="shared" si="3"/>
        <v>0</v>
      </c>
      <c r="T23" s="83">
        <f t="shared" si="4"/>
        <v>0</v>
      </c>
      <c r="U23" s="11" t="s">
        <v>120</v>
      </c>
      <c r="V23" s="11"/>
      <c r="W23" s="11" t="str">
        <f t="shared" si="11"/>
        <v>ΦΥΣΙΚΟ ΑΕΡΙΟ ΕΛΛΗΝΙΚΗ ΕΤΑΙΡΕΙΑ ΕΝΕΡΓΕΙΑΣ</v>
      </c>
      <c r="X23" s="12"/>
      <c r="AB23" s="138" t="s">
        <v>123</v>
      </c>
      <c r="AC23" s="138" t="s">
        <v>115</v>
      </c>
      <c r="AD23" s="138" t="str">
        <f t="shared" si="5"/>
        <v>ΜΥΤΙΛΗΝΑΙΟΣ Α.Ε. - OΜΙΛΟΣ ΕΠΙΧΕΙΡΗΣΕΩΝΟικιακό</v>
      </c>
      <c r="AE23" s="138" t="e">
        <f t="shared" si="6"/>
        <v>#REF!</v>
      </c>
      <c r="AF23" s="138" t="e">
        <f t="shared" si="7"/>
        <v>#REF!</v>
      </c>
      <c r="AG23" s="138" t="e">
        <f t="shared" si="8"/>
        <v>#REF!</v>
      </c>
      <c r="AH23" s="138">
        <f t="shared" si="9"/>
        <v>62475426</v>
      </c>
      <c r="AI23" s="138">
        <v>0</v>
      </c>
      <c r="AJ23" s="138">
        <v>0</v>
      </c>
      <c r="AK23" s="138">
        <v>0</v>
      </c>
    </row>
    <row r="24" spans="1:37" s="8" customFormat="1" ht="36" customHeight="1" x14ac:dyDescent="0.2">
      <c r="A24" s="251">
        <v>4</v>
      </c>
      <c r="B24" s="117" t="s">
        <v>39</v>
      </c>
      <c r="C24" s="9" t="e">
        <f>#REF!</f>
        <v>#REF!</v>
      </c>
      <c r="D24" s="9" t="e">
        <f>#REF!</f>
        <v>#REF!</v>
      </c>
      <c r="E24" s="18">
        <f>SUM(E25:E28)</f>
        <v>134442398</v>
      </c>
      <c r="F24" s="18" t="e">
        <f>E24/(C24+D24)</f>
        <v>#REF!</v>
      </c>
      <c r="G24" s="27">
        <f>SUM(G25:G28)</f>
        <v>1358004.4</v>
      </c>
      <c r="H24" s="29" t="str">
        <f t="shared" si="12"/>
        <v/>
      </c>
      <c r="I24" s="9" t="e">
        <f>#REF!</f>
        <v>#REF!</v>
      </c>
      <c r="J24" s="9" t="e">
        <f>#REF!</f>
        <v>#REF!</v>
      </c>
      <c r="K24" s="14">
        <f>SUM(K25:K28)</f>
        <v>103431666</v>
      </c>
      <c r="L24" s="67" t="str">
        <f t="shared" si="13"/>
        <v/>
      </c>
      <c r="M24" s="67">
        <f>SUM(M25:M28)</f>
        <v>1087558.8000000003</v>
      </c>
      <c r="N24" s="29" t="e">
        <f>M24/(I24+J24)</f>
        <v>#REF!</v>
      </c>
      <c r="O24" s="40" t="e">
        <f t="shared" si="10"/>
        <v>#REF!</v>
      </c>
      <c r="P24" s="13" t="e">
        <f t="shared" si="0"/>
        <v>#REF!</v>
      </c>
      <c r="Q24" s="133">
        <f t="shared" si="1"/>
        <v>237874064</v>
      </c>
      <c r="R24" s="67" t="e">
        <f t="shared" si="2"/>
        <v>#REF!</v>
      </c>
      <c r="S24" s="67">
        <f t="shared" si="3"/>
        <v>2445563.2000000002</v>
      </c>
      <c r="T24" s="29" t="e">
        <f t="shared" si="4"/>
        <v>#VALUE!</v>
      </c>
      <c r="U24" s="11"/>
      <c r="V24" s="11"/>
      <c r="W24" s="11" t="str">
        <f t="shared" si="11"/>
        <v/>
      </c>
      <c r="AB24" s="138" t="s">
        <v>123</v>
      </c>
      <c r="AC24" s="138" t="s">
        <v>117</v>
      </c>
      <c r="AD24" s="138" t="str">
        <f t="shared" si="5"/>
        <v>ΜΥΤΙΛΗΝΑΙΟΣ Α.Ε. - OΜΙΛΟΣ ΕΠΙΧΕΙΡΗΣΕΩΝΕπαγγελματικό</v>
      </c>
      <c r="AE24" s="138" t="e">
        <f t="shared" si="6"/>
        <v>#REF!</v>
      </c>
      <c r="AF24" s="138" t="e">
        <f t="shared" si="7"/>
        <v>#REF!</v>
      </c>
      <c r="AG24" s="138" t="e">
        <f t="shared" si="8"/>
        <v>#REF!</v>
      </c>
      <c r="AH24" s="138">
        <f t="shared" si="9"/>
        <v>10593876</v>
      </c>
      <c r="AI24" s="138">
        <v>0</v>
      </c>
      <c r="AJ24" s="138">
        <v>0</v>
      </c>
      <c r="AK24" s="138">
        <v>0</v>
      </c>
    </row>
    <row r="25" spans="1:37" s="8" customFormat="1" ht="19.5" customHeight="1" outlineLevel="1" x14ac:dyDescent="0.2">
      <c r="A25" s="252"/>
      <c r="B25" s="115" t="s">
        <v>27</v>
      </c>
      <c r="C25" s="9" t="e">
        <f>#REF!</f>
        <v>#REF!</v>
      </c>
      <c r="D25" s="9" t="e">
        <f>#REF!</f>
        <v>#REF!</v>
      </c>
      <c r="E25" s="19">
        <f>SUM('1:2'!E25)</f>
        <v>30250488</v>
      </c>
      <c r="F25" s="24">
        <f>SUM('1:2'!F25)</f>
        <v>19174</v>
      </c>
      <c r="G25" s="28">
        <f>SUM('1:2'!G25)</f>
        <v>0</v>
      </c>
      <c r="H25" s="123">
        <f>SUM('1:2'!H25)</f>
        <v>25386920</v>
      </c>
      <c r="I25" s="9" t="e">
        <f>#REF!</f>
        <v>#REF!</v>
      </c>
      <c r="J25" s="9" t="e">
        <f>#REF!</f>
        <v>#REF!</v>
      </c>
      <c r="K25" s="103">
        <f>SUM('1:2'!K25)</f>
        <v>20498316</v>
      </c>
      <c r="L25" s="70">
        <f>SUM('1:2'!L25)</f>
        <v>899362</v>
      </c>
      <c r="M25" s="30">
        <f>SUM('1:2'!M25)</f>
        <v>836.06</v>
      </c>
      <c r="N25" s="83">
        <f>SUM('1:2'!N25)</f>
        <v>799762.06</v>
      </c>
      <c r="O25" s="39" t="e">
        <f t="shared" si="10"/>
        <v>#REF!</v>
      </c>
      <c r="P25" s="30" t="e">
        <f t="shared" si="0"/>
        <v>#REF!</v>
      </c>
      <c r="Q25" s="131">
        <f t="shared" si="1"/>
        <v>50748804</v>
      </c>
      <c r="R25" s="70">
        <f t="shared" si="2"/>
        <v>918536</v>
      </c>
      <c r="S25" s="30">
        <f t="shared" si="3"/>
        <v>836.06</v>
      </c>
      <c r="T25" s="83">
        <f t="shared" si="4"/>
        <v>26186682.059999999</v>
      </c>
      <c r="U25" s="11" t="s">
        <v>39</v>
      </c>
      <c r="V25" s="138" t="s">
        <v>115</v>
      </c>
      <c r="W25" s="11" t="str">
        <f t="shared" si="11"/>
        <v>ΗΡΩΝ ΘΕΡΜΟΗΛΕΚΤΡΙΚΗ Α.Ε.Οικιακό</v>
      </c>
      <c r="X25" s="11">
        <f>Q25</f>
        <v>50748804</v>
      </c>
      <c r="Y25" s="97" t="e">
        <f>O25</f>
        <v>#REF!</v>
      </c>
      <c r="Z25" s="97" t="e">
        <f>P25</f>
        <v>#REF!</v>
      </c>
      <c r="AB25" s="138" t="s">
        <v>123</v>
      </c>
      <c r="AC25" s="138" t="s">
        <v>119</v>
      </c>
      <c r="AD25" s="138" t="str">
        <f t="shared" si="5"/>
        <v>ΜΥΤΙΛΗΝΑΙΟΣ Α.Ε. - OΜΙΛΟΣ ΕΠΙΧΕΙΡΗΣΕΩΝΒιομηχανικό</v>
      </c>
      <c r="AE25" s="138" t="e">
        <f t="shared" si="6"/>
        <v>#REF!</v>
      </c>
      <c r="AF25" s="138" t="e">
        <f t="shared" si="7"/>
        <v>#REF!</v>
      </c>
      <c r="AG25" s="138" t="e">
        <f t="shared" si="8"/>
        <v>#REF!</v>
      </c>
      <c r="AH25" s="138">
        <f t="shared" si="9"/>
        <v>196184968</v>
      </c>
      <c r="AI25" s="138">
        <v>0</v>
      </c>
      <c r="AJ25" s="138">
        <v>0</v>
      </c>
      <c r="AK25" s="138">
        <v>0</v>
      </c>
    </row>
    <row r="26" spans="1:37" s="8" customFormat="1" ht="19.5" customHeight="1" outlineLevel="1" x14ac:dyDescent="0.2">
      <c r="A26" s="252"/>
      <c r="B26" s="115" t="s">
        <v>28</v>
      </c>
      <c r="C26" s="9" t="e">
        <f>#REF!</f>
        <v>#REF!</v>
      </c>
      <c r="D26" s="9" t="e">
        <f>#REF!</f>
        <v>#REF!</v>
      </c>
      <c r="E26" s="19">
        <f>SUM('1:2'!E26)</f>
        <v>676502</v>
      </c>
      <c r="F26" s="24">
        <f>SUM('1:2'!F26)</f>
        <v>154</v>
      </c>
      <c r="G26" s="28">
        <f>SUM('1:2'!G26)</f>
        <v>0</v>
      </c>
      <c r="H26" s="123">
        <f>SUM('1:2'!H26)</f>
        <v>477760</v>
      </c>
      <c r="I26" s="9" t="e">
        <f>#REF!</f>
        <v>#REF!</v>
      </c>
      <c r="J26" s="9" t="e">
        <f>#REF!</f>
        <v>#REF!</v>
      </c>
      <c r="K26" s="70">
        <f>SUM('1:2'!K26)</f>
        <v>1535460</v>
      </c>
      <c r="L26" s="70">
        <f>SUM('1:2'!L26)</f>
        <v>4</v>
      </c>
      <c r="M26" s="30">
        <f>SUM('1:2'!M26)</f>
        <v>0</v>
      </c>
      <c r="N26" s="83">
        <f>SUM('1:2'!N26)</f>
        <v>3406</v>
      </c>
      <c r="O26" s="39" t="e">
        <f t="shared" si="10"/>
        <v>#REF!</v>
      </c>
      <c r="P26" s="30" t="e">
        <f t="shared" si="0"/>
        <v>#REF!</v>
      </c>
      <c r="Q26" s="132">
        <f t="shared" si="1"/>
        <v>2211962</v>
      </c>
      <c r="R26" s="70">
        <f t="shared" si="2"/>
        <v>158</v>
      </c>
      <c r="S26" s="30">
        <f t="shared" si="3"/>
        <v>0</v>
      </c>
      <c r="T26" s="83">
        <f t="shared" si="4"/>
        <v>481166</v>
      </c>
      <c r="U26" s="11" t="s">
        <v>39</v>
      </c>
      <c r="V26" s="138" t="s">
        <v>117</v>
      </c>
      <c r="W26" s="11" t="str">
        <f t="shared" si="11"/>
        <v>ΗΡΩΝ ΘΕΡΜΟΗΛΕΚΤΡΙΚΗ Α.Ε.Επαγγελματικό</v>
      </c>
      <c r="X26" s="98">
        <f>Q26</f>
        <v>2211962</v>
      </c>
      <c r="Y26" s="97" t="e">
        <f>O26</f>
        <v>#REF!</v>
      </c>
      <c r="Z26" s="97" t="e">
        <f>P26</f>
        <v>#REF!</v>
      </c>
      <c r="AB26" s="138" t="s">
        <v>124</v>
      </c>
      <c r="AC26" s="138" t="s">
        <v>115</v>
      </c>
      <c r="AD26" s="138" t="str">
        <f t="shared" si="5"/>
        <v>ΑΝΟΞΑΛ Α.Ε. ΒΙΟΜΗΧΑΝΙΑ ΕΠΕΞΕΡΓΑΣΙΑΣ ΚΑΙ ΑΝΑΚΥΚΛΩΣΗΣ ΜΕΤΑΛΛΩΝ Οικιακό</v>
      </c>
      <c r="AE26" s="138">
        <f t="shared" si="6"/>
        <v>0</v>
      </c>
      <c r="AF26" s="138">
        <f t="shared" si="7"/>
        <v>0</v>
      </c>
      <c r="AG26" s="138">
        <f t="shared" si="8"/>
        <v>0</v>
      </c>
      <c r="AH26" s="138">
        <f t="shared" si="9"/>
        <v>0</v>
      </c>
      <c r="AI26" s="138">
        <v>0</v>
      </c>
      <c r="AJ26" s="138">
        <v>0</v>
      </c>
      <c r="AK26" s="138">
        <v>0</v>
      </c>
    </row>
    <row r="27" spans="1:37" s="8" customFormat="1" ht="19.5" customHeight="1" outlineLevel="1" x14ac:dyDescent="0.2">
      <c r="A27" s="252"/>
      <c r="B27" s="115" t="s">
        <v>29</v>
      </c>
      <c r="C27" s="9" t="e">
        <f>#REF!</f>
        <v>#REF!</v>
      </c>
      <c r="D27" s="9" t="e">
        <f>#REF!</f>
        <v>#REF!</v>
      </c>
      <c r="E27" s="19">
        <f>SUM('1:2'!E27)</f>
        <v>52202786</v>
      </c>
      <c r="F27" s="24">
        <f>SUM('1:2'!F27)</f>
        <v>3792.2377561400958</v>
      </c>
      <c r="G27" s="28">
        <f>SUM('1:2'!G27)</f>
        <v>684583.72</v>
      </c>
      <c r="H27" s="123">
        <f>SUM('1:2'!H27)</f>
        <v>49.744493532916728</v>
      </c>
      <c r="I27" s="9" t="e">
        <f>#REF!</f>
        <v>#REF!</v>
      </c>
      <c r="J27" s="9" t="e">
        <f>#REF!</f>
        <v>#REF!</v>
      </c>
      <c r="K27" s="70">
        <f>SUM('1:2'!K27)</f>
        <v>41034342</v>
      </c>
      <c r="L27" s="70">
        <f>SUM('1:2'!L27)</f>
        <v>4385.4164796409104</v>
      </c>
      <c r="M27" s="30">
        <f>SUM('1:2'!M27)</f>
        <v>547782.18000000005</v>
      </c>
      <c r="N27" s="83">
        <f>SUM('1:2'!N27)</f>
        <v>58.542500801538964</v>
      </c>
      <c r="O27" s="39" t="e">
        <f t="shared" si="10"/>
        <v>#REF!</v>
      </c>
      <c r="P27" s="30" t="e">
        <f t="shared" si="0"/>
        <v>#REF!</v>
      </c>
      <c r="Q27" s="132">
        <f t="shared" si="1"/>
        <v>93237128</v>
      </c>
      <c r="R27" s="70">
        <f t="shared" si="2"/>
        <v>8177.6542357810067</v>
      </c>
      <c r="S27" s="30">
        <f t="shared" si="3"/>
        <v>1232365.8999999999</v>
      </c>
      <c r="T27" s="83">
        <f t="shared" si="4"/>
        <v>108.2869943344557</v>
      </c>
      <c r="U27" s="11" t="s">
        <v>39</v>
      </c>
      <c r="V27" s="138" t="s">
        <v>119</v>
      </c>
      <c r="W27" s="11" t="str">
        <f t="shared" si="11"/>
        <v>ΗΡΩΝ ΘΕΡΜΟΗΛΕΚΤΡΙΚΗ Α.Ε.Βιομηχανικό</v>
      </c>
      <c r="X27" s="98">
        <f>Q27+Q28</f>
        <v>184913298</v>
      </c>
      <c r="Y27" s="97" t="e">
        <f>O27+O28</f>
        <v>#REF!</v>
      </c>
      <c r="Z27" s="97" t="e">
        <f>P27+P28</f>
        <v>#REF!</v>
      </c>
      <c r="AB27" s="138" t="s">
        <v>124</v>
      </c>
      <c r="AC27" s="138" t="s">
        <v>117</v>
      </c>
      <c r="AD27" s="138" t="str">
        <f t="shared" si="5"/>
        <v>ΑΝΟΞΑΛ Α.Ε. ΒΙΟΜΗΧΑΝΙΑ ΕΠΕΞΕΡΓΑΣΙΑΣ ΚΑΙ ΑΝΑΚΥΚΛΩΣΗΣ ΜΕΤΑΛΛΩΝ Επαγγελματικό</v>
      </c>
      <c r="AE27" s="138">
        <f t="shared" si="6"/>
        <v>0</v>
      </c>
      <c r="AF27" s="138">
        <f t="shared" si="7"/>
        <v>0</v>
      </c>
      <c r="AG27" s="138">
        <f t="shared" si="8"/>
        <v>0</v>
      </c>
      <c r="AH27" s="138">
        <f t="shared" si="9"/>
        <v>0</v>
      </c>
      <c r="AI27" s="138">
        <v>0</v>
      </c>
      <c r="AJ27" s="138">
        <v>0</v>
      </c>
      <c r="AK27" s="138">
        <v>0</v>
      </c>
    </row>
    <row r="28" spans="1:37" s="15" customFormat="1" ht="19.5" customHeight="1" outlineLevel="1" x14ac:dyDescent="0.2">
      <c r="A28" s="252"/>
      <c r="B28" s="116" t="s">
        <v>30</v>
      </c>
      <c r="C28" s="9" t="e">
        <f>#REF!</f>
        <v>#REF!</v>
      </c>
      <c r="D28" s="9" t="e">
        <f>#REF!</f>
        <v>#REF!</v>
      </c>
      <c r="E28" s="19">
        <f>SUM('1:2'!E28)</f>
        <v>51312622</v>
      </c>
      <c r="F28" s="24">
        <f>SUM('1:2'!F28)</f>
        <v>3745.7202715526682</v>
      </c>
      <c r="G28" s="28">
        <f>SUM('1:2'!G28)</f>
        <v>673420.67999999993</v>
      </c>
      <c r="H28" s="123">
        <f>SUM('1:2'!H28)</f>
        <v>49.158382363676175</v>
      </c>
      <c r="I28" s="9" t="e">
        <f>#REF!</f>
        <v>#REF!</v>
      </c>
      <c r="J28" s="9" t="e">
        <f>#REF!</f>
        <v>#REF!</v>
      </c>
      <c r="K28" s="70">
        <f>SUM('1:2'!K28)</f>
        <v>40363548</v>
      </c>
      <c r="L28" s="70">
        <f>SUM('1:2'!L28)</f>
        <v>4345.3060609322856</v>
      </c>
      <c r="M28" s="30">
        <f>SUM('1:2'!M28)</f>
        <v>538940.56000000006</v>
      </c>
      <c r="N28" s="83">
        <f>SUM('1:2'!N28)</f>
        <v>58.019222736570143</v>
      </c>
      <c r="O28" s="39" t="e">
        <f t="shared" si="10"/>
        <v>#REF!</v>
      </c>
      <c r="P28" s="30" t="e">
        <f t="shared" si="0"/>
        <v>#REF!</v>
      </c>
      <c r="Q28" s="132">
        <f t="shared" si="1"/>
        <v>91676170</v>
      </c>
      <c r="R28" s="70">
        <f t="shared" si="2"/>
        <v>8091.0263324849539</v>
      </c>
      <c r="S28" s="30">
        <f t="shared" si="3"/>
        <v>1212361.24</v>
      </c>
      <c r="T28" s="83">
        <f t="shared" si="4"/>
        <v>107.17760510024632</v>
      </c>
      <c r="U28" s="11" t="s">
        <v>39</v>
      </c>
      <c r="V28" s="11"/>
      <c r="W28" s="11" t="str">
        <f t="shared" si="11"/>
        <v>ΗΡΩΝ ΘΕΡΜΟΗΛΕΚΤΡΙΚΗ Α.Ε.</v>
      </c>
      <c r="AB28" s="138" t="s">
        <v>124</v>
      </c>
      <c r="AC28" s="138" t="s">
        <v>119</v>
      </c>
      <c r="AD28" s="138" t="str">
        <f t="shared" si="5"/>
        <v>ΑΝΟΞΑΛ Α.Ε. ΒΙΟΜΗΧΑΝΙΑ ΕΠΕΞΕΡΓΑΣΙΑΣ ΚΑΙ ΑΝΑΚΥΚΛΩΣΗΣ ΜΕΤΑΛΛΩΝ Βιομηχανικό</v>
      </c>
      <c r="AE28" s="138">
        <f t="shared" si="6"/>
        <v>0</v>
      </c>
      <c r="AF28" s="138">
        <f t="shared" si="7"/>
        <v>0</v>
      </c>
      <c r="AG28" s="138">
        <f t="shared" si="8"/>
        <v>0</v>
      </c>
      <c r="AH28" s="138">
        <f t="shared" si="9"/>
        <v>0</v>
      </c>
      <c r="AI28" s="138">
        <v>0</v>
      </c>
      <c r="AJ28" s="138">
        <v>0</v>
      </c>
      <c r="AK28" s="138">
        <v>0</v>
      </c>
    </row>
    <row r="29" spans="1:37" s="8" customFormat="1" ht="36" customHeight="1" x14ac:dyDescent="0.2">
      <c r="A29" s="256">
        <v>5</v>
      </c>
      <c r="B29" s="117" t="s">
        <v>125</v>
      </c>
      <c r="C29" s="9" t="e">
        <f>#REF!</f>
        <v>#REF!</v>
      </c>
      <c r="D29" s="9" t="e">
        <f>#REF!</f>
        <v>#REF!</v>
      </c>
      <c r="E29" s="18">
        <f>SUM(E30:E33)</f>
        <v>1232334</v>
      </c>
      <c r="F29" s="18">
        <v>0</v>
      </c>
      <c r="G29" s="27">
        <f>SUM(G30:G33)</f>
        <v>6813.84</v>
      </c>
      <c r="H29" s="29">
        <f>IFERROR(G29/(C29+D29),0)</f>
        <v>0</v>
      </c>
      <c r="I29" s="9" t="e">
        <f>#REF!</f>
        <v>#REF!</v>
      </c>
      <c r="J29" s="9" t="e">
        <f>#REF!</f>
        <v>#REF!</v>
      </c>
      <c r="K29" s="14">
        <f>SUM(K30:K33)</f>
        <v>2923074</v>
      </c>
      <c r="L29" s="67" t="str">
        <f t="shared" si="13"/>
        <v/>
      </c>
      <c r="M29" s="67">
        <f>SUM(M30:M33)</f>
        <v>7926.1</v>
      </c>
      <c r="N29" s="29">
        <f>IFERROR(M29/(I29+J29),0)</f>
        <v>0</v>
      </c>
      <c r="O29" s="40" t="e">
        <f t="shared" si="10"/>
        <v>#REF!</v>
      </c>
      <c r="P29" s="13" t="e">
        <f t="shared" si="0"/>
        <v>#REF!</v>
      </c>
      <c r="Q29" s="133">
        <f t="shared" si="1"/>
        <v>4155408</v>
      </c>
      <c r="R29" s="67" t="e">
        <f>F29+L29</f>
        <v>#VALUE!</v>
      </c>
      <c r="S29" s="67">
        <f t="shared" si="3"/>
        <v>14739.94</v>
      </c>
      <c r="T29" s="29">
        <f t="shared" si="4"/>
        <v>0</v>
      </c>
      <c r="U29" s="11"/>
      <c r="V29" s="11"/>
      <c r="W29" s="11" t="str">
        <f t="shared" si="11"/>
        <v/>
      </c>
      <c r="AB29" s="138" t="s">
        <v>126</v>
      </c>
      <c r="AC29" s="138" t="s">
        <v>115</v>
      </c>
      <c r="AD29" s="138" t="str">
        <f t="shared" si="5"/>
        <v>FULGOR ΕΛΛΗΝΙΚΗ ΕΤΑΙΡΕΙΑ ΗΛΕΚΤΡΙΚΩΝ ΚΑΛΩΔΙΩΝ Α.Ε.Οικιακό</v>
      </c>
      <c r="AE29" s="138">
        <f t="shared" si="6"/>
        <v>0</v>
      </c>
      <c r="AF29" s="138">
        <f t="shared" si="7"/>
        <v>0</v>
      </c>
      <c r="AG29" s="138">
        <f t="shared" si="8"/>
        <v>0</v>
      </c>
      <c r="AH29" s="138">
        <f t="shared" si="9"/>
        <v>0</v>
      </c>
      <c r="AI29" s="138">
        <v>0</v>
      </c>
      <c r="AJ29" s="138">
        <v>0</v>
      </c>
      <c r="AK29" s="138">
        <v>0</v>
      </c>
    </row>
    <row r="30" spans="1:37" s="8" customFormat="1" ht="19.5" customHeight="1" outlineLevel="1" x14ac:dyDescent="0.2">
      <c r="A30" s="257"/>
      <c r="B30" s="115" t="s">
        <v>27</v>
      </c>
      <c r="C30" s="9" t="e">
        <f>#REF!</f>
        <v>#REF!</v>
      </c>
      <c r="D30" s="9" t="e">
        <f>#REF!</f>
        <v>#REF!</v>
      </c>
      <c r="E30" s="42">
        <f>SUM('1:2'!E30)</f>
        <v>361468</v>
      </c>
      <c r="F30" s="70">
        <f>SUM('1:2'!F30)</f>
        <v>156</v>
      </c>
      <c r="G30" s="28">
        <f>SUM('1:2'!G30)</f>
        <v>8.64</v>
      </c>
      <c r="H30" s="123">
        <f>SUM('1:2'!H30)</f>
        <v>957960</v>
      </c>
      <c r="I30" s="9" t="e">
        <f>#REF!</f>
        <v>#REF!</v>
      </c>
      <c r="J30" s="9" t="e">
        <f>#REF!</f>
        <v>#REF!</v>
      </c>
      <c r="K30" s="103">
        <f>SUM('1:2'!K30)</f>
        <v>911268</v>
      </c>
      <c r="L30" s="70">
        <f>SUM('1:2'!L30)</f>
        <v>10</v>
      </c>
      <c r="M30" s="30">
        <f>SUM('1:2'!M30)</f>
        <v>0</v>
      </c>
      <c r="N30" s="83">
        <f>SUM('1:2'!N30)</f>
        <v>9818</v>
      </c>
      <c r="O30" s="39" t="e">
        <f t="shared" si="10"/>
        <v>#REF!</v>
      </c>
      <c r="P30" s="10" t="e">
        <f t="shared" si="0"/>
        <v>#REF!</v>
      </c>
      <c r="Q30" s="131">
        <f t="shared" si="1"/>
        <v>1272736</v>
      </c>
      <c r="R30" s="70">
        <f t="shared" si="2"/>
        <v>166</v>
      </c>
      <c r="S30" s="30">
        <f t="shared" si="3"/>
        <v>8.64</v>
      </c>
      <c r="T30" s="83">
        <f t="shared" si="4"/>
        <v>967778</v>
      </c>
      <c r="U30" s="11" t="s">
        <v>127</v>
      </c>
      <c r="V30" s="138" t="s">
        <v>115</v>
      </c>
      <c r="W30" s="11" t="str">
        <f t="shared" si="11"/>
        <v>MNG TradingΟικιακό</v>
      </c>
      <c r="X30" s="11">
        <f>Q30</f>
        <v>1272736</v>
      </c>
      <c r="Y30" s="97" t="e">
        <f>O30</f>
        <v>#REF!</v>
      </c>
      <c r="Z30" s="97" t="e">
        <f>P30</f>
        <v>#REF!</v>
      </c>
      <c r="AB30" s="138" t="s">
        <v>126</v>
      </c>
      <c r="AC30" s="138" t="s">
        <v>117</v>
      </c>
      <c r="AD30" s="138" t="str">
        <f t="shared" si="5"/>
        <v>FULGOR ΕΛΛΗΝΙΚΗ ΕΤΑΙΡΕΙΑ ΗΛΕΚΤΡΙΚΩΝ ΚΑΛΩΔΙΩΝ Α.Ε.Επαγγελματικό</v>
      </c>
      <c r="AE30" s="138">
        <f t="shared" si="6"/>
        <v>0</v>
      </c>
      <c r="AF30" s="138">
        <f t="shared" si="7"/>
        <v>0</v>
      </c>
      <c r="AG30" s="138">
        <f t="shared" si="8"/>
        <v>0</v>
      </c>
      <c r="AH30" s="138">
        <f t="shared" si="9"/>
        <v>0</v>
      </c>
      <c r="AI30" s="138">
        <v>0</v>
      </c>
      <c r="AJ30" s="138">
        <v>0</v>
      </c>
      <c r="AK30" s="138">
        <v>0</v>
      </c>
    </row>
    <row r="31" spans="1:37" s="8" customFormat="1" ht="19.5" customHeight="1" outlineLevel="1" x14ac:dyDescent="0.2">
      <c r="A31" s="257"/>
      <c r="B31" s="115" t="s">
        <v>28</v>
      </c>
      <c r="C31" s="9" t="e">
        <f>#REF!</f>
        <v>#REF!</v>
      </c>
      <c r="D31" s="9" t="e">
        <f>#REF!</f>
        <v>#REF!</v>
      </c>
      <c r="E31" s="19">
        <f>SUM('1:2'!E31)</f>
        <v>296494</v>
      </c>
      <c r="F31" s="24">
        <f>SUM('1:2'!F31)</f>
        <v>148</v>
      </c>
      <c r="G31" s="28">
        <f>SUM('1:2'!G31)</f>
        <v>0</v>
      </c>
      <c r="H31" s="123">
        <f>SUM('1:2'!H31)</f>
        <v>187780</v>
      </c>
      <c r="I31" s="9" t="e">
        <f>#REF!</f>
        <v>#REF!</v>
      </c>
      <c r="J31" s="9" t="e">
        <f>#REF!</f>
        <v>#REF!</v>
      </c>
      <c r="K31" s="70">
        <f>SUM('1:2'!K31)</f>
        <v>454850</v>
      </c>
      <c r="L31" s="70">
        <f>SUM('1:2'!L31)</f>
        <v>10</v>
      </c>
      <c r="M31" s="30">
        <f>SUM('1:2'!M31)</f>
        <v>0</v>
      </c>
      <c r="N31" s="83">
        <f>SUM('1:2'!N31)</f>
        <v>9818</v>
      </c>
      <c r="O31" s="39" t="e">
        <f t="shared" si="10"/>
        <v>#REF!</v>
      </c>
      <c r="P31" s="10" t="e">
        <f t="shared" si="0"/>
        <v>#REF!</v>
      </c>
      <c r="Q31" s="132">
        <f t="shared" si="1"/>
        <v>751344</v>
      </c>
      <c r="R31" s="70">
        <f t="shared" si="2"/>
        <v>158</v>
      </c>
      <c r="S31" s="30">
        <f t="shared" si="3"/>
        <v>0</v>
      </c>
      <c r="T31" s="83">
        <f t="shared" si="4"/>
        <v>197598</v>
      </c>
      <c r="U31" s="11" t="s">
        <v>127</v>
      </c>
      <c r="V31" s="138" t="s">
        <v>117</v>
      </c>
      <c r="W31" s="11" t="str">
        <f t="shared" si="11"/>
        <v>MNG TradingΕπαγγελματικό</v>
      </c>
      <c r="X31" s="98">
        <f>Q31</f>
        <v>751344</v>
      </c>
      <c r="Y31" s="97" t="e">
        <f>O31</f>
        <v>#REF!</v>
      </c>
      <c r="Z31" s="97" t="e">
        <f>P31</f>
        <v>#REF!</v>
      </c>
      <c r="AB31" s="138" t="s">
        <v>126</v>
      </c>
      <c r="AC31" s="138" t="s">
        <v>119</v>
      </c>
      <c r="AD31" s="138" t="str">
        <f t="shared" si="5"/>
        <v>FULGOR ΕΛΛΗΝΙΚΗ ΕΤΑΙΡΕΙΑ ΗΛΕΚΤΡΙΚΩΝ ΚΑΛΩΔΙΩΝ Α.Ε.Βιομηχανικό</v>
      </c>
      <c r="AE31" s="138">
        <f t="shared" si="6"/>
        <v>0</v>
      </c>
      <c r="AF31" s="138">
        <f t="shared" si="7"/>
        <v>0</v>
      </c>
      <c r="AG31" s="138">
        <f t="shared" si="8"/>
        <v>0</v>
      </c>
      <c r="AH31" s="138">
        <f t="shared" si="9"/>
        <v>0</v>
      </c>
      <c r="AI31" s="138">
        <v>0</v>
      </c>
      <c r="AJ31" s="138">
        <v>0</v>
      </c>
      <c r="AK31" s="138">
        <v>0</v>
      </c>
    </row>
    <row r="32" spans="1:37" s="8" customFormat="1" ht="19.5" customHeight="1" outlineLevel="1" x14ac:dyDescent="0.2">
      <c r="A32" s="257"/>
      <c r="B32" s="115" t="s">
        <v>29</v>
      </c>
      <c r="C32" s="9" t="e">
        <f>#REF!</f>
        <v>#REF!</v>
      </c>
      <c r="D32" s="9" t="e">
        <f>#REF!</f>
        <v>#REF!</v>
      </c>
      <c r="E32" s="19">
        <f>SUM('1:2'!E32)</f>
        <v>56874</v>
      </c>
      <c r="F32" s="24">
        <f>SUM('1:2'!F32)</f>
        <v>6</v>
      </c>
      <c r="G32" s="28">
        <f>SUM('1:2'!G32)</f>
        <v>0</v>
      </c>
      <c r="H32" s="123">
        <f>SUM('1:2'!H32)</f>
        <v>255480</v>
      </c>
      <c r="I32" s="9" t="e">
        <f>#REF!</f>
        <v>#REF!</v>
      </c>
      <c r="J32" s="9" t="e">
        <f>#REF!</f>
        <v>#REF!</v>
      </c>
      <c r="K32" s="70">
        <f>SUM('1:2'!K32)</f>
        <v>456418</v>
      </c>
      <c r="L32" s="70">
        <f>SUM('1:2'!L32)</f>
        <v>0</v>
      </c>
      <c r="M32" s="30">
        <f>SUM('1:2'!M32)</f>
        <v>0</v>
      </c>
      <c r="N32" s="83">
        <f>SUM('1:2'!N32)</f>
        <v>0</v>
      </c>
      <c r="O32" s="39" t="e">
        <f t="shared" si="10"/>
        <v>#REF!</v>
      </c>
      <c r="P32" s="10" t="e">
        <f t="shared" si="0"/>
        <v>#REF!</v>
      </c>
      <c r="Q32" s="132">
        <f t="shared" si="1"/>
        <v>513292</v>
      </c>
      <c r="R32" s="70">
        <f t="shared" si="2"/>
        <v>6</v>
      </c>
      <c r="S32" s="30">
        <f t="shared" si="3"/>
        <v>0</v>
      </c>
      <c r="T32" s="83">
        <f t="shared" si="4"/>
        <v>255480</v>
      </c>
      <c r="U32" s="11" t="s">
        <v>127</v>
      </c>
      <c r="V32" s="138" t="s">
        <v>119</v>
      </c>
      <c r="W32" s="11" t="str">
        <f t="shared" si="11"/>
        <v>MNG TradingΒιομηχανικό</v>
      </c>
      <c r="X32" s="98">
        <f>Q32+Q33</f>
        <v>2131328</v>
      </c>
      <c r="Y32" s="97" t="e">
        <f>O32+O33</f>
        <v>#REF!</v>
      </c>
      <c r="Z32" s="97" t="e">
        <f>P32+P33</f>
        <v>#REF!</v>
      </c>
      <c r="AB32" s="138" t="s">
        <v>128</v>
      </c>
      <c r="AC32" s="138" t="s">
        <v>115</v>
      </c>
      <c r="AD32" s="138" t="str">
        <f t="shared" si="5"/>
        <v>ΕΛΒΑΛΧΑΛΚΟΡ Α.Ε.Οικιακό</v>
      </c>
      <c r="AE32" s="138">
        <f t="shared" si="6"/>
        <v>0</v>
      </c>
      <c r="AF32" s="138">
        <f t="shared" si="7"/>
        <v>0</v>
      </c>
      <c r="AG32" s="138">
        <f t="shared" si="8"/>
        <v>0</v>
      </c>
      <c r="AH32" s="138">
        <f t="shared" si="9"/>
        <v>0</v>
      </c>
      <c r="AI32" s="138">
        <v>0</v>
      </c>
      <c r="AJ32" s="138">
        <v>0</v>
      </c>
      <c r="AK32" s="138">
        <v>0</v>
      </c>
    </row>
    <row r="33" spans="1:37" s="15" customFormat="1" ht="19.5" customHeight="1" outlineLevel="1" x14ac:dyDescent="0.2">
      <c r="A33" s="258"/>
      <c r="B33" s="116" t="s">
        <v>30</v>
      </c>
      <c r="C33" s="9" t="e">
        <f>#REF!</f>
        <v>#REF!</v>
      </c>
      <c r="D33" s="9" t="e">
        <f>#REF!</f>
        <v>#REF!</v>
      </c>
      <c r="E33" s="19">
        <f>SUM('1:2'!E33)</f>
        <v>517498</v>
      </c>
      <c r="F33" s="24">
        <f>SUM('1:2'!F33)</f>
        <v>3725.0071942446043</v>
      </c>
      <c r="G33" s="28">
        <f>SUM('1:2'!G33)</f>
        <v>6805.2</v>
      </c>
      <c r="H33" s="123">
        <f>SUM('1:2'!H33)</f>
        <v>514748.95827338129</v>
      </c>
      <c r="I33" s="9" t="e">
        <f>#REF!</f>
        <v>#REF!</v>
      </c>
      <c r="J33" s="9" t="e">
        <f>#REF!</f>
        <v>#REF!</v>
      </c>
      <c r="K33" s="70">
        <f>SUM('1:2'!K33)</f>
        <v>1100538</v>
      </c>
      <c r="L33" s="70">
        <f>SUM('1:2'!L33)</f>
        <v>14872.135135135135</v>
      </c>
      <c r="M33" s="30">
        <f>SUM('1:2'!M33)</f>
        <v>7926.1</v>
      </c>
      <c r="N33" s="83">
        <f>SUM('1:2'!N33)</f>
        <v>107.10945945945946</v>
      </c>
      <c r="O33" s="39" t="e">
        <f t="shared" si="10"/>
        <v>#REF!</v>
      </c>
      <c r="P33" s="10" t="e">
        <f t="shared" si="0"/>
        <v>#REF!</v>
      </c>
      <c r="Q33" s="132">
        <f t="shared" si="1"/>
        <v>1618036</v>
      </c>
      <c r="R33" s="70">
        <f t="shared" si="2"/>
        <v>18597.142329379738</v>
      </c>
      <c r="S33" s="30">
        <f t="shared" si="3"/>
        <v>14731.3</v>
      </c>
      <c r="T33" s="83">
        <f t="shared" si="4"/>
        <v>514856.06773284072</v>
      </c>
      <c r="U33" s="11" t="s">
        <v>127</v>
      </c>
      <c r="V33" s="11"/>
      <c r="W33" s="11" t="str">
        <f t="shared" si="11"/>
        <v>MNG Trading</v>
      </c>
      <c r="X33" s="12"/>
      <c r="AB33" s="138" t="s">
        <v>128</v>
      </c>
      <c r="AC33" s="138" t="s">
        <v>117</v>
      </c>
      <c r="AD33" s="138" t="str">
        <f t="shared" si="5"/>
        <v>ΕΛΒΑΛΧΑΛΚΟΡ Α.Ε.Επαγγελματικό</v>
      </c>
      <c r="AE33" s="138">
        <f t="shared" si="6"/>
        <v>0</v>
      </c>
      <c r="AF33" s="138">
        <f t="shared" si="7"/>
        <v>0</v>
      </c>
      <c r="AG33" s="138">
        <f t="shared" si="8"/>
        <v>0</v>
      </c>
      <c r="AH33" s="138">
        <f t="shared" si="9"/>
        <v>0</v>
      </c>
      <c r="AI33" s="138">
        <v>0</v>
      </c>
      <c r="AJ33" s="138">
        <v>0</v>
      </c>
      <c r="AK33" s="138">
        <v>0</v>
      </c>
    </row>
    <row r="34" spans="1:37" s="8" customFormat="1" ht="36" customHeight="1" x14ac:dyDescent="0.2">
      <c r="A34" s="251">
        <v>6</v>
      </c>
      <c r="B34" s="117" t="s">
        <v>42</v>
      </c>
      <c r="C34" s="9" t="e">
        <f>#REF!</f>
        <v>#REF!</v>
      </c>
      <c r="D34" s="9" t="e">
        <f>#REF!</f>
        <v>#REF!</v>
      </c>
      <c r="E34" s="18">
        <f>SUM(E35:E38)</f>
        <v>81260056</v>
      </c>
      <c r="F34" s="18" t="e">
        <f>E34/(C34+D34)</f>
        <v>#REF!</v>
      </c>
      <c r="G34" s="27">
        <f>SUM(G35:G38)</f>
        <v>658.64</v>
      </c>
      <c r="H34" s="29" t="str">
        <f t="shared" si="12"/>
        <v/>
      </c>
      <c r="I34" s="9" t="e">
        <f>#REF!</f>
        <v>#REF!</v>
      </c>
      <c r="J34" s="9" t="e">
        <f>#REF!</f>
        <v>#REF!</v>
      </c>
      <c r="K34" s="14">
        <f>SUM(K35:K38)</f>
        <v>1609231366</v>
      </c>
      <c r="L34" s="67" t="str">
        <f t="shared" si="13"/>
        <v/>
      </c>
      <c r="M34" s="67">
        <f>SUM(M35:M38)</f>
        <v>4231.6400000000003</v>
      </c>
      <c r="N34" s="29">
        <f>IFERROR(M34/(I34+J34),0)</f>
        <v>0</v>
      </c>
      <c r="O34" s="40" t="e">
        <f t="shared" si="10"/>
        <v>#REF!</v>
      </c>
      <c r="P34" s="13" t="e">
        <f t="shared" si="0"/>
        <v>#REF!</v>
      </c>
      <c r="Q34" s="133">
        <f t="shared" si="1"/>
        <v>1690491422</v>
      </c>
      <c r="R34" s="67" t="e">
        <f t="shared" si="2"/>
        <v>#REF!</v>
      </c>
      <c r="S34" s="67">
        <f t="shared" si="3"/>
        <v>4890.2800000000007</v>
      </c>
      <c r="T34" s="29" t="e">
        <f>H34+N34</f>
        <v>#VALUE!</v>
      </c>
      <c r="U34" s="11"/>
      <c r="V34" s="11"/>
      <c r="W34" s="11" t="str">
        <f t="shared" si="11"/>
        <v/>
      </c>
      <c r="AB34" s="138" t="s">
        <v>128</v>
      </c>
      <c r="AC34" s="138" t="s">
        <v>119</v>
      </c>
      <c r="AD34" s="138" t="str">
        <f t="shared" si="5"/>
        <v>ΕΛΒΑΛΧΑΛΚΟΡ Α.Ε.Βιομηχανικό</v>
      </c>
      <c r="AE34" s="138">
        <f t="shared" si="6"/>
        <v>0</v>
      </c>
      <c r="AF34" s="138">
        <f t="shared" si="7"/>
        <v>0</v>
      </c>
      <c r="AG34" s="138">
        <f t="shared" si="8"/>
        <v>0</v>
      </c>
      <c r="AH34" s="138">
        <f t="shared" si="9"/>
        <v>0</v>
      </c>
      <c r="AI34" s="138">
        <v>0</v>
      </c>
      <c r="AJ34" s="138">
        <v>0</v>
      </c>
      <c r="AK34" s="138">
        <v>0</v>
      </c>
    </row>
    <row r="35" spans="1:37" s="8" customFormat="1" ht="19.5" customHeight="1" outlineLevel="1" x14ac:dyDescent="0.2">
      <c r="A35" s="252"/>
      <c r="B35" s="115" t="s">
        <v>27</v>
      </c>
      <c r="C35" s="9" t="e">
        <f>#REF!</f>
        <v>#REF!</v>
      </c>
      <c r="D35" s="9" t="e">
        <f>#REF!</f>
        <v>#REF!</v>
      </c>
      <c r="E35" s="19">
        <f>SUM('1:2'!E35)</f>
        <v>51496</v>
      </c>
      <c r="F35" s="24">
        <f>SUM('1:2'!F35)</f>
        <v>10299.200000000001</v>
      </c>
      <c r="G35" s="28">
        <f>SUM('1:2'!G35)</f>
        <v>656.64</v>
      </c>
      <c r="H35" s="123">
        <f>SUM('1:2'!H35)</f>
        <v>131.328</v>
      </c>
      <c r="I35" s="9" t="e">
        <f>#REF!</f>
        <v>#REF!</v>
      </c>
      <c r="J35" s="9" t="e">
        <f>#REF!</f>
        <v>#REF!</v>
      </c>
      <c r="K35" s="103">
        <f>SUM('1:2'!K35)</f>
        <v>301906</v>
      </c>
      <c r="L35" s="70">
        <f>SUM('1:2'!L35)</f>
        <v>75476.5</v>
      </c>
      <c r="M35" s="30">
        <f>SUM('1:2'!M35)</f>
        <v>3786.88</v>
      </c>
      <c r="N35" s="83">
        <f>SUM('1:2'!N35)</f>
        <v>946.72</v>
      </c>
      <c r="O35" s="39" t="e">
        <f t="shared" si="10"/>
        <v>#REF!</v>
      </c>
      <c r="P35" s="10" t="e">
        <f t="shared" si="0"/>
        <v>#REF!</v>
      </c>
      <c r="Q35" s="131">
        <f t="shared" si="1"/>
        <v>353402</v>
      </c>
      <c r="R35" s="70">
        <f t="shared" si="2"/>
        <v>85775.7</v>
      </c>
      <c r="S35" s="30">
        <f t="shared" si="3"/>
        <v>4443.5200000000004</v>
      </c>
      <c r="T35" s="83">
        <f t="shared" si="4"/>
        <v>1078.048</v>
      </c>
      <c r="U35" s="11" t="s">
        <v>129</v>
      </c>
      <c r="V35" s="138" t="s">
        <v>115</v>
      </c>
      <c r="W35" s="11" t="str">
        <f t="shared" si="11"/>
        <v>ΣΙΔΕΝΟΡ ΒΙΟΜΗΧΑΝΙΚΗ ΧΑΛΥΒΑ Α.Ε.Οικιακό</v>
      </c>
      <c r="X35" s="11">
        <f>Q35</f>
        <v>353402</v>
      </c>
      <c r="Y35" s="97" t="e">
        <f>O35</f>
        <v>#REF!</v>
      </c>
      <c r="Z35" s="97" t="e">
        <f>P35</f>
        <v>#REF!</v>
      </c>
      <c r="AB35" s="138" t="s">
        <v>127</v>
      </c>
      <c r="AC35" s="138" t="s">
        <v>115</v>
      </c>
      <c r="AD35" s="138" t="str">
        <f t="shared" si="5"/>
        <v>MNG TradingΟικιακό</v>
      </c>
      <c r="AE35" s="138" t="e">
        <f t="shared" si="6"/>
        <v>#REF!</v>
      </c>
      <c r="AF35" s="138" t="e">
        <f t="shared" si="7"/>
        <v>#REF!</v>
      </c>
      <c r="AG35" s="138" t="e">
        <f t="shared" si="8"/>
        <v>#REF!</v>
      </c>
      <c r="AH35" s="138">
        <f t="shared" si="9"/>
        <v>1272736</v>
      </c>
      <c r="AI35" s="138">
        <v>0</v>
      </c>
      <c r="AJ35" s="138">
        <v>0</v>
      </c>
      <c r="AK35" s="138">
        <v>0</v>
      </c>
    </row>
    <row r="36" spans="1:37" s="8" customFormat="1" ht="19.5" customHeight="1" outlineLevel="1" x14ac:dyDescent="0.2">
      <c r="A36" s="252"/>
      <c r="B36" s="115" t="s">
        <v>28</v>
      </c>
      <c r="C36" s="9" t="e">
        <f>#REF!</f>
        <v>#REF!</v>
      </c>
      <c r="D36" s="9" t="e">
        <f>#REF!</f>
        <v>#REF!</v>
      </c>
      <c r="E36" s="19">
        <f>SUM('1:2'!E36)</f>
        <v>44017252</v>
      </c>
      <c r="F36" s="24">
        <f>SUM('1:2'!F36)</f>
        <v>19098</v>
      </c>
      <c r="G36" s="28">
        <f>SUM('1:2'!G36)</f>
        <v>2</v>
      </c>
      <c r="H36" s="123">
        <f>SUM('1:2'!H36)</f>
        <v>29162010</v>
      </c>
      <c r="I36" s="9" t="e">
        <f>#REF!</f>
        <v>#REF!</v>
      </c>
      <c r="J36" s="9" t="e">
        <f>#REF!</f>
        <v>#REF!</v>
      </c>
      <c r="K36" s="70">
        <f>SUM('1:2'!K36)</f>
        <v>838931262</v>
      </c>
      <c r="L36" s="70">
        <f>SUM('1:2'!L36)</f>
        <v>524798</v>
      </c>
      <c r="M36" s="30">
        <f>SUM('1:2'!M36)</f>
        <v>444.76</v>
      </c>
      <c r="N36" s="83">
        <f>SUM('1:2'!N36)</f>
        <v>10538058.76</v>
      </c>
      <c r="O36" s="39" t="e">
        <f t="shared" si="10"/>
        <v>#REF!</v>
      </c>
      <c r="P36" s="10" t="e">
        <f t="shared" si="0"/>
        <v>#REF!</v>
      </c>
      <c r="Q36" s="132">
        <f t="shared" si="1"/>
        <v>882948514</v>
      </c>
      <c r="R36" s="70">
        <f t="shared" si="2"/>
        <v>543896</v>
      </c>
      <c r="S36" s="30">
        <f t="shared" si="3"/>
        <v>446.76</v>
      </c>
      <c r="T36" s="83">
        <f t="shared" si="4"/>
        <v>39700068.759999998</v>
      </c>
      <c r="U36" s="11" t="s">
        <v>129</v>
      </c>
      <c r="V36" s="138" t="s">
        <v>117</v>
      </c>
      <c r="W36" s="11" t="str">
        <f t="shared" si="11"/>
        <v>ΣΙΔΕΝΟΡ ΒΙΟΜΗΧΑΝΙΚΗ ΧΑΛΥΒΑ Α.Ε.Επαγγελματικό</v>
      </c>
      <c r="X36" s="98">
        <f>Q36</f>
        <v>882948514</v>
      </c>
      <c r="Y36" s="97" t="e">
        <f>O36</f>
        <v>#REF!</v>
      </c>
      <c r="Z36" s="97" t="e">
        <f>P36</f>
        <v>#REF!</v>
      </c>
      <c r="AB36" s="138" t="s">
        <v>127</v>
      </c>
      <c r="AC36" s="138" t="s">
        <v>117</v>
      </c>
      <c r="AD36" s="138" t="str">
        <f t="shared" si="5"/>
        <v>MNG TradingΕπαγγελματικό</v>
      </c>
      <c r="AE36" s="138" t="e">
        <f t="shared" si="6"/>
        <v>#REF!</v>
      </c>
      <c r="AF36" s="138" t="e">
        <f t="shared" si="7"/>
        <v>#REF!</v>
      </c>
      <c r="AG36" s="138" t="e">
        <f t="shared" si="8"/>
        <v>#REF!</v>
      </c>
      <c r="AH36" s="138">
        <f t="shared" si="9"/>
        <v>751344</v>
      </c>
      <c r="AI36" s="138">
        <v>0</v>
      </c>
      <c r="AJ36" s="138">
        <v>0</v>
      </c>
      <c r="AK36" s="138">
        <v>0</v>
      </c>
    </row>
    <row r="37" spans="1:37" s="8" customFormat="1" ht="19.5" customHeight="1" outlineLevel="1" x14ac:dyDescent="0.2">
      <c r="A37" s="252"/>
      <c r="B37" s="115" t="s">
        <v>29</v>
      </c>
      <c r="C37" s="9" t="e">
        <f>#REF!</f>
        <v>#REF!</v>
      </c>
      <c r="D37" s="9" t="e">
        <f>#REF!</f>
        <v>#REF!</v>
      </c>
      <c r="E37" s="19">
        <f>SUM('1:2'!E37)</f>
        <v>32782078</v>
      </c>
      <c r="F37" s="24">
        <f>SUM('1:2'!F37)</f>
        <v>18470</v>
      </c>
      <c r="G37" s="28">
        <f>SUM('1:2'!G37)</f>
        <v>0</v>
      </c>
      <c r="H37" s="123">
        <f>SUM('1:2'!H37)</f>
        <v>24680502</v>
      </c>
      <c r="I37" s="9" t="e">
        <f>#REF!</f>
        <v>#REF!</v>
      </c>
      <c r="J37" s="9" t="e">
        <f>#REF!</f>
        <v>#REF!</v>
      </c>
      <c r="K37" s="70">
        <f>SUM('1:2'!K37)</f>
        <v>564325608</v>
      </c>
      <c r="L37" s="70">
        <f>SUM('1:2'!L37)</f>
        <v>458</v>
      </c>
      <c r="M37" s="30">
        <f>SUM('1:2'!M37)</f>
        <v>0</v>
      </c>
      <c r="N37" s="83">
        <f>SUM('1:2'!N37)</f>
        <v>471366</v>
      </c>
      <c r="O37" s="39" t="e">
        <f t="shared" si="10"/>
        <v>#REF!</v>
      </c>
      <c r="P37" s="10" t="e">
        <f t="shared" si="0"/>
        <v>#REF!</v>
      </c>
      <c r="Q37" s="132">
        <f t="shared" si="1"/>
        <v>597107686</v>
      </c>
      <c r="R37" s="70">
        <f t="shared" si="2"/>
        <v>18928</v>
      </c>
      <c r="S37" s="30">
        <f t="shared" si="3"/>
        <v>0</v>
      </c>
      <c r="T37" s="83">
        <f t="shared" si="4"/>
        <v>25151868</v>
      </c>
      <c r="U37" s="11" t="s">
        <v>129</v>
      </c>
      <c r="V37" s="138" t="s">
        <v>119</v>
      </c>
      <c r="W37" s="11" t="str">
        <f t="shared" si="11"/>
        <v>ΣΙΔΕΝΟΡ ΒΙΟΜΗΧΑΝΙΚΗ ΧΑΛΥΒΑ Α.Ε.Βιομηχανικό</v>
      </c>
      <c r="X37" s="98">
        <f>Q37+Q38</f>
        <v>807189506</v>
      </c>
      <c r="Y37" s="97" t="e">
        <f>O37+O38</f>
        <v>#REF!</v>
      </c>
      <c r="Z37" s="97" t="e">
        <f>P37+P38</f>
        <v>#REF!</v>
      </c>
      <c r="AB37" s="138" t="s">
        <v>127</v>
      </c>
      <c r="AC37" s="138" t="s">
        <v>119</v>
      </c>
      <c r="AD37" s="138" t="str">
        <f t="shared" si="5"/>
        <v>MNG TradingΒιομηχανικό</v>
      </c>
      <c r="AE37" s="138" t="e">
        <f t="shared" si="6"/>
        <v>#REF!</v>
      </c>
      <c r="AF37" s="138" t="e">
        <f t="shared" si="7"/>
        <v>#REF!</v>
      </c>
      <c r="AG37" s="138" t="e">
        <f t="shared" si="8"/>
        <v>#REF!</v>
      </c>
      <c r="AH37" s="138">
        <f t="shared" si="9"/>
        <v>2131328</v>
      </c>
      <c r="AI37" s="138">
        <v>0</v>
      </c>
      <c r="AJ37" s="138">
        <v>0</v>
      </c>
      <c r="AK37" s="138">
        <v>0</v>
      </c>
    </row>
    <row r="38" spans="1:37" s="15" customFormat="1" ht="19.5" customHeight="1" outlineLevel="1" x14ac:dyDescent="0.2">
      <c r="A38" s="252"/>
      <c r="B38" s="116" t="s">
        <v>30</v>
      </c>
      <c r="C38" s="9" t="e">
        <f>#REF!</f>
        <v>#REF!</v>
      </c>
      <c r="D38" s="9" t="e">
        <f>#REF!</f>
        <v>#REF!</v>
      </c>
      <c r="E38" s="19">
        <f>SUM('1:2'!E38)</f>
        <v>4409230</v>
      </c>
      <c r="F38" s="24">
        <f>SUM('1:2'!F38)</f>
        <v>628</v>
      </c>
      <c r="G38" s="28">
        <f>SUM('1:2'!G38)</f>
        <v>0</v>
      </c>
      <c r="H38" s="123">
        <f>SUM('1:2'!H38)</f>
        <v>3536694</v>
      </c>
      <c r="I38" s="9" t="e">
        <f>#REF!</f>
        <v>#REF!</v>
      </c>
      <c r="J38" s="9" t="e">
        <f>#REF!</f>
        <v>#REF!</v>
      </c>
      <c r="K38" s="70">
        <f>SUM('1:2'!K38)</f>
        <v>205672590</v>
      </c>
      <c r="L38" s="70">
        <f>SUM('1:2'!L38)</f>
        <v>18</v>
      </c>
      <c r="M38" s="30">
        <f>SUM('1:2'!M38)</f>
        <v>0</v>
      </c>
      <c r="N38" s="83">
        <f>SUM('1:2'!N38)</f>
        <v>2788240</v>
      </c>
      <c r="O38" s="39" t="e">
        <f t="shared" si="10"/>
        <v>#REF!</v>
      </c>
      <c r="P38" s="10" t="e">
        <f t="shared" si="0"/>
        <v>#REF!</v>
      </c>
      <c r="Q38" s="132">
        <f t="shared" si="1"/>
        <v>210081820</v>
      </c>
      <c r="R38" s="70">
        <f t="shared" si="2"/>
        <v>646</v>
      </c>
      <c r="S38" s="30">
        <f t="shared" si="3"/>
        <v>0</v>
      </c>
      <c r="T38" s="83">
        <f t="shared" si="4"/>
        <v>6324934</v>
      </c>
      <c r="U38" s="11" t="s">
        <v>129</v>
      </c>
      <c r="V38" s="11"/>
      <c r="W38" s="11" t="str">
        <f t="shared" si="11"/>
        <v>ΣΙΔΕΝΟΡ ΒΙΟΜΗΧΑΝΙΚΗ ΧΑΛΥΒΑ Α.Ε.</v>
      </c>
      <c r="AB38" s="138" t="s">
        <v>39</v>
      </c>
      <c r="AC38" s="138" t="s">
        <v>115</v>
      </c>
      <c r="AD38" s="138" t="str">
        <f t="shared" si="5"/>
        <v>ΗΡΩΝ ΘΕΡΜΟΗΛΕΚΤΡΙΚΗ Α.Ε.Οικιακό</v>
      </c>
      <c r="AE38" s="138" t="e">
        <f t="shared" si="6"/>
        <v>#REF!</v>
      </c>
      <c r="AF38" s="138" t="e">
        <f t="shared" si="7"/>
        <v>#REF!</v>
      </c>
      <c r="AG38" s="138" t="e">
        <f t="shared" si="8"/>
        <v>#REF!</v>
      </c>
      <c r="AH38" s="138">
        <f t="shared" si="9"/>
        <v>50748804</v>
      </c>
      <c r="AI38" s="138">
        <v>0</v>
      </c>
      <c r="AJ38" s="138">
        <v>0</v>
      </c>
      <c r="AK38" s="138">
        <v>0</v>
      </c>
    </row>
    <row r="39" spans="1:37" ht="119" x14ac:dyDescent="0.2">
      <c r="A39" s="251">
        <v>7</v>
      </c>
      <c r="B39" s="117" t="s">
        <v>45</v>
      </c>
      <c r="C39" s="9" t="e">
        <f>#REF!</f>
        <v>#REF!</v>
      </c>
      <c r="D39" s="9" t="e">
        <f>#REF!</f>
        <v>#REF!</v>
      </c>
      <c r="E39" s="18">
        <f>SUM(E40:E43)</f>
        <v>1001325034</v>
      </c>
      <c r="F39" s="18" t="str">
        <f t="shared" ref="F39" si="14">IFERROR(E39/(C39+D39),"")</f>
        <v/>
      </c>
      <c r="G39" s="27">
        <f>SUM(G40:G43)</f>
        <v>827285.34</v>
      </c>
      <c r="H39" s="29" t="str">
        <f t="shared" si="12"/>
        <v/>
      </c>
      <c r="I39" s="9" t="e">
        <f>#REF!</f>
        <v>#REF!</v>
      </c>
      <c r="J39" s="9" t="e">
        <f>#REF!</f>
        <v>#REF!</v>
      </c>
      <c r="K39" s="14">
        <f>SUM(K40:K43)</f>
        <v>165075720</v>
      </c>
      <c r="L39" s="67" t="str">
        <f t="shared" si="13"/>
        <v/>
      </c>
      <c r="M39" s="67">
        <f>SUM(M40:M43)</f>
        <v>580846.02</v>
      </c>
      <c r="N39" s="29" t="e">
        <f>M39/(I39+J39)</f>
        <v>#REF!</v>
      </c>
      <c r="O39" s="40" t="e">
        <f t="shared" si="10"/>
        <v>#REF!</v>
      </c>
      <c r="P39" s="13" t="e">
        <f t="shared" si="0"/>
        <v>#REF!</v>
      </c>
      <c r="Q39" s="133">
        <f t="shared" si="1"/>
        <v>1166400754</v>
      </c>
      <c r="R39" s="67" t="e">
        <f t="shared" si="2"/>
        <v>#VALUE!</v>
      </c>
      <c r="S39" s="67">
        <f t="shared" si="3"/>
        <v>1408131.3599999999</v>
      </c>
      <c r="T39" s="29" t="e">
        <f t="shared" si="4"/>
        <v>#VALUE!</v>
      </c>
      <c r="W39" s="11" t="str">
        <f t="shared" si="11"/>
        <v/>
      </c>
      <c r="X39" s="8"/>
      <c r="AB39" s="138" t="s">
        <v>39</v>
      </c>
      <c r="AC39" s="138" t="s">
        <v>117</v>
      </c>
      <c r="AD39" s="138" t="str">
        <f t="shared" si="5"/>
        <v>ΗΡΩΝ ΘΕΡΜΟΗΛΕΚΤΡΙΚΗ Α.Ε.Επαγγελματικό</v>
      </c>
      <c r="AE39" s="138" t="e">
        <f t="shared" si="6"/>
        <v>#REF!</v>
      </c>
      <c r="AF39" s="138" t="e">
        <f t="shared" si="7"/>
        <v>#REF!</v>
      </c>
      <c r="AG39" s="138" t="e">
        <f t="shared" si="8"/>
        <v>#REF!</v>
      </c>
      <c r="AH39" s="138">
        <f t="shared" si="9"/>
        <v>2211962</v>
      </c>
      <c r="AI39" s="138">
        <v>0</v>
      </c>
      <c r="AJ39" s="138">
        <v>0</v>
      </c>
      <c r="AK39" s="138">
        <v>0</v>
      </c>
    </row>
    <row r="40" spans="1:37" ht="19.5" customHeight="1" outlineLevel="1" x14ac:dyDescent="0.2">
      <c r="A40" s="252"/>
      <c r="B40" s="115" t="s">
        <v>27</v>
      </c>
      <c r="C40" s="9" t="e">
        <f>#REF!</f>
        <v>#REF!</v>
      </c>
      <c r="D40" s="9" t="e">
        <f>#REF!</f>
        <v>#REF!</v>
      </c>
      <c r="E40" s="19">
        <f>SUM('1:2'!E40)</f>
        <v>63208620</v>
      </c>
      <c r="F40" s="24">
        <f>SUM('1:2'!F40)</f>
        <v>3859.2469541409992</v>
      </c>
      <c r="G40" s="28">
        <f>SUM('1:2'!G40)</f>
        <v>738276.76</v>
      </c>
      <c r="H40" s="123">
        <f>SUM('1:2'!H40)</f>
        <v>944864.53215331957</v>
      </c>
      <c r="I40" s="9" t="e">
        <f>#REF!</f>
        <v>#REF!</v>
      </c>
      <c r="J40" s="9" t="e">
        <f>#REF!</f>
        <v>#REF!</v>
      </c>
      <c r="K40" s="103">
        <f>SUM('1:2'!K40)</f>
        <v>104871476</v>
      </c>
      <c r="L40" s="70">
        <f>SUM('1:2'!L40)</f>
        <v>4372.6305198434884</v>
      </c>
      <c r="M40" s="30">
        <f>SUM('1:2'!M40)</f>
        <v>520260.14</v>
      </c>
      <c r="N40" s="83">
        <f>SUM('1:2'!N40)</f>
        <v>7278066.1621173844</v>
      </c>
      <c r="O40" s="39" t="e">
        <f t="shared" si="10"/>
        <v>#REF!</v>
      </c>
      <c r="P40" s="10" t="e">
        <f t="shared" si="0"/>
        <v>#REF!</v>
      </c>
      <c r="Q40" s="131">
        <f t="shared" si="1"/>
        <v>168080096</v>
      </c>
      <c r="R40" s="70">
        <f t="shared" si="2"/>
        <v>8231.8774739844885</v>
      </c>
      <c r="S40" s="30">
        <f t="shared" si="3"/>
        <v>1258536.8999999999</v>
      </c>
      <c r="T40" s="83">
        <f t="shared" si="4"/>
        <v>8222930.6942707039</v>
      </c>
      <c r="U40" s="138" t="s">
        <v>130</v>
      </c>
      <c r="V40" s="138" t="s">
        <v>115</v>
      </c>
      <c r="W40" s="11" t="str">
        <f t="shared" si="11"/>
        <v>GREENSTEEL CEDALION COMMODITIES A.E.Οικιακό</v>
      </c>
      <c r="X40" s="11">
        <f>Q40</f>
        <v>168080096</v>
      </c>
      <c r="Y40" s="97" t="e">
        <f>O40</f>
        <v>#REF!</v>
      </c>
      <c r="Z40" s="97" t="e">
        <f>P40</f>
        <v>#REF!</v>
      </c>
      <c r="AB40" s="138" t="s">
        <v>39</v>
      </c>
      <c r="AC40" s="138" t="s">
        <v>119</v>
      </c>
      <c r="AD40" s="138" t="str">
        <f t="shared" si="5"/>
        <v>ΗΡΩΝ ΘΕΡΜΟΗΛΕΚΤΡΙΚΗ Α.Ε.Βιομηχανικό</v>
      </c>
      <c r="AE40" s="138" t="e">
        <f t="shared" si="6"/>
        <v>#REF!</v>
      </c>
      <c r="AF40" s="138" t="e">
        <f t="shared" si="7"/>
        <v>#REF!</v>
      </c>
      <c r="AG40" s="138" t="e">
        <f t="shared" si="8"/>
        <v>#REF!</v>
      </c>
      <c r="AH40" s="138">
        <f t="shared" si="9"/>
        <v>184913298</v>
      </c>
      <c r="AI40" s="138">
        <v>0</v>
      </c>
      <c r="AJ40" s="138">
        <v>0</v>
      </c>
      <c r="AK40" s="138">
        <v>0</v>
      </c>
    </row>
    <row r="41" spans="1:37" ht="19.5" customHeight="1" outlineLevel="1" x14ac:dyDescent="0.2">
      <c r="A41" s="252"/>
      <c r="B41" s="115" t="s">
        <v>28</v>
      </c>
      <c r="C41" s="9" t="e">
        <f>#REF!</f>
        <v>#REF!</v>
      </c>
      <c r="D41" s="9" t="e">
        <f>#REF!</f>
        <v>#REF!</v>
      </c>
      <c r="E41" s="19">
        <f>SUM('1:2'!E41)</f>
        <v>6736168</v>
      </c>
      <c r="F41" s="24">
        <f>SUM('1:2'!F41)</f>
        <v>24948.77037037037</v>
      </c>
      <c r="G41" s="28">
        <f>SUM('1:2'!G41)</f>
        <v>83375.78</v>
      </c>
      <c r="H41" s="123">
        <f>SUM('1:2'!H41)</f>
        <v>308.79918518518519</v>
      </c>
      <c r="I41" s="9" t="e">
        <f>#REF!</f>
        <v>#REF!</v>
      </c>
      <c r="J41" s="9" t="e">
        <f>#REF!</f>
        <v>#REF!</v>
      </c>
      <c r="K41" s="70">
        <f>SUM('1:2'!K41)</f>
        <v>7082242</v>
      </c>
      <c r="L41" s="70">
        <f>SUM('1:2'!L41)</f>
        <v>15027.805194805194</v>
      </c>
      <c r="M41" s="30">
        <f>SUM('1:2'!M41)</f>
        <v>59917.08</v>
      </c>
      <c r="N41" s="83">
        <f>SUM('1:2'!N41)</f>
        <v>194.53597402597404</v>
      </c>
      <c r="O41" s="39" t="e">
        <f t="shared" si="10"/>
        <v>#REF!</v>
      </c>
      <c r="P41" s="10" t="e">
        <f t="shared" si="0"/>
        <v>#REF!</v>
      </c>
      <c r="Q41" s="132">
        <f t="shared" si="1"/>
        <v>13818410</v>
      </c>
      <c r="R41" s="70">
        <f t="shared" si="2"/>
        <v>39976.575565175561</v>
      </c>
      <c r="S41" s="30">
        <f t="shared" si="3"/>
        <v>143292.85999999999</v>
      </c>
      <c r="T41" s="83">
        <f t="shared" si="4"/>
        <v>503.33515921115924</v>
      </c>
      <c r="U41" s="138" t="s">
        <v>130</v>
      </c>
      <c r="V41" s="138" t="s">
        <v>117</v>
      </c>
      <c r="W41" s="11" t="str">
        <f t="shared" si="11"/>
        <v>GREENSTEEL CEDALION COMMODITIES A.E.Επαγγελματικό</v>
      </c>
      <c r="X41" s="98">
        <f>Q41</f>
        <v>13818410</v>
      </c>
      <c r="Y41" s="97" t="e">
        <f>O41</f>
        <v>#REF!</v>
      </c>
      <c r="Z41" s="97" t="e">
        <f>P41</f>
        <v>#REF!</v>
      </c>
      <c r="AB41" s="138" t="s">
        <v>129</v>
      </c>
      <c r="AC41" s="138" t="s">
        <v>115</v>
      </c>
      <c r="AD41" s="138" t="str">
        <f t="shared" si="5"/>
        <v>ΣΙΔΕΝΟΡ ΒΙΟΜΗΧΑΝΙΚΗ ΧΑΛΥΒΑ Α.Ε.Οικιακό</v>
      </c>
      <c r="AE41" s="138" t="e">
        <f t="shared" si="6"/>
        <v>#REF!</v>
      </c>
      <c r="AF41" s="138" t="e">
        <f t="shared" si="7"/>
        <v>#REF!</v>
      </c>
      <c r="AG41" s="138" t="e">
        <f t="shared" si="8"/>
        <v>#REF!</v>
      </c>
      <c r="AH41" s="138">
        <f t="shared" si="9"/>
        <v>353402</v>
      </c>
      <c r="AI41" s="138">
        <v>0</v>
      </c>
      <c r="AJ41" s="138">
        <v>0</v>
      </c>
      <c r="AK41" s="138">
        <v>0</v>
      </c>
    </row>
    <row r="42" spans="1:37" ht="19.5" customHeight="1" outlineLevel="1" x14ac:dyDescent="0.2">
      <c r="A42" s="252"/>
      <c r="B42" s="115" t="s">
        <v>29</v>
      </c>
      <c r="C42" s="9" t="e">
        <f>#REF!</f>
        <v>#REF!</v>
      </c>
      <c r="D42" s="9" t="e">
        <f>#REF!</f>
        <v>#REF!</v>
      </c>
      <c r="E42" s="19">
        <f>SUM('1:2'!E42)</f>
        <v>517278332</v>
      </c>
      <c r="F42" s="24">
        <f>SUM('1:2'!F42)</f>
        <v>150676</v>
      </c>
      <c r="G42" s="28">
        <f>SUM('1:2'!G42)</f>
        <v>4.4399999999999995</v>
      </c>
      <c r="H42" s="123">
        <f>SUM('1:2'!H42)</f>
        <v>271933438</v>
      </c>
      <c r="I42" s="9" t="e">
        <f>#REF!</f>
        <v>#REF!</v>
      </c>
      <c r="J42" s="9" t="e">
        <f>#REF!</f>
        <v>#REF!</v>
      </c>
      <c r="K42" s="70">
        <f>SUM('1:2'!K42)</f>
        <v>33283648</v>
      </c>
      <c r="L42" s="70">
        <f>SUM('1:2'!L42)</f>
        <v>340</v>
      </c>
      <c r="M42" s="30">
        <f>SUM('1:2'!M42)</f>
        <v>0</v>
      </c>
      <c r="N42" s="83">
        <f>SUM('1:2'!N42)</f>
        <v>5668416</v>
      </c>
      <c r="O42" s="39" t="e">
        <f t="shared" si="10"/>
        <v>#REF!</v>
      </c>
      <c r="P42" s="10" t="e">
        <f t="shared" si="0"/>
        <v>#REF!</v>
      </c>
      <c r="Q42" s="132">
        <f t="shared" si="1"/>
        <v>550561980</v>
      </c>
      <c r="R42" s="70">
        <f t="shared" si="2"/>
        <v>151016</v>
      </c>
      <c r="S42" s="30">
        <f t="shared" si="3"/>
        <v>4.4399999999999995</v>
      </c>
      <c r="T42" s="83">
        <f t="shared" si="4"/>
        <v>277601854</v>
      </c>
      <c r="U42" s="138" t="s">
        <v>130</v>
      </c>
      <c r="V42" s="138" t="s">
        <v>119</v>
      </c>
      <c r="W42" s="11" t="str">
        <f t="shared" si="11"/>
        <v>GREENSTEEL CEDALION COMMODITIES A.E.Βιομηχανικό</v>
      </c>
      <c r="X42" s="98">
        <f>Q42+Q43</f>
        <v>984502248</v>
      </c>
      <c r="Y42" s="97" t="e">
        <f>O42+O43</f>
        <v>#REF!</v>
      </c>
      <c r="Z42" s="97" t="e">
        <f>P42+P43</f>
        <v>#REF!</v>
      </c>
      <c r="AB42" s="138" t="s">
        <v>129</v>
      </c>
      <c r="AC42" s="138" t="s">
        <v>117</v>
      </c>
      <c r="AD42" s="138" t="str">
        <f t="shared" si="5"/>
        <v>ΣΙΔΕΝΟΡ ΒΙΟΜΗΧΑΝΙΚΗ ΧΑΛΥΒΑ Α.Ε.Επαγγελματικό</v>
      </c>
      <c r="AE42" s="138" t="e">
        <f t="shared" si="6"/>
        <v>#REF!</v>
      </c>
      <c r="AF42" s="138" t="e">
        <f t="shared" si="7"/>
        <v>#REF!</v>
      </c>
      <c r="AG42" s="138" t="e">
        <f t="shared" si="8"/>
        <v>#REF!</v>
      </c>
      <c r="AH42" s="138">
        <f t="shared" si="9"/>
        <v>882948514</v>
      </c>
      <c r="AI42" s="138">
        <v>0</v>
      </c>
      <c r="AJ42" s="138">
        <v>0</v>
      </c>
      <c r="AK42" s="138">
        <v>0</v>
      </c>
    </row>
    <row r="43" spans="1:37" ht="19.5" customHeight="1" outlineLevel="1" x14ac:dyDescent="0.2">
      <c r="A43" s="252"/>
      <c r="B43" s="116" t="s">
        <v>30</v>
      </c>
      <c r="C43" s="9" t="e">
        <f>#REF!</f>
        <v>#REF!</v>
      </c>
      <c r="D43" s="9" t="e">
        <f>#REF!</f>
        <v>#REF!</v>
      </c>
      <c r="E43" s="46">
        <f>SUM('1:2'!E43)</f>
        <v>414101914</v>
      </c>
      <c r="F43" s="24">
        <f>SUM('1:2'!F43)</f>
        <v>1929959</v>
      </c>
      <c r="G43" s="28">
        <f>SUM('1:2'!G43)</f>
        <v>5628.3600000000006</v>
      </c>
      <c r="H43" s="123">
        <f>SUM('1:2'!H43)</f>
        <v>202409319.09</v>
      </c>
      <c r="I43" s="9" t="e">
        <f>#REF!</f>
        <v>#REF!</v>
      </c>
      <c r="J43" s="9" t="e">
        <f>#REF!</f>
        <v>#REF!</v>
      </c>
      <c r="K43" s="70">
        <f>SUM('1:2'!K43)</f>
        <v>19838354</v>
      </c>
      <c r="L43" s="70">
        <f>SUM('1:2'!L43)</f>
        <v>1002622</v>
      </c>
      <c r="M43" s="30">
        <f>SUM('1:2'!M43)</f>
        <v>668.8</v>
      </c>
      <c r="N43" s="83">
        <f>SUM('1:2'!N43)</f>
        <v>329850.8</v>
      </c>
      <c r="O43" s="39" t="e">
        <f t="shared" si="10"/>
        <v>#REF!</v>
      </c>
      <c r="P43" s="10" t="e">
        <f t="shared" si="0"/>
        <v>#REF!</v>
      </c>
      <c r="Q43" s="132">
        <f t="shared" si="1"/>
        <v>433940268</v>
      </c>
      <c r="R43" s="70">
        <f t="shared" si="2"/>
        <v>2932581</v>
      </c>
      <c r="S43" s="30">
        <f t="shared" si="3"/>
        <v>6297.1600000000008</v>
      </c>
      <c r="T43" s="83">
        <f t="shared" si="4"/>
        <v>202739169.89000002</v>
      </c>
      <c r="U43" s="138" t="s">
        <v>130</v>
      </c>
      <c r="W43" s="11" t="str">
        <f t="shared" si="11"/>
        <v>GREENSTEEL CEDALION COMMODITIES A.E.</v>
      </c>
      <c r="X43" s="12"/>
      <c r="AB43" s="138" t="s">
        <v>129</v>
      </c>
      <c r="AC43" s="138" t="s">
        <v>119</v>
      </c>
      <c r="AD43" s="138" t="str">
        <f t="shared" si="5"/>
        <v>ΣΙΔΕΝΟΡ ΒΙΟΜΗΧΑΝΙΚΗ ΧΑΛΥΒΑ Α.Ε.Βιομηχανικό</v>
      </c>
      <c r="AE43" s="138" t="e">
        <f t="shared" si="6"/>
        <v>#REF!</v>
      </c>
      <c r="AF43" s="138" t="e">
        <f t="shared" si="7"/>
        <v>#REF!</v>
      </c>
      <c r="AG43" s="138" t="e">
        <f t="shared" si="8"/>
        <v>#REF!</v>
      </c>
      <c r="AH43" s="138">
        <f t="shared" si="9"/>
        <v>807189506</v>
      </c>
      <c r="AI43" s="138">
        <v>0</v>
      </c>
      <c r="AJ43" s="138">
        <v>0</v>
      </c>
      <c r="AK43" s="138">
        <v>0</v>
      </c>
    </row>
    <row r="44" spans="1:37" ht="136" x14ac:dyDescent="0.2">
      <c r="A44" s="251">
        <v>8</v>
      </c>
      <c r="B44" s="117" t="s">
        <v>49</v>
      </c>
      <c r="C44" s="9" t="e">
        <f>#REF!</f>
        <v>#REF!</v>
      </c>
      <c r="D44" s="9" t="e">
        <f>#REF!</f>
        <v>#REF!</v>
      </c>
      <c r="E44" s="18">
        <f>SUM(E45:E48)</f>
        <v>1725121940</v>
      </c>
      <c r="F44" s="18">
        <f>IFERROR(E44/(C44+D44),0)</f>
        <v>0</v>
      </c>
      <c r="G44" s="27">
        <f>SUM(G45:G48)</f>
        <v>21412254.359999999</v>
      </c>
      <c r="H44" s="29">
        <f>IFERROR(G44/(C44+D44),0)</f>
        <v>0</v>
      </c>
      <c r="I44" s="9" t="e">
        <f>#REF!</f>
        <v>#REF!</v>
      </c>
      <c r="J44" s="9" t="e">
        <f>#REF!</f>
        <v>#REF!</v>
      </c>
      <c r="K44" s="14">
        <f>SUM(K45:K48)</f>
        <v>800584488</v>
      </c>
      <c r="L44" s="67" t="str">
        <f t="shared" si="13"/>
        <v/>
      </c>
      <c r="M44" s="67">
        <f>SUM(M45:M48)</f>
        <v>9998656.6999999993</v>
      </c>
      <c r="N44" s="29" t="e">
        <f>M44/(I44+J44)</f>
        <v>#REF!</v>
      </c>
      <c r="O44" s="40" t="e">
        <f t="shared" si="10"/>
        <v>#REF!</v>
      </c>
      <c r="P44" s="13" t="e">
        <f t="shared" si="0"/>
        <v>#REF!</v>
      </c>
      <c r="Q44" s="133">
        <f t="shared" si="1"/>
        <v>2525706428</v>
      </c>
      <c r="R44" s="67" t="e">
        <f>F44+L44</f>
        <v>#VALUE!</v>
      </c>
      <c r="S44" s="67">
        <f t="shared" si="3"/>
        <v>31410911.059999999</v>
      </c>
      <c r="T44" s="29" t="e">
        <f t="shared" si="4"/>
        <v>#REF!</v>
      </c>
      <c r="W44" s="11" t="str">
        <f t="shared" si="11"/>
        <v/>
      </c>
      <c r="X44" s="8"/>
      <c r="AB44" s="138" t="s">
        <v>130</v>
      </c>
      <c r="AC44" s="138" t="s">
        <v>115</v>
      </c>
      <c r="AD44" s="138" t="str">
        <f t="shared" si="5"/>
        <v>GREENSTEEL CEDALION COMMODITIES A.E.Οικιακό</v>
      </c>
      <c r="AE44" s="138" t="e">
        <f t="shared" si="6"/>
        <v>#REF!</v>
      </c>
      <c r="AF44" s="138" t="e">
        <f t="shared" si="7"/>
        <v>#REF!</v>
      </c>
      <c r="AG44" s="138" t="e">
        <f t="shared" si="8"/>
        <v>#REF!</v>
      </c>
      <c r="AH44" s="138">
        <f t="shared" si="9"/>
        <v>168080096</v>
      </c>
      <c r="AI44" s="138">
        <v>0</v>
      </c>
      <c r="AJ44" s="138">
        <v>0</v>
      </c>
      <c r="AK44" s="138">
        <v>0</v>
      </c>
    </row>
    <row r="45" spans="1:37" ht="19.5" customHeight="1" outlineLevel="1" x14ac:dyDescent="0.2">
      <c r="A45" s="252"/>
      <c r="B45" s="115" t="s">
        <v>27</v>
      </c>
      <c r="C45" s="9" t="e">
        <f>#REF!</f>
        <v>#REF!</v>
      </c>
      <c r="D45" s="9" t="e">
        <f>#REF!</f>
        <v>#REF!</v>
      </c>
      <c r="E45" s="19">
        <f>SUM('1:2'!E45)</f>
        <v>852083114</v>
      </c>
      <c r="F45" s="24">
        <f>SUM('1:2'!F45)</f>
        <v>4349.0713902910838</v>
      </c>
      <c r="G45" s="28">
        <f>SUM('1:2'!G45)</f>
        <v>10718725.799999999</v>
      </c>
      <c r="H45" s="123">
        <f>SUM('1:2'!H45)</f>
        <v>54.708869300694658</v>
      </c>
      <c r="I45" s="9" t="e">
        <f>#REF!</f>
        <v>#REF!</v>
      </c>
      <c r="J45" s="9" t="e">
        <f>#REF!</f>
        <v>#REF!</v>
      </c>
      <c r="K45" s="103">
        <f>SUM('1:2'!K45)</f>
        <v>411838846</v>
      </c>
      <c r="L45" s="70">
        <f>SUM('1:2'!L45)</f>
        <v>5438.6831915905132</v>
      </c>
      <c r="M45" s="30">
        <f>SUM('1:2'!M45)</f>
        <v>5027422.32</v>
      </c>
      <c r="N45" s="83">
        <f>SUM('1:2'!N45)</f>
        <v>66.391399292166298</v>
      </c>
      <c r="O45" s="39" t="e">
        <f t="shared" si="10"/>
        <v>#REF!</v>
      </c>
      <c r="P45" s="10" t="e">
        <f t="shared" si="0"/>
        <v>#REF!</v>
      </c>
      <c r="Q45" s="131">
        <f t="shared" si="1"/>
        <v>1263921960</v>
      </c>
      <c r="R45" s="70">
        <f t="shared" si="2"/>
        <v>9787.7545818815961</v>
      </c>
      <c r="S45" s="30">
        <f t="shared" si="3"/>
        <v>15746148.119999999</v>
      </c>
      <c r="T45" s="83">
        <f t="shared" si="4"/>
        <v>121.10026859286096</v>
      </c>
      <c r="U45" s="138" t="s">
        <v>131</v>
      </c>
      <c r="V45" s="138" t="s">
        <v>115</v>
      </c>
      <c r="W45" s="11" t="str">
        <f t="shared" si="11"/>
        <v>SOVEL A.E. ΕΛΛΗΝΙΚΗ ΕΤΑΙΡΙΑΟικιακό</v>
      </c>
      <c r="X45" s="11">
        <f>Q45</f>
        <v>1263921960</v>
      </c>
      <c r="Y45" s="97" t="e">
        <f>O45</f>
        <v>#REF!</v>
      </c>
      <c r="Z45" s="97" t="e">
        <f>P45</f>
        <v>#REF!</v>
      </c>
      <c r="AB45" s="138" t="s">
        <v>130</v>
      </c>
      <c r="AC45" s="138" t="s">
        <v>117</v>
      </c>
      <c r="AD45" s="138" t="str">
        <f t="shared" si="5"/>
        <v>GREENSTEEL CEDALION COMMODITIES A.E.Επαγγελματικό</v>
      </c>
      <c r="AE45" s="138" t="e">
        <f t="shared" si="6"/>
        <v>#REF!</v>
      </c>
      <c r="AF45" s="138" t="e">
        <f t="shared" si="7"/>
        <v>#REF!</v>
      </c>
      <c r="AG45" s="138" t="e">
        <f t="shared" si="8"/>
        <v>#REF!</v>
      </c>
      <c r="AH45" s="138">
        <f t="shared" si="9"/>
        <v>13818410</v>
      </c>
      <c r="AI45" s="138">
        <v>0</v>
      </c>
      <c r="AJ45" s="138">
        <v>0</v>
      </c>
      <c r="AK45" s="138">
        <v>0</v>
      </c>
    </row>
    <row r="46" spans="1:37" ht="19.5" customHeight="1" outlineLevel="1" x14ac:dyDescent="0.2">
      <c r="A46" s="252"/>
      <c r="B46" s="115" t="s">
        <v>28</v>
      </c>
      <c r="C46" s="9" t="e">
        <f>#REF!</f>
        <v>#REF!</v>
      </c>
      <c r="D46" s="9" t="e">
        <f>#REF!</f>
        <v>#REF!</v>
      </c>
      <c r="E46" s="19">
        <f>SUM('1:2'!E46)</f>
        <v>744182064</v>
      </c>
      <c r="F46" s="24">
        <f>SUM('1:2'!F46)</f>
        <v>3730.1067439103031</v>
      </c>
      <c r="G46" s="28">
        <f>SUM('1:2'!G46)</f>
        <v>9349367.9399999995</v>
      </c>
      <c r="H46" s="123">
        <f>SUM('1:2'!H46)</f>
        <v>33686900.620670334</v>
      </c>
      <c r="I46" s="9" t="e">
        <f>#REF!</f>
        <v>#REF!</v>
      </c>
      <c r="J46" s="9" t="e">
        <f>#REF!</f>
        <v>#REF!</v>
      </c>
      <c r="K46" s="70">
        <f>SUM('1:2'!K46)</f>
        <v>333822186</v>
      </c>
      <c r="L46" s="70">
        <f>SUM('1:2'!L46)</f>
        <v>4413.2400551664459</v>
      </c>
      <c r="M46" s="30">
        <f>SUM('1:2'!M46)</f>
        <v>4368515.84</v>
      </c>
      <c r="N46" s="83">
        <f>SUM('1:2'!N46)</f>
        <v>5281421.0675226478</v>
      </c>
      <c r="O46" s="39" t="e">
        <f t="shared" si="10"/>
        <v>#REF!</v>
      </c>
      <c r="P46" s="10" t="e">
        <f t="shared" si="0"/>
        <v>#REF!</v>
      </c>
      <c r="Q46" s="132">
        <f t="shared" si="1"/>
        <v>1078004250</v>
      </c>
      <c r="R46" s="70">
        <f t="shared" si="2"/>
        <v>8143.3467990767494</v>
      </c>
      <c r="S46" s="30">
        <f t="shared" si="3"/>
        <v>13717883.779999999</v>
      </c>
      <c r="T46" s="83">
        <f t="shared" si="4"/>
        <v>38968321.688192979</v>
      </c>
      <c r="U46" s="138" t="s">
        <v>131</v>
      </c>
      <c r="V46" s="138" t="s">
        <v>117</v>
      </c>
      <c r="W46" s="11" t="str">
        <f t="shared" si="11"/>
        <v>SOVEL A.E. ΕΛΛΗΝΙΚΗ ΕΤΑΙΡΙΑΕπαγγελματικό</v>
      </c>
      <c r="X46" s="98">
        <f>Q46</f>
        <v>1078004250</v>
      </c>
      <c r="Y46" s="97" t="e">
        <f>O46</f>
        <v>#REF!</v>
      </c>
      <c r="Z46" s="97" t="e">
        <f>P46</f>
        <v>#REF!</v>
      </c>
      <c r="AB46" s="138" t="s">
        <v>130</v>
      </c>
      <c r="AC46" s="138" t="s">
        <v>119</v>
      </c>
      <c r="AD46" s="138" t="str">
        <f t="shared" si="5"/>
        <v>GREENSTEEL CEDALION COMMODITIES A.E.Βιομηχανικό</v>
      </c>
      <c r="AE46" s="138" t="e">
        <f t="shared" si="6"/>
        <v>#REF!</v>
      </c>
      <c r="AF46" s="138" t="e">
        <f t="shared" si="7"/>
        <v>#REF!</v>
      </c>
      <c r="AG46" s="138" t="e">
        <f t="shared" si="8"/>
        <v>#REF!</v>
      </c>
      <c r="AH46" s="138">
        <f t="shared" si="9"/>
        <v>984502248</v>
      </c>
      <c r="AI46" s="138">
        <v>0</v>
      </c>
      <c r="AJ46" s="138">
        <v>0</v>
      </c>
      <c r="AK46" s="138">
        <v>0</v>
      </c>
    </row>
    <row r="47" spans="1:37" ht="19.5" customHeight="1" outlineLevel="1" x14ac:dyDescent="0.2">
      <c r="A47" s="252"/>
      <c r="B47" s="115" t="s">
        <v>29</v>
      </c>
      <c r="C47" s="9" t="e">
        <f>#REF!</f>
        <v>#REF!</v>
      </c>
      <c r="D47" s="9" t="e">
        <f>#REF!</f>
        <v>#REF!</v>
      </c>
      <c r="E47" s="19">
        <f>SUM('1:2'!E47)</f>
        <v>108243998</v>
      </c>
      <c r="F47" s="24">
        <f>SUM('1:2'!F47)</f>
        <v>29967.884274640088</v>
      </c>
      <c r="G47" s="28">
        <f>SUM('1:2'!G47)</f>
        <v>1344160.62</v>
      </c>
      <c r="H47" s="123">
        <f>SUM('1:2'!H47)</f>
        <v>372.13749169435221</v>
      </c>
      <c r="I47" s="9" t="e">
        <f>#REF!</f>
        <v>#REF!</v>
      </c>
      <c r="J47" s="9" t="e">
        <f>#REF!</f>
        <v>#REF!</v>
      </c>
      <c r="K47" s="70">
        <f>SUM('1:2'!K47)</f>
        <v>46895894</v>
      </c>
      <c r="L47" s="70">
        <f>SUM('1:2'!L47)</f>
        <v>26918.781859931114</v>
      </c>
      <c r="M47" s="30">
        <f>SUM('1:2'!M47)</f>
        <v>602718.54</v>
      </c>
      <c r="N47" s="83">
        <f>SUM('1:2'!N47)</f>
        <v>345.99227324913892</v>
      </c>
      <c r="O47" s="39" t="e">
        <f t="shared" si="10"/>
        <v>#REF!</v>
      </c>
      <c r="P47" s="10" t="e">
        <f t="shared" si="0"/>
        <v>#REF!</v>
      </c>
      <c r="Q47" s="132">
        <f t="shared" si="1"/>
        <v>155139892</v>
      </c>
      <c r="R47" s="70">
        <f t="shared" si="2"/>
        <v>56886.666134571205</v>
      </c>
      <c r="S47" s="30">
        <f t="shared" si="3"/>
        <v>1946879.1600000001</v>
      </c>
      <c r="T47" s="83">
        <f t="shared" si="4"/>
        <v>718.12976494349118</v>
      </c>
      <c r="U47" s="138" t="s">
        <v>131</v>
      </c>
      <c r="V47" s="138" t="s">
        <v>119</v>
      </c>
      <c r="W47" s="11" t="str">
        <f t="shared" si="11"/>
        <v>SOVEL A.E. ΕΛΛΗΝΙΚΗ ΕΤΑΙΡΙΑΒιομηχανικό</v>
      </c>
      <c r="X47" s="98">
        <f>Q47+Q48</f>
        <v>183780218</v>
      </c>
      <c r="Y47" s="97" t="e">
        <f>O47+O48</f>
        <v>#REF!</v>
      </c>
      <c r="Z47" s="97" t="e">
        <f>P47+P48</f>
        <v>#REF!</v>
      </c>
      <c r="AB47" s="138" t="s">
        <v>131</v>
      </c>
      <c r="AC47" s="138" t="s">
        <v>115</v>
      </c>
      <c r="AD47" s="138" t="str">
        <f t="shared" si="5"/>
        <v>SOVEL A.E. ΕΛΛΗΝΙΚΗ ΕΤΑΙΡΙΑΟικιακό</v>
      </c>
      <c r="AE47" s="138" t="e">
        <f t="shared" si="6"/>
        <v>#REF!</v>
      </c>
      <c r="AF47" s="138" t="e">
        <f t="shared" si="7"/>
        <v>#REF!</v>
      </c>
      <c r="AG47" s="138" t="e">
        <f t="shared" si="8"/>
        <v>#REF!</v>
      </c>
      <c r="AH47" s="138">
        <f t="shared" si="9"/>
        <v>1263921960</v>
      </c>
      <c r="AI47" s="138">
        <v>0</v>
      </c>
      <c r="AJ47" s="138">
        <v>0</v>
      </c>
      <c r="AK47" s="138">
        <v>0</v>
      </c>
    </row>
    <row r="48" spans="1:37" ht="19.5" customHeight="1" outlineLevel="1" x14ac:dyDescent="0.2">
      <c r="A48" s="252"/>
      <c r="B48" s="116" t="s">
        <v>30</v>
      </c>
      <c r="C48" s="9" t="e">
        <f>#REF!</f>
        <v>#REF!</v>
      </c>
      <c r="D48" s="9" t="e">
        <f>#REF!</f>
        <v>#REF!</v>
      </c>
      <c r="E48" s="46">
        <f>SUM('1:2'!E48)</f>
        <v>20612764</v>
      </c>
      <c r="F48" s="24">
        <f>SUM('1:2'!F48)</f>
        <v>2130</v>
      </c>
      <c r="G48" s="28">
        <f>SUM('1:2'!G48)</f>
        <v>0</v>
      </c>
      <c r="H48" s="123">
        <f>SUM('1:2'!H48)</f>
        <v>14347530</v>
      </c>
      <c r="I48" s="9" t="e">
        <f>#REF!</f>
        <v>#REF!</v>
      </c>
      <c r="J48" s="9" t="e">
        <f>#REF!</f>
        <v>#REF!</v>
      </c>
      <c r="K48" s="70">
        <f>SUM('1:2'!K48)</f>
        <v>8027562</v>
      </c>
      <c r="L48" s="70">
        <f>SUM('1:2'!L48)</f>
        <v>72</v>
      </c>
      <c r="M48" s="30">
        <f>SUM('1:2'!M48)</f>
        <v>0</v>
      </c>
      <c r="N48" s="83">
        <f>SUM('1:2'!N48)</f>
        <v>4474968</v>
      </c>
      <c r="O48" s="39" t="e">
        <f t="shared" si="10"/>
        <v>#REF!</v>
      </c>
      <c r="P48" s="10" t="e">
        <f t="shared" si="0"/>
        <v>#REF!</v>
      </c>
      <c r="Q48" s="132">
        <f t="shared" si="1"/>
        <v>28640326</v>
      </c>
      <c r="R48" s="70">
        <f t="shared" si="2"/>
        <v>2202</v>
      </c>
      <c r="S48" s="30">
        <f t="shared" si="3"/>
        <v>0</v>
      </c>
      <c r="T48" s="83">
        <f t="shared" si="4"/>
        <v>18822498</v>
      </c>
      <c r="W48" s="11" t="str">
        <f t="shared" si="11"/>
        <v/>
      </c>
      <c r="X48" s="12"/>
      <c r="AB48" s="138" t="s">
        <v>131</v>
      </c>
      <c r="AC48" s="138" t="s">
        <v>117</v>
      </c>
      <c r="AD48" s="138" t="str">
        <f t="shared" si="5"/>
        <v>SOVEL A.E. ΕΛΛΗΝΙΚΗ ΕΤΑΙΡΙΑΕπαγγελματικό</v>
      </c>
      <c r="AE48" s="138" t="e">
        <f t="shared" si="6"/>
        <v>#REF!</v>
      </c>
      <c r="AF48" s="138" t="e">
        <f t="shared" si="7"/>
        <v>#REF!</v>
      </c>
      <c r="AG48" s="138" t="e">
        <f t="shared" si="8"/>
        <v>#REF!</v>
      </c>
      <c r="AH48" s="138">
        <f t="shared" si="9"/>
        <v>1078004250</v>
      </c>
      <c r="AI48" s="138">
        <v>0</v>
      </c>
      <c r="AJ48" s="138">
        <v>0</v>
      </c>
      <c r="AK48" s="138">
        <v>0</v>
      </c>
    </row>
    <row r="49" spans="1:37" ht="36" customHeight="1" x14ac:dyDescent="0.2">
      <c r="A49" s="251">
        <v>9</v>
      </c>
      <c r="B49" s="117" t="s">
        <v>43</v>
      </c>
      <c r="C49" s="9" t="e">
        <f>#REF!</f>
        <v>#REF!</v>
      </c>
      <c r="D49" s="9" t="e">
        <f>#REF!</f>
        <v>#REF!</v>
      </c>
      <c r="E49" s="18">
        <f>SUM(E50:E51)</f>
        <v>39854218</v>
      </c>
      <c r="F49" s="18" t="e">
        <f>E49/(C49+D49)</f>
        <v>#REF!</v>
      </c>
      <c r="G49" s="27">
        <f>SUM(G50:G51)</f>
        <v>454457.25999999995</v>
      </c>
      <c r="H49" s="29" t="str">
        <f t="shared" si="12"/>
        <v/>
      </c>
      <c r="I49" s="9" t="e">
        <f>#REF!</f>
        <v>#REF!</v>
      </c>
      <c r="J49" s="9" t="e">
        <f>#REF!</f>
        <v>#REF!</v>
      </c>
      <c r="K49" s="14">
        <f>SUM(K50:K53)</f>
        <v>28429324</v>
      </c>
      <c r="L49" s="67" t="str">
        <f t="shared" si="13"/>
        <v/>
      </c>
      <c r="M49" s="67">
        <f>SUM(M50:M51)</f>
        <v>82206.959999999992</v>
      </c>
      <c r="N49" s="29" t="e">
        <f>M49/(I49+J49)</f>
        <v>#REF!</v>
      </c>
      <c r="O49" s="40" t="e">
        <f t="shared" si="10"/>
        <v>#REF!</v>
      </c>
      <c r="P49" s="13" t="e">
        <f t="shared" si="0"/>
        <v>#REF!</v>
      </c>
      <c r="Q49" s="133">
        <f t="shared" si="1"/>
        <v>68283542</v>
      </c>
      <c r="R49" s="67" t="e">
        <f t="shared" si="2"/>
        <v>#REF!</v>
      </c>
      <c r="S49" s="67">
        <f t="shared" si="3"/>
        <v>536664.22</v>
      </c>
      <c r="T49" s="29" t="e">
        <f t="shared" si="4"/>
        <v>#VALUE!</v>
      </c>
      <c r="W49" s="11" t="str">
        <f t="shared" si="11"/>
        <v/>
      </c>
      <c r="X49" s="8"/>
      <c r="AB49" s="138" t="s">
        <v>131</v>
      </c>
      <c r="AC49" s="138" t="s">
        <v>119</v>
      </c>
      <c r="AD49" s="138" t="str">
        <f t="shared" si="5"/>
        <v>SOVEL A.E. ΕΛΛΗΝΙΚΗ ΕΤΑΙΡΙΑΒιομηχανικό</v>
      </c>
      <c r="AE49" s="138" t="e">
        <f t="shared" si="6"/>
        <v>#REF!</v>
      </c>
      <c r="AF49" s="138" t="e">
        <f t="shared" si="7"/>
        <v>#REF!</v>
      </c>
      <c r="AG49" s="138" t="e">
        <f t="shared" si="8"/>
        <v>#REF!</v>
      </c>
      <c r="AH49" s="138">
        <f t="shared" si="9"/>
        <v>183780218</v>
      </c>
      <c r="AI49" s="138">
        <v>0</v>
      </c>
      <c r="AJ49" s="138">
        <v>0</v>
      </c>
      <c r="AK49" s="138">
        <v>0</v>
      </c>
    </row>
    <row r="50" spans="1:37" ht="19.5" customHeight="1" outlineLevel="1" x14ac:dyDescent="0.2">
      <c r="A50" s="252"/>
      <c r="B50" s="115" t="s">
        <v>27</v>
      </c>
      <c r="C50" s="9" t="e">
        <f>#REF!</f>
        <v>#REF!</v>
      </c>
      <c r="D50" s="9" t="e">
        <f>#REF!</f>
        <v>#REF!</v>
      </c>
      <c r="E50" s="19">
        <f>SUM('1:2'!E50)</f>
        <v>3400506</v>
      </c>
      <c r="F50" s="24">
        <f>SUM('1:2'!F50)</f>
        <v>140</v>
      </c>
      <c r="G50" s="28">
        <f>SUM('1:2'!G50)</f>
        <v>0</v>
      </c>
      <c r="H50" s="123">
        <f>SUM('1:2'!H50)</f>
        <v>1495570</v>
      </c>
      <c r="I50" s="9" t="e">
        <f>#REF!</f>
        <v>#REF!</v>
      </c>
      <c r="J50" s="9" t="e">
        <f>#REF!</f>
        <v>#REF!</v>
      </c>
      <c r="K50" s="103">
        <f>SUM('1:2'!K50)</f>
        <v>3519976</v>
      </c>
      <c r="L50" s="70">
        <f>SUM('1:2'!L50)</f>
        <v>6</v>
      </c>
      <c r="M50" s="30">
        <f>SUM('1:2'!M50)</f>
        <v>0</v>
      </c>
      <c r="N50" s="83">
        <f>SUM('1:2'!N50)</f>
        <v>344634</v>
      </c>
      <c r="O50" s="39" t="e">
        <f t="shared" si="10"/>
        <v>#REF!</v>
      </c>
      <c r="P50" s="10" t="e">
        <f t="shared" si="0"/>
        <v>#REF!</v>
      </c>
      <c r="Q50" s="131">
        <f t="shared" si="1"/>
        <v>6920482</v>
      </c>
      <c r="R50" s="70">
        <f t="shared" si="2"/>
        <v>146</v>
      </c>
      <c r="S50" s="30">
        <f t="shared" si="3"/>
        <v>0</v>
      </c>
      <c r="T50" s="83">
        <f t="shared" si="4"/>
        <v>1840204</v>
      </c>
      <c r="U50" s="11" t="s">
        <v>122</v>
      </c>
      <c r="V50" s="138" t="s">
        <v>115</v>
      </c>
      <c r="W50" s="11" t="str">
        <f t="shared" si="11"/>
        <v>ELPEDISON A.E.Οικιακό</v>
      </c>
      <c r="X50" s="11">
        <f>Q50</f>
        <v>6920482</v>
      </c>
      <c r="Y50" s="97" t="e">
        <f>O50</f>
        <v>#REF!</v>
      </c>
      <c r="Z50" s="97" t="e">
        <f>P50</f>
        <v>#REF!</v>
      </c>
      <c r="AB50" s="138" t="s">
        <v>132</v>
      </c>
      <c r="AC50" s="138" t="s">
        <v>115</v>
      </c>
      <c r="AD50" s="138" t="str">
        <f t="shared" si="5"/>
        <v>ΜΟΤΟΡΟΪΛ ΕΛΛΑΣ ΔΙΥΛΙΣΤΗΡΙΑ ΚΟΡΙΝΘΟΥ Α.Ε.Οικιακό</v>
      </c>
      <c r="AE50" s="138">
        <f t="shared" si="6"/>
        <v>0</v>
      </c>
      <c r="AF50" s="138">
        <f t="shared" si="7"/>
        <v>0</v>
      </c>
      <c r="AG50" s="138">
        <f t="shared" si="8"/>
        <v>0</v>
      </c>
      <c r="AH50" s="138">
        <f t="shared" si="9"/>
        <v>0</v>
      </c>
      <c r="AI50" s="138">
        <v>0</v>
      </c>
      <c r="AJ50" s="138">
        <v>0</v>
      </c>
      <c r="AK50" s="138">
        <v>0</v>
      </c>
    </row>
    <row r="51" spans="1:37" ht="20.25" customHeight="1" outlineLevel="1" x14ac:dyDescent="0.2">
      <c r="A51" s="252"/>
      <c r="B51" s="115" t="s">
        <v>28</v>
      </c>
      <c r="C51" s="9" t="e">
        <f>#REF!</f>
        <v>#REF!</v>
      </c>
      <c r="D51" s="9" t="e">
        <f>#REF!</f>
        <v>#REF!</v>
      </c>
      <c r="E51" s="70">
        <f>SUM('1:2'!E51)</f>
        <v>36453712</v>
      </c>
      <c r="F51" s="70">
        <f>SUM('1:2'!F51)</f>
        <v>5112.0113442994898</v>
      </c>
      <c r="G51" s="28">
        <f>SUM('1:2'!G51)</f>
        <v>454457.25999999995</v>
      </c>
      <c r="H51" s="123">
        <f>SUM('1:2'!H51)</f>
        <v>407520.44374078279</v>
      </c>
      <c r="I51" s="9" t="e">
        <f>#REF!</f>
        <v>#REF!</v>
      </c>
      <c r="J51" s="9" t="e">
        <f>#REF!</f>
        <v>#REF!</v>
      </c>
      <c r="K51" s="70">
        <f>SUM('1:2'!K51)</f>
        <v>17184434</v>
      </c>
      <c r="L51" s="70">
        <f>SUM('1:2'!L51)</f>
        <v>16150.783834586466</v>
      </c>
      <c r="M51" s="30">
        <f>SUM('1:2'!M51)</f>
        <v>82206.959999999992</v>
      </c>
      <c r="N51" s="83">
        <f>SUM('1:2'!N51)</f>
        <v>77.262180451127819</v>
      </c>
      <c r="O51" s="39" t="e">
        <f t="shared" si="10"/>
        <v>#REF!</v>
      </c>
      <c r="P51" s="10" t="e">
        <f t="shared" si="0"/>
        <v>#REF!</v>
      </c>
      <c r="Q51" s="132">
        <f t="shared" si="1"/>
        <v>53638146</v>
      </c>
      <c r="R51" s="70">
        <f t="shared" si="2"/>
        <v>21262.795178885957</v>
      </c>
      <c r="S51" s="30">
        <f t="shared" si="3"/>
        <v>536664.22</v>
      </c>
      <c r="T51" s="83">
        <f t="shared" si="4"/>
        <v>407597.70592123392</v>
      </c>
      <c r="U51" s="11" t="str">
        <f>U50</f>
        <v>ELPEDISON A.E.</v>
      </c>
      <c r="V51" s="138" t="s">
        <v>117</v>
      </c>
      <c r="W51" s="11" t="str">
        <f t="shared" si="11"/>
        <v>ELPEDISON A.E.Επαγγελματικό</v>
      </c>
      <c r="X51" s="98">
        <f>Q51</f>
        <v>53638146</v>
      </c>
      <c r="Y51" s="97" t="e">
        <f>O51</f>
        <v>#REF!</v>
      </c>
      <c r="Z51" s="97" t="e">
        <f>P51</f>
        <v>#REF!</v>
      </c>
      <c r="AB51" s="138" t="s">
        <v>132</v>
      </c>
      <c r="AC51" s="138" t="s">
        <v>117</v>
      </c>
      <c r="AD51" s="138" t="str">
        <f t="shared" si="5"/>
        <v>ΜΟΤΟΡΟΪΛ ΕΛΛΑΣ ΔΙΥΛΙΣΤΗΡΙΑ ΚΟΡΙΝΘΟΥ Α.Ε.Επαγγελματικό</v>
      </c>
      <c r="AE51" s="138">
        <f t="shared" si="6"/>
        <v>0</v>
      </c>
      <c r="AF51" s="138">
        <f t="shared" si="7"/>
        <v>0</v>
      </c>
      <c r="AG51" s="138">
        <f t="shared" si="8"/>
        <v>0</v>
      </c>
      <c r="AH51" s="138">
        <f t="shared" si="9"/>
        <v>0</v>
      </c>
      <c r="AI51" s="138">
        <v>0</v>
      </c>
      <c r="AJ51" s="138">
        <v>0</v>
      </c>
      <c r="AK51" s="138">
        <v>0</v>
      </c>
    </row>
    <row r="52" spans="1:37" ht="20.25" customHeight="1" outlineLevel="1" x14ac:dyDescent="0.2">
      <c r="A52" s="252"/>
      <c r="B52" s="115" t="s">
        <v>29</v>
      </c>
      <c r="C52" s="9" t="e">
        <f>#REF!</f>
        <v>#REF!</v>
      </c>
      <c r="D52" s="9" t="e">
        <f>#REF!</f>
        <v>#REF!</v>
      </c>
      <c r="E52" s="70">
        <f>SUM('1:2'!E52)</f>
        <v>30024386</v>
      </c>
      <c r="F52" s="70">
        <f>SUM('1:2'!F52)</f>
        <v>4373.2956624372973</v>
      </c>
      <c r="G52" s="28">
        <f>SUM('1:2'!G52)</f>
        <v>383988.44</v>
      </c>
      <c r="H52" s="123">
        <f>SUM('1:2'!H52)</f>
        <v>10191182.652174681</v>
      </c>
      <c r="I52" s="9" t="e">
        <f>#REF!</f>
        <v>#REF!</v>
      </c>
      <c r="J52" s="9" t="e">
        <f>#REF!</f>
        <v>#REF!</v>
      </c>
      <c r="K52" s="70">
        <f>SUM('1:2'!K52)</f>
        <v>3747014</v>
      </c>
      <c r="L52" s="70">
        <f>SUM('1:2'!L52)</f>
        <v>3809.9410569105689</v>
      </c>
      <c r="M52" s="30">
        <f>SUM('1:2'!M52)</f>
        <v>50751.519999999997</v>
      </c>
      <c r="N52" s="83">
        <f>SUM('1:2'!N52)</f>
        <v>4046677.5767479674</v>
      </c>
      <c r="O52" s="39" t="e">
        <f t="shared" si="10"/>
        <v>#REF!</v>
      </c>
      <c r="P52" s="10" t="e">
        <f t="shared" si="0"/>
        <v>#REF!</v>
      </c>
      <c r="Q52" s="132">
        <f t="shared" si="1"/>
        <v>33771400</v>
      </c>
      <c r="R52" s="70">
        <f t="shared" si="2"/>
        <v>8183.2367193478658</v>
      </c>
      <c r="S52" s="30">
        <f t="shared" si="3"/>
        <v>434739.96</v>
      </c>
      <c r="T52" s="83">
        <f t="shared" si="4"/>
        <v>14237860.228922648</v>
      </c>
      <c r="U52" s="11" t="str">
        <f>U50</f>
        <v>ELPEDISON A.E.</v>
      </c>
      <c r="V52" s="138" t="s">
        <v>119</v>
      </c>
      <c r="W52" s="11" t="str">
        <f t="shared" si="11"/>
        <v>ELPEDISON A.E.Βιομηχανικό</v>
      </c>
      <c r="X52" s="98">
        <f>Q52+Q53</f>
        <v>43181782</v>
      </c>
      <c r="Y52" s="97" t="e">
        <f>O52+O53</f>
        <v>#REF!</v>
      </c>
      <c r="Z52" s="97" t="e">
        <f>P52+P53</f>
        <v>#REF!</v>
      </c>
      <c r="AB52" s="138" t="s">
        <v>132</v>
      </c>
      <c r="AC52" s="138" t="s">
        <v>119</v>
      </c>
      <c r="AD52" s="138" t="str">
        <f t="shared" si="5"/>
        <v>ΜΟΤΟΡΟΪΛ ΕΛΛΑΣ ΔΙΥΛΙΣΤΗΡΙΑ ΚΟΡΙΝΘΟΥ Α.Ε.Βιομηχανικό</v>
      </c>
      <c r="AE52" s="138">
        <f t="shared" si="6"/>
        <v>0</v>
      </c>
      <c r="AF52" s="138">
        <f t="shared" si="7"/>
        <v>0</v>
      </c>
      <c r="AG52" s="138">
        <f t="shared" si="8"/>
        <v>0</v>
      </c>
      <c r="AH52" s="138">
        <f t="shared" si="9"/>
        <v>0</v>
      </c>
      <c r="AI52" s="138">
        <v>0</v>
      </c>
      <c r="AJ52" s="138">
        <v>0</v>
      </c>
      <c r="AK52" s="138">
        <v>0</v>
      </c>
    </row>
    <row r="53" spans="1:37" ht="19.5" customHeight="1" outlineLevel="1" x14ac:dyDescent="0.2">
      <c r="A53" s="252"/>
      <c r="B53" s="116" t="s">
        <v>30</v>
      </c>
      <c r="C53" s="9" t="e">
        <f>#REF!</f>
        <v>#REF!</v>
      </c>
      <c r="D53" s="9" t="e">
        <f>#REF!</f>
        <v>#REF!</v>
      </c>
      <c r="E53" s="93">
        <f>SUM('1:2'!E53)</f>
        <v>5432482</v>
      </c>
      <c r="F53" s="70">
        <f>SUM('1:2'!F53)</f>
        <v>19972.360294117647</v>
      </c>
      <c r="G53" s="28">
        <f>SUM('1:2'!G53)</f>
        <v>69091.66</v>
      </c>
      <c r="H53" s="123">
        <f>SUM('1:2'!H53)</f>
        <v>254.01345588235296</v>
      </c>
      <c r="I53" s="9" t="e">
        <f>#REF!</f>
        <v>#REF!</v>
      </c>
      <c r="J53" s="9" t="e">
        <f>#REF!</f>
        <v>#REF!</v>
      </c>
      <c r="K53" s="70">
        <f>SUM('1:2'!K53)</f>
        <v>3977900</v>
      </c>
      <c r="L53" s="70">
        <f>SUM('1:2'!L53)</f>
        <v>23625.236842105263</v>
      </c>
      <c r="M53" s="30">
        <f>SUM('1:2'!M53)</f>
        <v>23616.100000000002</v>
      </c>
      <c r="N53" s="83">
        <f>SUM('1:2'!N53)</f>
        <v>310.73815789473684</v>
      </c>
      <c r="O53" s="39" t="e">
        <f t="shared" si="10"/>
        <v>#REF!</v>
      </c>
      <c r="P53" s="16" t="e">
        <f t="shared" si="0"/>
        <v>#REF!</v>
      </c>
      <c r="Q53" s="132">
        <f t="shared" si="1"/>
        <v>9410382</v>
      </c>
      <c r="R53" s="70">
        <f t="shared" si="2"/>
        <v>43597.59713622291</v>
      </c>
      <c r="S53" s="30">
        <f t="shared" si="3"/>
        <v>92707.760000000009</v>
      </c>
      <c r="T53" s="83">
        <f t="shared" si="4"/>
        <v>564.7516137770898</v>
      </c>
      <c r="W53" s="11" t="str">
        <f t="shared" si="11"/>
        <v/>
      </c>
      <c r="X53" s="15"/>
      <c r="AB53" s="138" t="s">
        <v>133</v>
      </c>
      <c r="AC53" s="138" t="s">
        <v>115</v>
      </c>
      <c r="AD53" s="138" t="str">
        <f t="shared" si="5"/>
        <v>ΒΑ ΥΑΛΟΥΡΓΙΑ ΕΛΛΑΔΟΣ Α.Ε.Οικιακό</v>
      </c>
      <c r="AE53" s="138">
        <f t="shared" si="6"/>
        <v>0</v>
      </c>
      <c r="AF53" s="138">
        <f t="shared" si="7"/>
        <v>0</v>
      </c>
      <c r="AG53" s="138">
        <f t="shared" si="8"/>
        <v>0</v>
      </c>
      <c r="AH53" s="138">
        <f t="shared" si="9"/>
        <v>0</v>
      </c>
      <c r="AI53" s="138">
        <v>0</v>
      </c>
      <c r="AJ53" s="138">
        <v>0</v>
      </c>
      <c r="AK53" s="138">
        <v>0</v>
      </c>
    </row>
    <row r="54" spans="1:37" ht="136" x14ac:dyDescent="0.2">
      <c r="A54" s="251">
        <v>10</v>
      </c>
      <c r="B54" s="117" t="s">
        <v>41</v>
      </c>
      <c r="C54" s="9" t="e">
        <f>#REF!</f>
        <v>#REF!</v>
      </c>
      <c r="D54" s="9" t="e">
        <f>#REF!</f>
        <v>#REF!</v>
      </c>
      <c r="E54" s="18">
        <f>SUM(E55:E58)</f>
        <v>138402594</v>
      </c>
      <c r="F54" s="18" t="e">
        <f>E54/(C54+D54)</f>
        <v>#REF!</v>
      </c>
      <c r="G54" s="27">
        <f>SUM(G55:G58)</f>
        <v>1300648.8999999999</v>
      </c>
      <c r="H54" s="29" t="str">
        <f t="shared" si="12"/>
        <v/>
      </c>
      <c r="I54" s="9" t="e">
        <f>#REF!</f>
        <v>#REF!</v>
      </c>
      <c r="J54" s="9" t="e">
        <f>#REF!</f>
        <v>#REF!</v>
      </c>
      <c r="K54" s="14">
        <f>SUM(K55:K58)</f>
        <v>130851676</v>
      </c>
      <c r="L54" s="67" t="str">
        <f t="shared" si="13"/>
        <v/>
      </c>
      <c r="M54" s="67">
        <f>SUM(M55:M58)</f>
        <v>887092</v>
      </c>
      <c r="N54" s="29" t="e">
        <f>M54/(I54+J54)</f>
        <v>#REF!</v>
      </c>
      <c r="O54" s="40" t="e">
        <f t="shared" si="10"/>
        <v>#REF!</v>
      </c>
      <c r="P54" s="13" t="e">
        <f t="shared" si="0"/>
        <v>#REF!</v>
      </c>
      <c r="Q54" s="133">
        <f t="shared" si="1"/>
        <v>269254270</v>
      </c>
      <c r="R54" s="67" t="e">
        <f t="shared" si="2"/>
        <v>#REF!</v>
      </c>
      <c r="S54" s="67">
        <f t="shared" si="3"/>
        <v>2187740.9</v>
      </c>
      <c r="T54" s="29" t="e">
        <f t="shared" si="4"/>
        <v>#VALUE!</v>
      </c>
      <c r="W54" s="11" t="str">
        <f t="shared" si="11"/>
        <v/>
      </c>
      <c r="X54" s="8"/>
      <c r="AB54" s="138" t="s">
        <v>133</v>
      </c>
      <c r="AC54" s="138" t="s">
        <v>117</v>
      </c>
      <c r="AD54" s="138" t="str">
        <f t="shared" si="5"/>
        <v>ΒΑ ΥΑΛΟΥΡΓΙΑ ΕΛΛΑΔΟΣ Α.Ε.Επαγγελματικό</v>
      </c>
      <c r="AE54" s="138">
        <f t="shared" si="6"/>
        <v>0</v>
      </c>
      <c r="AF54" s="138">
        <f t="shared" si="7"/>
        <v>0</v>
      </c>
      <c r="AG54" s="138">
        <f t="shared" si="8"/>
        <v>0</v>
      </c>
      <c r="AH54" s="138">
        <f t="shared" si="9"/>
        <v>0</v>
      </c>
      <c r="AI54" s="138">
        <v>0</v>
      </c>
      <c r="AJ54" s="138">
        <v>0</v>
      </c>
      <c r="AK54" s="138">
        <v>0</v>
      </c>
    </row>
    <row r="55" spans="1:37" ht="19.5" customHeight="1" outlineLevel="1" x14ac:dyDescent="0.2">
      <c r="A55" s="252"/>
      <c r="B55" s="115" t="s">
        <v>27</v>
      </c>
      <c r="C55" s="9" t="e">
        <f>#REF!</f>
        <v>#REF!</v>
      </c>
      <c r="D55" s="9" t="e">
        <f>#REF!</f>
        <v>#REF!</v>
      </c>
      <c r="E55" s="19">
        <f>SUM('1:2'!E55)</f>
        <v>28345568</v>
      </c>
      <c r="F55" s="24">
        <f>SUM('1:2'!F55)</f>
        <v>454222</v>
      </c>
      <c r="G55" s="28">
        <f>SUM('1:2'!G55)</f>
        <v>775.48</v>
      </c>
      <c r="H55" s="123">
        <f>SUM('1:2'!H55)</f>
        <v>19371611.48</v>
      </c>
      <c r="I55" s="9" t="e">
        <f>#REF!</f>
        <v>#REF!</v>
      </c>
      <c r="J55" s="9" t="e">
        <f>#REF!</f>
        <v>#REF!</v>
      </c>
      <c r="K55" s="103">
        <f>SUM('1:2'!K55)</f>
        <v>34129858</v>
      </c>
      <c r="L55" s="70">
        <f>SUM('1:2'!L55)</f>
        <v>3727394</v>
      </c>
      <c r="M55" s="30">
        <f>SUM('1:2'!M55)</f>
        <v>7448.72</v>
      </c>
      <c r="N55" s="83">
        <f>SUM('1:2'!N55)</f>
        <v>288696.90666666668</v>
      </c>
      <c r="O55" s="39" t="e">
        <f t="shared" si="10"/>
        <v>#REF!</v>
      </c>
      <c r="P55" s="10" t="e">
        <f t="shared" si="0"/>
        <v>#REF!</v>
      </c>
      <c r="Q55" s="131">
        <f t="shared" si="1"/>
        <v>62475426</v>
      </c>
      <c r="R55" s="70">
        <f t="shared" si="2"/>
        <v>4181616</v>
      </c>
      <c r="S55" s="30">
        <f t="shared" si="3"/>
        <v>8224.2000000000007</v>
      </c>
      <c r="T55" s="83">
        <f t="shared" si="4"/>
        <v>19660308.386666667</v>
      </c>
      <c r="U55" s="11" t="s">
        <v>123</v>
      </c>
      <c r="V55" s="138" t="s">
        <v>115</v>
      </c>
      <c r="W55" s="11" t="str">
        <f t="shared" si="11"/>
        <v>ΜΥΤΙΛΗΝΑΙΟΣ Α.Ε. - OΜΙΛΟΣ ΕΠΙΧΕΙΡΗΣΕΩΝΟικιακό</v>
      </c>
      <c r="X55" s="11">
        <f>Q55</f>
        <v>62475426</v>
      </c>
      <c r="Y55" s="97" t="e">
        <f>O55</f>
        <v>#REF!</v>
      </c>
      <c r="Z55" s="97" t="e">
        <f>P55</f>
        <v>#REF!</v>
      </c>
      <c r="AB55" s="138" t="s">
        <v>133</v>
      </c>
      <c r="AC55" s="138" t="s">
        <v>119</v>
      </c>
      <c r="AD55" s="138" t="str">
        <f t="shared" si="5"/>
        <v>ΒΑ ΥΑΛΟΥΡΓΙΑ ΕΛΛΑΔΟΣ Α.Ε.Βιομηχανικό</v>
      </c>
      <c r="AE55" s="138">
        <f t="shared" si="6"/>
        <v>0</v>
      </c>
      <c r="AF55" s="138">
        <f t="shared" si="7"/>
        <v>0</v>
      </c>
      <c r="AG55" s="138">
        <f t="shared" si="8"/>
        <v>0</v>
      </c>
      <c r="AH55" s="138">
        <f t="shared" si="9"/>
        <v>0</v>
      </c>
      <c r="AI55" s="138">
        <v>0</v>
      </c>
      <c r="AJ55" s="138">
        <v>0</v>
      </c>
      <c r="AK55" s="138">
        <v>0</v>
      </c>
    </row>
    <row r="56" spans="1:37" ht="19.5" customHeight="1" outlineLevel="1" x14ac:dyDescent="0.2">
      <c r="A56" s="252"/>
      <c r="B56" s="115" t="s">
        <v>28</v>
      </c>
      <c r="C56" s="9" t="e">
        <f>#REF!</f>
        <v>#REF!</v>
      </c>
      <c r="D56" s="9" t="e">
        <f>#REF!</f>
        <v>#REF!</v>
      </c>
      <c r="E56" s="19">
        <f>SUM('1:2'!E56)</f>
        <v>4255446</v>
      </c>
      <c r="F56" s="24">
        <f>SUM('1:2'!F56)</f>
        <v>346</v>
      </c>
      <c r="G56" s="28">
        <f>SUM('1:2'!G56)</f>
        <v>0</v>
      </c>
      <c r="H56" s="123">
        <f>SUM('1:2'!H56)</f>
        <v>1884028</v>
      </c>
      <c r="I56" s="9" t="e">
        <f>#REF!</f>
        <v>#REF!</v>
      </c>
      <c r="J56" s="9" t="e">
        <f>#REF!</f>
        <v>#REF!</v>
      </c>
      <c r="K56" s="70">
        <f>SUM('1:2'!K56)</f>
        <v>6338430</v>
      </c>
      <c r="L56" s="70">
        <f>SUM('1:2'!L56)</f>
        <v>4</v>
      </c>
      <c r="M56" s="30">
        <f>SUM('1:2'!M56)</f>
        <v>0</v>
      </c>
      <c r="N56" s="83">
        <f>SUM('1:2'!N56)</f>
        <v>11916</v>
      </c>
      <c r="O56" s="39" t="e">
        <f t="shared" si="10"/>
        <v>#REF!</v>
      </c>
      <c r="P56" s="10" t="e">
        <f t="shared" si="0"/>
        <v>#REF!</v>
      </c>
      <c r="Q56" s="132">
        <f t="shared" si="1"/>
        <v>10593876</v>
      </c>
      <c r="R56" s="70">
        <f t="shared" si="2"/>
        <v>350</v>
      </c>
      <c r="S56" s="30">
        <f t="shared" si="3"/>
        <v>0</v>
      </c>
      <c r="T56" s="83">
        <f t="shared" si="4"/>
        <v>1895944</v>
      </c>
      <c r="U56" s="11" t="str">
        <f>U55</f>
        <v>ΜΥΤΙΛΗΝΑΙΟΣ Α.Ε. - OΜΙΛΟΣ ΕΠΙΧΕΙΡΗΣΕΩΝ</v>
      </c>
      <c r="V56" s="138" t="s">
        <v>117</v>
      </c>
      <c r="W56" s="11" t="str">
        <f t="shared" si="11"/>
        <v>ΜΥΤΙΛΗΝΑΙΟΣ Α.Ε. - OΜΙΛΟΣ ΕΠΙΧΕΙΡΗΣΕΩΝΕπαγγελματικό</v>
      </c>
      <c r="X56" s="98">
        <f>Q56</f>
        <v>10593876</v>
      </c>
      <c r="Y56" s="97" t="e">
        <f>O56</f>
        <v>#REF!</v>
      </c>
      <c r="Z56" s="97" t="e">
        <f>P56</f>
        <v>#REF!</v>
      </c>
      <c r="AB56" s="138" t="s">
        <v>134</v>
      </c>
      <c r="AC56" s="138" t="s">
        <v>115</v>
      </c>
      <c r="AD56" s="138" t="str">
        <f t="shared" si="5"/>
        <v>CORAL A.E.Οικιακό</v>
      </c>
      <c r="AE56" s="138">
        <f t="shared" si="6"/>
        <v>0</v>
      </c>
      <c r="AF56" s="138">
        <f t="shared" si="7"/>
        <v>0</v>
      </c>
      <c r="AG56" s="138">
        <f t="shared" si="8"/>
        <v>0</v>
      </c>
      <c r="AH56" s="138">
        <f t="shared" si="9"/>
        <v>0</v>
      </c>
      <c r="AI56" s="138">
        <v>0</v>
      </c>
      <c r="AJ56" s="138">
        <v>0</v>
      </c>
      <c r="AK56" s="138">
        <v>0</v>
      </c>
    </row>
    <row r="57" spans="1:37" ht="19.5" customHeight="1" outlineLevel="1" x14ac:dyDescent="0.2">
      <c r="A57" s="252"/>
      <c r="B57" s="115" t="s">
        <v>29</v>
      </c>
      <c r="C57" s="9" t="e">
        <f>#REF!</f>
        <v>#REF!</v>
      </c>
      <c r="D57" s="9" t="e">
        <f>#REF!</f>
        <v>#REF!</v>
      </c>
      <c r="E57" s="19">
        <f>SUM('1:2'!E57)</f>
        <v>56191326</v>
      </c>
      <c r="F57" s="24">
        <f>SUM('1:2'!F57)</f>
        <v>4409.9298383299329</v>
      </c>
      <c r="G57" s="28">
        <f>SUM('1:2'!G57)</f>
        <v>691621.46</v>
      </c>
      <c r="H57" s="123">
        <f>SUM('1:2'!H57)</f>
        <v>254.27887772720138</v>
      </c>
      <c r="I57" s="9" t="e">
        <f>#REF!</f>
        <v>#REF!</v>
      </c>
      <c r="J57" s="9" t="e">
        <f>#REF!</f>
        <v>#REF!</v>
      </c>
      <c r="K57" s="70">
        <f>SUM('1:2'!K57)</f>
        <v>40861496</v>
      </c>
      <c r="L57" s="70">
        <f>SUM('1:2'!L57)</f>
        <v>5225.9235196316667</v>
      </c>
      <c r="M57" s="30">
        <f>SUM('1:2'!M57)</f>
        <v>462982.6</v>
      </c>
      <c r="N57" s="83">
        <f>SUM('1:2'!N57)</f>
        <v>59.212507993349533</v>
      </c>
      <c r="O57" s="39" t="e">
        <f t="shared" si="10"/>
        <v>#REF!</v>
      </c>
      <c r="P57" s="10" t="e">
        <f t="shared" si="0"/>
        <v>#REF!</v>
      </c>
      <c r="Q57" s="132">
        <f t="shared" si="1"/>
        <v>97052822</v>
      </c>
      <c r="R57" s="70">
        <f t="shared" si="2"/>
        <v>9635.8533579615996</v>
      </c>
      <c r="S57" s="30">
        <f t="shared" si="3"/>
        <v>1154604.06</v>
      </c>
      <c r="T57" s="83">
        <f t="shared" si="4"/>
        <v>313.49138572055091</v>
      </c>
      <c r="U57" s="11" t="str">
        <f>U55</f>
        <v>ΜΥΤΙΛΗΝΑΙΟΣ Α.Ε. - OΜΙΛΟΣ ΕΠΙΧΕΙΡΗΣΕΩΝ</v>
      </c>
      <c r="V57" s="138" t="s">
        <v>119</v>
      </c>
      <c r="W57" s="11" t="str">
        <f t="shared" si="11"/>
        <v>ΜΥΤΙΛΗΝΑΙΟΣ Α.Ε. - OΜΙΛΟΣ ΕΠΙΧΕΙΡΗΣΕΩΝΒιομηχανικό</v>
      </c>
      <c r="X57" s="98">
        <f>Q57+Q58</f>
        <v>196184968</v>
      </c>
      <c r="Y57" s="97" t="e">
        <f>O57+O58</f>
        <v>#REF!</v>
      </c>
      <c r="Z57" s="97" t="e">
        <f>P57+P58</f>
        <v>#REF!</v>
      </c>
      <c r="AB57" s="138" t="s">
        <v>134</v>
      </c>
      <c r="AC57" s="138" t="s">
        <v>117</v>
      </c>
      <c r="AD57" s="138" t="str">
        <f t="shared" si="5"/>
        <v>CORAL A.E.Επαγγελματικό</v>
      </c>
      <c r="AE57" s="138">
        <f t="shared" si="6"/>
        <v>0</v>
      </c>
      <c r="AF57" s="138">
        <f t="shared" si="7"/>
        <v>0</v>
      </c>
      <c r="AG57" s="138">
        <f t="shared" si="8"/>
        <v>0</v>
      </c>
      <c r="AH57" s="138">
        <f t="shared" si="9"/>
        <v>0</v>
      </c>
      <c r="AI57" s="138">
        <v>0</v>
      </c>
      <c r="AJ57" s="138">
        <v>0</v>
      </c>
      <c r="AK57" s="138">
        <v>0</v>
      </c>
    </row>
    <row r="58" spans="1:37" ht="19.5" customHeight="1" outlineLevel="1" x14ac:dyDescent="0.2">
      <c r="A58" s="252"/>
      <c r="B58" s="116" t="s">
        <v>30</v>
      </c>
      <c r="C58" s="9" t="e">
        <f>#REF!</f>
        <v>#REF!</v>
      </c>
      <c r="D58" s="9" t="e">
        <f>#REF!</f>
        <v>#REF!</v>
      </c>
      <c r="E58" s="19">
        <f>SUM('1:2'!E58)</f>
        <v>49610254</v>
      </c>
      <c r="F58" s="24">
        <f>SUM('1:2'!F58)</f>
        <v>3756.7136393018745</v>
      </c>
      <c r="G58" s="28">
        <f>SUM('1:2'!G58)</f>
        <v>608251.96</v>
      </c>
      <c r="H58" s="123">
        <f>SUM('1:2'!H58)</f>
        <v>7569055.1477020038</v>
      </c>
      <c r="I58" s="9" t="e">
        <f>#REF!</f>
        <v>#REF!</v>
      </c>
      <c r="J58" s="9" t="e">
        <f>#REF!</f>
        <v>#REF!</v>
      </c>
      <c r="K58" s="70">
        <f>SUM('1:2'!K58)</f>
        <v>49521892</v>
      </c>
      <c r="L58" s="70">
        <f>SUM('1:2'!L58)</f>
        <v>4106.6932145664132</v>
      </c>
      <c r="M58" s="30">
        <f>SUM('1:2'!M58)</f>
        <v>416660.68</v>
      </c>
      <c r="N58" s="83">
        <f>SUM('1:2'!N58)</f>
        <v>51230242.57960178</v>
      </c>
      <c r="O58" s="39" t="e">
        <f t="shared" si="10"/>
        <v>#REF!</v>
      </c>
      <c r="P58" s="10" t="e">
        <f t="shared" si="0"/>
        <v>#REF!</v>
      </c>
      <c r="Q58" s="132">
        <f t="shared" si="1"/>
        <v>99132146</v>
      </c>
      <c r="R58" s="70">
        <f t="shared" si="2"/>
        <v>7863.4068538682877</v>
      </c>
      <c r="S58" s="30">
        <f t="shared" si="3"/>
        <v>1024912.6399999999</v>
      </c>
      <c r="T58" s="83">
        <f t="shared" si="4"/>
        <v>58799297.727303781</v>
      </c>
      <c r="W58" s="11" t="str">
        <f t="shared" si="11"/>
        <v/>
      </c>
      <c r="X58" s="12"/>
      <c r="AB58" s="138" t="s">
        <v>134</v>
      </c>
      <c r="AC58" s="138" t="s">
        <v>119</v>
      </c>
      <c r="AD58" s="138" t="str">
        <f t="shared" si="5"/>
        <v>CORAL A.E.Βιομηχανικό</v>
      </c>
      <c r="AE58" s="138">
        <f t="shared" si="6"/>
        <v>0</v>
      </c>
      <c r="AF58" s="138">
        <f t="shared" si="7"/>
        <v>0</v>
      </c>
      <c r="AG58" s="138">
        <f t="shared" si="8"/>
        <v>0</v>
      </c>
      <c r="AH58" s="138">
        <f t="shared" si="9"/>
        <v>0</v>
      </c>
      <c r="AI58" s="138">
        <v>0</v>
      </c>
      <c r="AJ58" s="138">
        <v>0</v>
      </c>
      <c r="AK58" s="138">
        <v>0</v>
      </c>
    </row>
    <row r="59" spans="1:37" ht="85" outlineLevel="1" x14ac:dyDescent="0.2">
      <c r="A59" s="251">
        <v>11</v>
      </c>
      <c r="B59" s="117" t="s">
        <v>135</v>
      </c>
      <c r="C59" s="9" t="e">
        <f>#REF!</f>
        <v>#REF!</v>
      </c>
      <c r="D59" s="9" t="e">
        <f>#REF!</f>
        <v>#REF!</v>
      </c>
      <c r="E59" s="18">
        <f>SUM(E60:E63)</f>
        <v>4339006</v>
      </c>
      <c r="F59" s="18" t="e">
        <f>E59/(C59+D59)</f>
        <v>#REF!</v>
      </c>
      <c r="G59" s="27">
        <f>SUM(G60:G63)</f>
        <v>3941.04</v>
      </c>
      <c r="H59" s="29" t="str">
        <f t="shared" si="12"/>
        <v/>
      </c>
      <c r="I59" s="9" t="e">
        <f>#REF!</f>
        <v>#REF!</v>
      </c>
      <c r="J59" s="9" t="e">
        <f>#REF!</f>
        <v>#REF!</v>
      </c>
      <c r="K59" s="14">
        <f>SUM(K60:K63)</f>
        <v>22144806</v>
      </c>
      <c r="L59" s="67" t="str">
        <f t="shared" si="13"/>
        <v/>
      </c>
      <c r="M59" s="67">
        <f>SUM(M60:M63)</f>
        <v>13856.84</v>
      </c>
      <c r="N59" s="29" t="e">
        <f>M59/(I59+J59)</f>
        <v>#REF!</v>
      </c>
      <c r="O59" s="40" t="e">
        <f t="shared" si="10"/>
        <v>#REF!</v>
      </c>
      <c r="P59" s="13" t="e">
        <f t="shared" si="0"/>
        <v>#REF!</v>
      </c>
      <c r="Q59" s="133">
        <f t="shared" si="1"/>
        <v>26483812</v>
      </c>
      <c r="R59" s="67" t="e">
        <f t="shared" si="2"/>
        <v>#REF!</v>
      </c>
      <c r="S59" s="67">
        <f t="shared" si="3"/>
        <v>17797.88</v>
      </c>
      <c r="T59" s="29" t="e">
        <f t="shared" si="4"/>
        <v>#VALUE!</v>
      </c>
      <c r="W59" s="11" t="str">
        <f t="shared" si="11"/>
        <v/>
      </c>
      <c r="X59" s="8"/>
      <c r="AB59" s="138" t="s">
        <v>136</v>
      </c>
      <c r="AC59" s="138" t="s">
        <v>115</v>
      </c>
      <c r="AD59" s="138" t="str">
        <f t="shared" si="5"/>
        <v>WATT AND VOLT A.E.Οικιακό</v>
      </c>
      <c r="AE59" s="138" t="e">
        <f t="shared" si="6"/>
        <v>#REF!</v>
      </c>
      <c r="AF59" s="138" t="e">
        <f t="shared" si="7"/>
        <v>#REF!</v>
      </c>
      <c r="AG59" s="138" t="e">
        <f t="shared" si="8"/>
        <v>#REF!</v>
      </c>
      <c r="AH59" s="138">
        <f t="shared" si="9"/>
        <v>14993440</v>
      </c>
      <c r="AI59" s="138">
        <v>0</v>
      </c>
      <c r="AJ59" s="138">
        <v>0</v>
      </c>
      <c r="AK59" s="138">
        <v>0</v>
      </c>
    </row>
    <row r="60" spans="1:37" ht="19.5" customHeight="1" outlineLevel="1" x14ac:dyDescent="0.2">
      <c r="A60" s="252"/>
      <c r="B60" s="115" t="s">
        <v>27</v>
      </c>
      <c r="C60" s="9" t="e">
        <f>#REF!</f>
        <v>#REF!</v>
      </c>
      <c r="D60" s="9" t="e">
        <f>#REF!</f>
        <v>#REF!</v>
      </c>
      <c r="E60" s="19">
        <f>SUM('1:2'!E60)</f>
        <v>264744</v>
      </c>
      <c r="F60" s="24">
        <f>SUM('1:2'!F60)</f>
        <v>0</v>
      </c>
      <c r="G60" s="28">
        <f>SUM('1:2'!G60)</f>
        <v>0</v>
      </c>
      <c r="H60" s="123">
        <f>SUM('1:2'!H60)</f>
        <v>0</v>
      </c>
      <c r="I60" s="9" t="e">
        <f>#REF!</f>
        <v>#REF!</v>
      </c>
      <c r="J60" s="9" t="e">
        <f>#REF!</f>
        <v>#REF!</v>
      </c>
      <c r="K60" s="103">
        <f>SUM('1:2'!K60)</f>
        <v>14728696</v>
      </c>
      <c r="L60" s="70">
        <f>SUM('1:2'!L60)</f>
        <v>0</v>
      </c>
      <c r="M60" s="30">
        <f>SUM('1:2'!M60)</f>
        <v>0.98</v>
      </c>
      <c r="N60" s="83">
        <f>SUM('1:2'!N60)</f>
        <v>0</v>
      </c>
      <c r="O60" s="39" t="e">
        <f t="shared" si="10"/>
        <v>#REF!</v>
      </c>
      <c r="P60" s="10" t="e">
        <f t="shared" si="0"/>
        <v>#REF!</v>
      </c>
      <c r="Q60" s="131">
        <f t="shared" si="1"/>
        <v>14993440</v>
      </c>
      <c r="R60" s="70">
        <f t="shared" si="2"/>
        <v>0</v>
      </c>
      <c r="S60" s="30">
        <f t="shared" si="3"/>
        <v>0.98</v>
      </c>
      <c r="T60" s="83">
        <f t="shared" si="4"/>
        <v>0</v>
      </c>
      <c r="U60" s="138" t="s">
        <v>136</v>
      </c>
      <c r="V60" s="138" t="s">
        <v>115</v>
      </c>
      <c r="W60" s="11" t="str">
        <f t="shared" si="11"/>
        <v>WATT AND VOLT A.E.Οικιακό</v>
      </c>
      <c r="X60" s="11">
        <f>Q60</f>
        <v>14993440</v>
      </c>
      <c r="Y60" s="97" t="e">
        <f>O60</f>
        <v>#REF!</v>
      </c>
      <c r="Z60" s="97" t="e">
        <f>P60</f>
        <v>#REF!</v>
      </c>
      <c r="AB60" s="138" t="s">
        <v>136</v>
      </c>
      <c r="AC60" s="138" t="s">
        <v>117</v>
      </c>
      <c r="AD60" s="138" t="str">
        <f t="shared" si="5"/>
        <v>WATT AND VOLT A.E.Επαγγελματικό</v>
      </c>
      <c r="AE60" s="138" t="e">
        <f t="shared" si="6"/>
        <v>#REF!</v>
      </c>
      <c r="AF60" s="138" t="e">
        <f t="shared" si="7"/>
        <v>#REF!</v>
      </c>
      <c r="AG60" s="138" t="e">
        <f t="shared" si="8"/>
        <v>#REF!</v>
      </c>
      <c r="AH60" s="138">
        <f t="shared" si="9"/>
        <v>10992112</v>
      </c>
      <c r="AI60" s="138">
        <v>0</v>
      </c>
      <c r="AJ60" s="138">
        <v>0</v>
      </c>
      <c r="AK60" s="138">
        <v>0</v>
      </c>
    </row>
    <row r="61" spans="1:37" ht="19.5" customHeight="1" outlineLevel="1" x14ac:dyDescent="0.2">
      <c r="A61" s="252"/>
      <c r="B61" s="115" t="s">
        <v>28</v>
      </c>
      <c r="C61" s="9" t="e">
        <f>#REF!</f>
        <v>#REF!</v>
      </c>
      <c r="D61" s="9" t="e">
        <f>#REF!</f>
        <v>#REF!</v>
      </c>
      <c r="E61" s="19">
        <f>SUM('1:2'!E61)</f>
        <v>3576002</v>
      </c>
      <c r="F61" s="24">
        <f>SUM('1:2'!F61)</f>
        <v>1192000.6666666667</v>
      </c>
      <c r="G61" s="28">
        <f>SUM('1:2'!G61)</f>
        <v>3691.56</v>
      </c>
      <c r="H61" s="123">
        <f>SUM('1:2'!H61)</f>
        <v>1230.52</v>
      </c>
      <c r="I61" s="9" t="e">
        <f>#REF!</f>
        <v>#REF!</v>
      </c>
      <c r="J61" s="9" t="e">
        <f>#REF!</f>
        <v>#REF!</v>
      </c>
      <c r="K61" s="70">
        <f>SUM('1:2'!K61)</f>
        <v>7416110</v>
      </c>
      <c r="L61" s="70">
        <f>SUM('1:2'!L61)</f>
        <v>1236018.3333333333</v>
      </c>
      <c r="M61" s="30">
        <f>SUM('1:2'!M61)</f>
        <v>13855.86</v>
      </c>
      <c r="N61" s="83">
        <f>SUM('1:2'!N61)</f>
        <v>2309.31</v>
      </c>
      <c r="O61" s="39" t="e">
        <f t="shared" si="10"/>
        <v>#REF!</v>
      </c>
      <c r="P61" s="10" t="e">
        <f t="shared" si="0"/>
        <v>#REF!</v>
      </c>
      <c r="Q61" s="132">
        <f t="shared" si="1"/>
        <v>10992112</v>
      </c>
      <c r="R61" s="70">
        <f t="shared" si="2"/>
        <v>2428019</v>
      </c>
      <c r="S61" s="30">
        <f t="shared" si="3"/>
        <v>17547.420000000002</v>
      </c>
      <c r="T61" s="83">
        <f t="shared" si="4"/>
        <v>3539.83</v>
      </c>
      <c r="U61" s="138" t="s">
        <v>136</v>
      </c>
      <c r="V61" s="138" t="s">
        <v>117</v>
      </c>
      <c r="W61" s="11" t="str">
        <f t="shared" si="11"/>
        <v>WATT AND VOLT A.E.Επαγγελματικό</v>
      </c>
      <c r="X61" s="98">
        <f>Q61</f>
        <v>10992112</v>
      </c>
      <c r="Y61" s="97" t="e">
        <f>O61</f>
        <v>#REF!</v>
      </c>
      <c r="Z61" s="97" t="e">
        <f>P61</f>
        <v>#REF!</v>
      </c>
      <c r="AB61" s="138" t="s">
        <v>136</v>
      </c>
      <c r="AC61" s="138" t="s">
        <v>119</v>
      </c>
      <c r="AD61" s="138" t="str">
        <f t="shared" si="5"/>
        <v>WATT AND VOLT A.E.Βιομηχανικό</v>
      </c>
      <c r="AE61" s="138" t="e">
        <f t="shared" si="6"/>
        <v>#REF!</v>
      </c>
      <c r="AF61" s="138" t="e">
        <f t="shared" si="7"/>
        <v>#REF!</v>
      </c>
      <c r="AG61" s="138" t="e">
        <f t="shared" si="8"/>
        <v>#REF!</v>
      </c>
      <c r="AH61" s="138">
        <f t="shared" si="9"/>
        <v>498260</v>
      </c>
      <c r="AI61" s="138">
        <v>0</v>
      </c>
      <c r="AJ61" s="138">
        <v>0</v>
      </c>
      <c r="AK61" s="138">
        <v>0</v>
      </c>
    </row>
    <row r="62" spans="1:37" ht="19.5" customHeight="1" outlineLevel="1" x14ac:dyDescent="0.2">
      <c r="A62" s="252"/>
      <c r="B62" s="115" t="s">
        <v>29</v>
      </c>
      <c r="C62" s="9" t="e">
        <f>#REF!</f>
        <v>#REF!</v>
      </c>
      <c r="D62" s="9" t="e">
        <f>#REF!</f>
        <v>#REF!</v>
      </c>
      <c r="E62" s="19">
        <f>SUM('1:2'!E62)</f>
        <v>0</v>
      </c>
      <c r="F62" s="24">
        <f>SUM('1:2'!F62)</f>
        <v>0</v>
      </c>
      <c r="G62" s="28">
        <f>SUM('1:2'!G62)</f>
        <v>0</v>
      </c>
      <c r="H62" s="123">
        <f>SUM('1:2'!H62)</f>
        <v>0</v>
      </c>
      <c r="I62" s="9" t="e">
        <f>#REF!</f>
        <v>#REF!</v>
      </c>
      <c r="J62" s="9" t="e">
        <f>#REF!</f>
        <v>#REF!</v>
      </c>
      <c r="K62" s="70">
        <f>SUM('1:2'!K62)</f>
        <v>0</v>
      </c>
      <c r="L62" s="70">
        <f>SUM('1:2'!L62)</f>
        <v>0</v>
      </c>
      <c r="M62" s="30">
        <f>SUM('1:2'!M62)</f>
        <v>0</v>
      </c>
      <c r="N62" s="83">
        <f>SUM('1:2'!N62)</f>
        <v>0</v>
      </c>
      <c r="O62" s="39" t="e">
        <f t="shared" si="10"/>
        <v>#REF!</v>
      </c>
      <c r="P62" s="10" t="e">
        <f t="shared" si="0"/>
        <v>#REF!</v>
      </c>
      <c r="Q62" s="132">
        <f t="shared" si="1"/>
        <v>0</v>
      </c>
      <c r="R62" s="70">
        <f t="shared" si="2"/>
        <v>0</v>
      </c>
      <c r="S62" s="30">
        <f t="shared" si="3"/>
        <v>0</v>
      </c>
      <c r="T62" s="83">
        <f t="shared" si="4"/>
        <v>0</v>
      </c>
      <c r="U62" s="138" t="s">
        <v>136</v>
      </c>
      <c r="V62" s="138" t="s">
        <v>119</v>
      </c>
      <c r="W62" s="11" t="str">
        <f t="shared" si="11"/>
        <v>WATT AND VOLT A.E.Βιομηχανικό</v>
      </c>
      <c r="X62" s="98">
        <f>Q62+Q63</f>
        <v>498260</v>
      </c>
      <c r="Y62" s="97" t="e">
        <f>O62+O63</f>
        <v>#REF!</v>
      </c>
      <c r="Z62" s="97" t="e">
        <f>P62+P63</f>
        <v>#REF!</v>
      </c>
      <c r="AB62" s="138" t="s">
        <v>38</v>
      </c>
      <c r="AC62" s="138" t="s">
        <v>115</v>
      </c>
      <c r="AD62" s="138" t="str">
        <f t="shared" si="5"/>
        <v>ΕΦΑ ΕΝΕΡΓΕΙΑΚΗ ΕΤΑΙΡΕΙΑ ΦΥΣΙΚΟΥ ΑΕΡΙΟΥ Α.Ε.Οικιακό</v>
      </c>
      <c r="AE62" s="138" t="e">
        <f t="shared" si="6"/>
        <v>#REF!</v>
      </c>
      <c r="AF62" s="138" t="e">
        <f t="shared" si="7"/>
        <v>#REF!</v>
      </c>
      <c r="AG62" s="138" t="e">
        <f t="shared" si="8"/>
        <v>#REF!</v>
      </c>
      <c r="AH62" s="138">
        <f t="shared" si="9"/>
        <v>0</v>
      </c>
      <c r="AI62" s="138">
        <v>0</v>
      </c>
      <c r="AJ62" s="138">
        <v>0</v>
      </c>
      <c r="AK62" s="138">
        <v>0</v>
      </c>
    </row>
    <row r="63" spans="1:37" ht="19.5" customHeight="1" outlineLevel="1" x14ac:dyDescent="0.2">
      <c r="A63" s="252"/>
      <c r="B63" s="116" t="s">
        <v>30</v>
      </c>
      <c r="C63" s="9" t="e">
        <f>#REF!</f>
        <v>#REF!</v>
      </c>
      <c r="D63" s="9" t="e">
        <f>#REF!</f>
        <v>#REF!</v>
      </c>
      <c r="E63" s="19">
        <f>SUM('1:2'!E63)</f>
        <v>498260</v>
      </c>
      <c r="F63" s="24">
        <f>SUM('1:2'!F63)</f>
        <v>233516</v>
      </c>
      <c r="G63" s="28">
        <f>SUM('1:2'!G63)</f>
        <v>249.48</v>
      </c>
      <c r="H63" s="123">
        <f>SUM('1:2'!H63)</f>
        <v>249.48</v>
      </c>
      <c r="I63" s="9" t="e">
        <f>#REF!</f>
        <v>#REF!</v>
      </c>
      <c r="J63" s="9" t="e">
        <f>#REF!</f>
        <v>#REF!</v>
      </c>
      <c r="K63" s="70">
        <f>SUM('1:2'!K63)</f>
        <v>0</v>
      </c>
      <c r="L63" s="70">
        <f>SUM('1:2'!L63)</f>
        <v>0</v>
      </c>
      <c r="M63" s="30">
        <f>SUM('1:2'!M63)</f>
        <v>0</v>
      </c>
      <c r="N63" s="83">
        <f>SUM('1:2'!N63)</f>
        <v>0</v>
      </c>
      <c r="O63" s="39" t="e">
        <f t="shared" si="10"/>
        <v>#REF!</v>
      </c>
      <c r="P63" s="10" t="e">
        <f t="shared" si="0"/>
        <v>#REF!</v>
      </c>
      <c r="Q63" s="132">
        <f t="shared" si="1"/>
        <v>498260</v>
      </c>
      <c r="R63" s="70">
        <f t="shared" si="2"/>
        <v>233516</v>
      </c>
      <c r="S63" s="30">
        <f t="shared" si="3"/>
        <v>249.48</v>
      </c>
      <c r="T63" s="83">
        <f t="shared" si="4"/>
        <v>249.48</v>
      </c>
      <c r="W63" s="11" t="str">
        <f t="shared" si="11"/>
        <v/>
      </c>
      <c r="X63" s="12"/>
      <c r="AB63" s="138" t="s">
        <v>38</v>
      </c>
      <c r="AC63" s="138" t="s">
        <v>117</v>
      </c>
      <c r="AD63" s="138" t="str">
        <f t="shared" si="5"/>
        <v>ΕΦΑ ΕΝΕΡΓΕΙΑΚΗ ΕΤΑΙΡΕΙΑ ΦΥΣΙΚΟΥ ΑΕΡΙΟΥ Α.Ε.Επαγγελματικό</v>
      </c>
      <c r="AE63" s="138" t="e">
        <f t="shared" si="6"/>
        <v>#REF!</v>
      </c>
      <c r="AF63" s="138" t="e">
        <f t="shared" si="7"/>
        <v>#REF!</v>
      </c>
      <c r="AG63" s="138" t="e">
        <f t="shared" si="8"/>
        <v>#REF!</v>
      </c>
      <c r="AH63" s="138">
        <f t="shared" si="9"/>
        <v>138647288</v>
      </c>
      <c r="AI63" s="138">
        <v>0</v>
      </c>
      <c r="AJ63" s="138">
        <v>0</v>
      </c>
      <c r="AK63" s="138">
        <v>0</v>
      </c>
    </row>
    <row r="64" spans="1:37" ht="136" outlineLevel="1" x14ac:dyDescent="0.2">
      <c r="A64" s="251">
        <v>13</v>
      </c>
      <c r="B64" s="105" t="s">
        <v>38</v>
      </c>
      <c r="C64" s="9" t="e">
        <f>#REF!</f>
        <v>#REF!</v>
      </c>
      <c r="D64" s="9" t="e">
        <f>#REF!</f>
        <v>#REF!</v>
      </c>
      <c r="E64" s="18">
        <f>SUM(E65:E68)</f>
        <v>94340268</v>
      </c>
      <c r="F64" s="18" t="e">
        <f>E64/(C64+D64)</f>
        <v>#REF!</v>
      </c>
      <c r="G64" s="27">
        <f>SUM(G65:G68)</f>
        <v>249.48</v>
      </c>
      <c r="H64" s="29" t="str">
        <f t="shared" si="12"/>
        <v/>
      </c>
      <c r="I64" s="9" t="e">
        <f>#REF!</f>
        <v>#REF!</v>
      </c>
      <c r="J64" s="9" t="e">
        <f>#REF!</f>
        <v>#REF!</v>
      </c>
      <c r="K64" s="14">
        <f>SUM(K65:K68)</f>
        <v>126642310</v>
      </c>
      <c r="L64" s="67" t="str">
        <f t="shared" si="13"/>
        <v/>
      </c>
      <c r="M64" s="67">
        <f>SUM(M65:M68)</f>
        <v>0</v>
      </c>
      <c r="N64" s="29" t="e">
        <f>M64/(I64+J64)</f>
        <v>#REF!</v>
      </c>
      <c r="O64" s="40" t="e">
        <f t="shared" si="10"/>
        <v>#REF!</v>
      </c>
      <c r="P64" s="13" t="e">
        <f t="shared" si="0"/>
        <v>#REF!</v>
      </c>
      <c r="Q64" s="133">
        <f t="shared" si="1"/>
        <v>220982578</v>
      </c>
      <c r="R64" s="67" t="e">
        <f t="shared" si="2"/>
        <v>#REF!</v>
      </c>
      <c r="S64" s="67">
        <f t="shared" si="3"/>
        <v>249.48</v>
      </c>
      <c r="T64" s="29" t="e">
        <f t="shared" si="4"/>
        <v>#VALUE!</v>
      </c>
      <c r="W64" s="11" t="str">
        <f t="shared" si="11"/>
        <v/>
      </c>
      <c r="X64" s="8"/>
      <c r="AB64" s="138" t="s">
        <v>38</v>
      </c>
      <c r="AC64" s="138" t="s">
        <v>119</v>
      </c>
      <c r="AD64" s="138" t="str">
        <f t="shared" si="5"/>
        <v>ΕΦΑ ΕΝΕΡΓΕΙΑΚΗ ΕΤΑΙΡΕΙΑ ΦΥΣΙΚΟΥ ΑΕΡΙΟΥ Α.Ε.Βιομηχανικό</v>
      </c>
      <c r="AE64" s="138" t="e">
        <f t="shared" si="6"/>
        <v>#REF!</v>
      </c>
      <c r="AF64" s="138" t="e">
        <f t="shared" si="7"/>
        <v>#REF!</v>
      </c>
      <c r="AG64" s="138" t="e">
        <f t="shared" si="8"/>
        <v>#REF!</v>
      </c>
      <c r="AH64" s="138">
        <f t="shared" si="9"/>
        <v>82335290</v>
      </c>
      <c r="AI64" s="138">
        <v>0</v>
      </c>
      <c r="AJ64" s="138">
        <v>0</v>
      </c>
      <c r="AK64" s="138">
        <v>0</v>
      </c>
    </row>
    <row r="65" spans="1:37" ht="19.5" customHeight="1" outlineLevel="1" x14ac:dyDescent="0.2">
      <c r="A65" s="252"/>
      <c r="B65" s="100" t="s">
        <v>27</v>
      </c>
      <c r="C65" s="9" t="e">
        <f>#REF!</f>
        <v>#REF!</v>
      </c>
      <c r="D65" s="9" t="e">
        <f>#REF!</f>
        <v>#REF!</v>
      </c>
      <c r="E65" s="19">
        <f>SUM('1:2'!E65)</f>
        <v>0</v>
      </c>
      <c r="F65" s="24">
        <f>SUM('1:2'!F65)</f>
        <v>0</v>
      </c>
      <c r="G65" s="28">
        <f>SUM('1:2'!G65)</f>
        <v>0</v>
      </c>
      <c r="H65" s="123">
        <f>SUM('1:2'!H65)</f>
        <v>0</v>
      </c>
      <c r="I65" s="9" t="e">
        <f>#REF!</f>
        <v>#REF!</v>
      </c>
      <c r="J65" s="9" t="e">
        <f>#REF!</f>
        <v>#REF!</v>
      </c>
      <c r="K65" s="103">
        <f>SUM('1:2'!K65)</f>
        <v>0</v>
      </c>
      <c r="L65" s="70">
        <f>SUM('1:2'!L65)</f>
        <v>0</v>
      </c>
      <c r="M65" s="30">
        <f>SUM('1:2'!M65)</f>
        <v>0</v>
      </c>
      <c r="N65" s="83">
        <f>SUM('1:2'!N65)</f>
        <v>0</v>
      </c>
      <c r="O65" s="39" t="e">
        <f t="shared" si="10"/>
        <v>#REF!</v>
      </c>
      <c r="P65" s="10" t="e">
        <f t="shared" si="0"/>
        <v>#REF!</v>
      </c>
      <c r="Q65" s="131">
        <f t="shared" si="1"/>
        <v>0</v>
      </c>
      <c r="R65" s="70">
        <f t="shared" si="2"/>
        <v>0</v>
      </c>
      <c r="S65" s="30">
        <f t="shared" si="3"/>
        <v>0</v>
      </c>
      <c r="T65" s="83">
        <f t="shared" si="4"/>
        <v>0</v>
      </c>
      <c r="U65" s="11" t="str">
        <f>B64</f>
        <v>ΕΦΑ ΕΝΕΡΓΕΙΑΚΗ ΕΤΑΙΡΕΙΑ ΦΥΣΙΚΟΥ ΑΕΡΙΟΥ Α.Ε.</v>
      </c>
      <c r="V65" s="138" t="s">
        <v>115</v>
      </c>
      <c r="W65" s="11" t="str">
        <f t="shared" si="11"/>
        <v>ΕΦΑ ΕΝΕΡΓΕΙΑΚΗ ΕΤΑΙΡΕΙΑ ΦΥΣΙΚΟΥ ΑΕΡΙΟΥ Α.Ε.Οικιακό</v>
      </c>
      <c r="X65" s="11">
        <f>Q65</f>
        <v>0</v>
      </c>
      <c r="Y65" s="97" t="e">
        <f>O65</f>
        <v>#REF!</v>
      </c>
      <c r="Z65" s="97" t="e">
        <f>P65</f>
        <v>#REF!</v>
      </c>
      <c r="AB65" s="138" t="s">
        <v>137</v>
      </c>
      <c r="AC65" s="138" t="s">
        <v>115</v>
      </c>
      <c r="AD65" s="138" t="str">
        <f t="shared" si="5"/>
        <v>ΔΕΗ Α.Ε.Οικιακό</v>
      </c>
      <c r="AE65" s="138" t="e">
        <f t="shared" si="6"/>
        <v>#REF!</v>
      </c>
      <c r="AF65" s="138" t="e">
        <f t="shared" si="7"/>
        <v>#REF!</v>
      </c>
      <c r="AG65" s="138" t="e">
        <f t="shared" si="8"/>
        <v>#REF!</v>
      </c>
      <c r="AH65" s="138">
        <f t="shared" si="9"/>
        <v>0</v>
      </c>
      <c r="AI65" s="138">
        <v>0</v>
      </c>
      <c r="AJ65" s="138">
        <v>0</v>
      </c>
      <c r="AK65" s="138">
        <v>0</v>
      </c>
    </row>
    <row r="66" spans="1:37" ht="19.5" customHeight="1" outlineLevel="1" x14ac:dyDescent="0.2">
      <c r="A66" s="252"/>
      <c r="B66" s="100" t="s">
        <v>28</v>
      </c>
      <c r="C66" s="9" t="e">
        <f>#REF!</f>
        <v>#REF!</v>
      </c>
      <c r="D66" s="9" t="e">
        <f>#REF!</f>
        <v>#REF!</v>
      </c>
      <c r="E66" s="19">
        <f>SUM('1:2'!E66)</f>
        <v>59165592</v>
      </c>
      <c r="F66" s="24">
        <f>SUM('1:2'!F66)</f>
        <v>250044</v>
      </c>
      <c r="G66" s="28">
        <f>SUM('1:2'!G66)</f>
        <v>249.48</v>
      </c>
      <c r="H66" s="123">
        <f>SUM('1:2'!H66)</f>
        <v>34942474</v>
      </c>
      <c r="I66" s="9" t="e">
        <f>#REF!</f>
        <v>#REF!</v>
      </c>
      <c r="J66" s="9" t="e">
        <f>#REF!</f>
        <v>#REF!</v>
      </c>
      <c r="K66" s="70">
        <f>SUM('1:2'!K66)</f>
        <v>79481696</v>
      </c>
      <c r="L66" s="70">
        <f>SUM('1:2'!L66)</f>
        <v>266</v>
      </c>
      <c r="M66" s="30">
        <f>SUM('1:2'!M66)</f>
        <v>0</v>
      </c>
      <c r="N66" s="83">
        <f>SUM('1:2'!N66)</f>
        <v>16969742</v>
      </c>
      <c r="O66" s="39" t="e">
        <f t="shared" si="10"/>
        <v>#REF!</v>
      </c>
      <c r="P66" s="10" t="e">
        <f t="shared" si="0"/>
        <v>#REF!</v>
      </c>
      <c r="Q66" s="132">
        <f t="shared" si="1"/>
        <v>138647288</v>
      </c>
      <c r="R66" s="70">
        <f t="shared" si="2"/>
        <v>250310</v>
      </c>
      <c r="S66" s="30">
        <f t="shared" si="3"/>
        <v>249.48</v>
      </c>
      <c r="T66" s="83">
        <f t="shared" si="4"/>
        <v>51912216</v>
      </c>
      <c r="U66" s="11" t="str">
        <f>U65</f>
        <v>ΕΦΑ ΕΝΕΡΓΕΙΑΚΗ ΕΤΑΙΡΕΙΑ ΦΥΣΙΚΟΥ ΑΕΡΙΟΥ Α.Ε.</v>
      </c>
      <c r="V66" s="138" t="s">
        <v>117</v>
      </c>
      <c r="W66" s="11" t="str">
        <f t="shared" si="11"/>
        <v>ΕΦΑ ΕΝΕΡΓΕΙΑΚΗ ΕΤΑΙΡΕΙΑ ΦΥΣΙΚΟΥ ΑΕΡΙΟΥ Α.Ε.Επαγγελματικό</v>
      </c>
      <c r="X66" s="98">
        <f>Q66</f>
        <v>138647288</v>
      </c>
      <c r="Y66" s="97" t="e">
        <f>O66</f>
        <v>#REF!</v>
      </c>
      <c r="Z66" s="97" t="e">
        <f>P66</f>
        <v>#REF!</v>
      </c>
      <c r="AB66" s="138" t="s">
        <v>137</v>
      </c>
      <c r="AC66" s="138" t="s">
        <v>117</v>
      </c>
      <c r="AD66" s="138" t="str">
        <f t="shared" si="5"/>
        <v>ΔΕΗ Α.Ε.Επαγγελματικό</v>
      </c>
      <c r="AE66" s="138" t="e">
        <f t="shared" si="6"/>
        <v>#REF!</v>
      </c>
      <c r="AF66" s="138" t="e">
        <f t="shared" si="7"/>
        <v>#REF!</v>
      </c>
      <c r="AG66" s="138" t="e">
        <f t="shared" si="8"/>
        <v>#REF!</v>
      </c>
      <c r="AH66" s="138">
        <f t="shared" si="9"/>
        <v>49989280</v>
      </c>
      <c r="AI66" s="138">
        <v>0</v>
      </c>
      <c r="AJ66" s="138">
        <v>0</v>
      </c>
      <c r="AK66" s="138">
        <v>0</v>
      </c>
    </row>
    <row r="67" spans="1:37" ht="19.5" customHeight="1" outlineLevel="1" x14ac:dyDescent="0.2">
      <c r="A67" s="252"/>
      <c r="B67" s="101" t="s">
        <v>29</v>
      </c>
      <c r="C67" s="9" t="e">
        <f>#REF!</f>
        <v>#REF!</v>
      </c>
      <c r="D67" s="9" t="e">
        <f>#REF!</f>
        <v>#REF!</v>
      </c>
      <c r="E67" s="19">
        <f>SUM('1:2'!E67)</f>
        <v>28621780</v>
      </c>
      <c r="F67" s="24">
        <f>SUM('1:2'!F67)</f>
        <v>15986</v>
      </c>
      <c r="G67" s="28">
        <f>SUM('1:2'!G67)</f>
        <v>0</v>
      </c>
      <c r="H67" s="123">
        <f>SUM('1:2'!H67)</f>
        <v>19099190</v>
      </c>
      <c r="I67" s="9" t="e">
        <f>#REF!</f>
        <v>#REF!</v>
      </c>
      <c r="J67" s="9" t="e">
        <f>#REF!</f>
        <v>#REF!</v>
      </c>
      <c r="K67" s="70">
        <f>SUM('1:2'!K67)</f>
        <v>35270700</v>
      </c>
      <c r="L67" s="70">
        <f>SUM('1:2'!L67)</f>
        <v>246</v>
      </c>
      <c r="M67" s="30">
        <f>SUM('1:2'!M67)</f>
        <v>0</v>
      </c>
      <c r="N67" s="83">
        <f>SUM('1:2'!N67)</f>
        <v>230970</v>
      </c>
      <c r="O67" s="39" t="e">
        <f t="shared" si="10"/>
        <v>#REF!</v>
      </c>
      <c r="P67" s="10" t="e">
        <f t="shared" si="0"/>
        <v>#REF!</v>
      </c>
      <c r="Q67" s="132">
        <f t="shared" si="1"/>
        <v>63892480</v>
      </c>
      <c r="R67" s="70">
        <f t="shared" si="2"/>
        <v>16232</v>
      </c>
      <c r="S67" s="30">
        <f t="shared" si="3"/>
        <v>0</v>
      </c>
      <c r="T67" s="83">
        <f t="shared" si="4"/>
        <v>19330160</v>
      </c>
      <c r="U67" s="11" t="str">
        <f>U65</f>
        <v>ΕΦΑ ΕΝΕΡΓΕΙΑΚΗ ΕΤΑΙΡΕΙΑ ΦΥΣΙΚΟΥ ΑΕΡΙΟΥ Α.Ε.</v>
      </c>
      <c r="V67" s="138" t="s">
        <v>119</v>
      </c>
      <c r="W67" s="11" t="str">
        <f t="shared" si="11"/>
        <v>ΕΦΑ ΕΝΕΡΓΕΙΑΚΗ ΕΤΑΙΡΕΙΑ ΦΥΣΙΚΟΥ ΑΕΡΙΟΥ Α.Ε.Βιομηχανικό</v>
      </c>
      <c r="X67" s="98">
        <f>Q67+Q68</f>
        <v>82335290</v>
      </c>
      <c r="Y67" s="97" t="e">
        <f>O67+O68</f>
        <v>#REF!</v>
      </c>
      <c r="Z67" s="97" t="e">
        <f>P67+P68</f>
        <v>#REF!</v>
      </c>
      <c r="AB67" s="138" t="s">
        <v>137</v>
      </c>
      <c r="AC67" s="138" t="s">
        <v>119</v>
      </c>
      <c r="AD67" s="138" t="str">
        <f t="shared" si="5"/>
        <v>ΔΕΗ Α.Ε.Βιομηχανικό</v>
      </c>
      <c r="AE67" s="138" t="e">
        <f t="shared" si="6"/>
        <v>#REF!</v>
      </c>
      <c r="AF67" s="138" t="e">
        <f t="shared" si="7"/>
        <v>#REF!</v>
      </c>
      <c r="AG67" s="138" t="e">
        <f t="shared" si="8"/>
        <v>#REF!</v>
      </c>
      <c r="AH67" s="138">
        <f t="shared" si="9"/>
        <v>82688970</v>
      </c>
      <c r="AI67" s="138">
        <v>0</v>
      </c>
      <c r="AJ67" s="138">
        <v>0</v>
      </c>
      <c r="AK67" s="138">
        <v>0</v>
      </c>
    </row>
    <row r="68" spans="1:37" ht="19.5" customHeight="1" outlineLevel="1" x14ac:dyDescent="0.2">
      <c r="A68" s="252"/>
      <c r="B68" s="102" t="s">
        <v>30</v>
      </c>
      <c r="C68" s="9" t="e">
        <f>#REF!</f>
        <v>#REF!</v>
      </c>
      <c r="D68" s="9" t="e">
        <f>#REF!</f>
        <v>#REF!</v>
      </c>
      <c r="E68" s="19">
        <f>SUM('1:2'!E68)</f>
        <v>6552896</v>
      </c>
      <c r="F68" s="24">
        <f>SUM('1:2'!F68)</f>
        <v>528</v>
      </c>
      <c r="G68" s="28">
        <f>SUM('1:2'!G68)</f>
        <v>0</v>
      </c>
      <c r="H68" s="123">
        <f>SUM('1:2'!H68)</f>
        <v>4236982</v>
      </c>
      <c r="I68" s="9" t="e">
        <f>#REF!</f>
        <v>#REF!</v>
      </c>
      <c r="J68" s="9" t="e">
        <f>#REF!</f>
        <v>#REF!</v>
      </c>
      <c r="K68" s="70">
        <f>SUM('1:2'!K68)</f>
        <v>11889914</v>
      </c>
      <c r="L68" s="70">
        <f>SUM('1:2'!L68)</f>
        <v>4</v>
      </c>
      <c r="M68" s="30">
        <f>SUM('1:2'!M68)</f>
        <v>0</v>
      </c>
      <c r="N68" s="83">
        <f>SUM('1:2'!N68)</f>
        <v>32440</v>
      </c>
      <c r="O68" s="39" t="e">
        <f t="shared" si="10"/>
        <v>#REF!</v>
      </c>
      <c r="P68" s="10" t="e">
        <f t="shared" si="0"/>
        <v>#REF!</v>
      </c>
      <c r="Q68" s="132">
        <f t="shared" si="1"/>
        <v>18442810</v>
      </c>
      <c r="R68" s="70">
        <f t="shared" si="2"/>
        <v>532</v>
      </c>
      <c r="S68" s="30">
        <f t="shared" si="3"/>
        <v>0</v>
      </c>
      <c r="T68" s="83">
        <f t="shared" si="4"/>
        <v>4269422</v>
      </c>
      <c r="W68" s="11" t="str">
        <f t="shared" si="11"/>
        <v/>
      </c>
      <c r="X68" s="15"/>
      <c r="AB68" s="138" t="s">
        <v>50</v>
      </c>
      <c r="AC68" s="138" t="s">
        <v>115</v>
      </c>
      <c r="AD68" s="138" t="str">
        <f t="shared" si="5"/>
        <v>VOLTERRA A.E.Οικιακό</v>
      </c>
      <c r="AE68" s="138" t="e">
        <f t="shared" si="6"/>
        <v>#REF!</v>
      </c>
      <c r="AF68" s="138" t="e">
        <f t="shared" si="7"/>
        <v>#REF!</v>
      </c>
      <c r="AG68" s="138" t="e">
        <f t="shared" si="8"/>
        <v>#REF!</v>
      </c>
      <c r="AH68" s="138">
        <f t="shared" si="9"/>
        <v>137297704</v>
      </c>
      <c r="AI68" s="138">
        <v>0</v>
      </c>
      <c r="AJ68" s="138">
        <v>0</v>
      </c>
      <c r="AK68" s="138">
        <v>0</v>
      </c>
    </row>
    <row r="69" spans="1:37" ht="36" customHeight="1" outlineLevel="1" x14ac:dyDescent="0.2">
      <c r="A69" s="251">
        <v>14</v>
      </c>
      <c r="B69" s="105" t="s">
        <v>50</v>
      </c>
      <c r="C69" s="9" t="e">
        <f>#REF!</f>
        <v>#REF!</v>
      </c>
      <c r="D69" s="9" t="e">
        <f>#REF!</f>
        <v>#REF!</v>
      </c>
      <c r="E69" s="18">
        <f>SUM(E70:E73)</f>
        <v>130340052</v>
      </c>
      <c r="F69" s="18" t="e">
        <f>E69/(C69+D69)</f>
        <v>#REF!</v>
      </c>
      <c r="G69" s="27">
        <f>SUM(G70:G73)</f>
        <v>791930.94</v>
      </c>
      <c r="H69" s="29" t="str">
        <f t="shared" si="12"/>
        <v/>
      </c>
      <c r="I69" s="9" t="e">
        <f>#REF!</f>
        <v>#REF!</v>
      </c>
      <c r="J69" s="9" t="e">
        <f>#REF!</f>
        <v>#REF!</v>
      </c>
      <c r="K69" s="14">
        <f>SUM(K70:K73)</f>
        <v>83088514</v>
      </c>
      <c r="L69" s="67" t="str">
        <f t="shared" si="13"/>
        <v/>
      </c>
      <c r="M69" s="67">
        <f>SUM(M70:M73)</f>
        <v>504624.92</v>
      </c>
      <c r="N69" s="29" t="e">
        <f>M69/(I69+J69)</f>
        <v>#REF!</v>
      </c>
      <c r="O69" s="40" t="e">
        <f t="shared" si="10"/>
        <v>#REF!</v>
      </c>
      <c r="P69" s="13" t="e">
        <f t="shared" si="0"/>
        <v>#REF!</v>
      </c>
      <c r="Q69" s="133">
        <f t="shared" si="1"/>
        <v>213428566</v>
      </c>
      <c r="R69" s="67" t="e">
        <f t="shared" si="2"/>
        <v>#REF!</v>
      </c>
      <c r="S69" s="67">
        <f t="shared" si="3"/>
        <v>1296555.8599999999</v>
      </c>
      <c r="T69" s="29" t="e">
        <f t="shared" si="4"/>
        <v>#VALUE!</v>
      </c>
      <c r="W69" s="11" t="str">
        <f t="shared" si="11"/>
        <v/>
      </c>
      <c r="X69" s="8"/>
      <c r="AB69" s="138" t="s">
        <v>50</v>
      </c>
      <c r="AC69" s="138" t="s">
        <v>117</v>
      </c>
      <c r="AD69" s="138" t="str">
        <f t="shared" si="5"/>
        <v>VOLTERRA A.E.Επαγγελματικό</v>
      </c>
      <c r="AE69" s="138" t="e">
        <f t="shared" si="6"/>
        <v>#REF!</v>
      </c>
      <c r="AF69" s="138" t="e">
        <f t="shared" si="7"/>
        <v>#REF!</v>
      </c>
      <c r="AG69" s="138" t="e">
        <f t="shared" si="8"/>
        <v>#REF!</v>
      </c>
      <c r="AH69" s="138">
        <f t="shared" si="9"/>
        <v>15013196</v>
      </c>
      <c r="AI69" s="138">
        <v>0</v>
      </c>
      <c r="AJ69" s="138">
        <v>0</v>
      </c>
      <c r="AK69" s="138">
        <v>0</v>
      </c>
    </row>
    <row r="70" spans="1:37" ht="19.5" customHeight="1" outlineLevel="1" x14ac:dyDescent="0.2">
      <c r="A70" s="252"/>
      <c r="B70" s="100" t="s">
        <v>27</v>
      </c>
      <c r="C70" s="9" t="e">
        <f>#REF!</f>
        <v>#REF!</v>
      </c>
      <c r="D70" s="9" t="e">
        <f>#REF!</f>
        <v>#REF!</v>
      </c>
      <c r="E70" s="19">
        <f>SUM('1:2'!E70)</f>
        <v>73864526</v>
      </c>
      <c r="F70" s="24">
        <f>SUM('1:2'!F70)</f>
        <v>3733.0771171973579</v>
      </c>
      <c r="G70" s="28">
        <f>SUM('1:2'!G70)</f>
        <v>659180.74</v>
      </c>
      <c r="H70" s="123">
        <f>SUM('1:2'!H70)</f>
        <v>11606350.926055074</v>
      </c>
      <c r="I70" s="9" t="e">
        <f>#REF!</f>
        <v>#REF!</v>
      </c>
      <c r="J70" s="9" t="e">
        <f>#REF!</f>
        <v>#REF!</v>
      </c>
      <c r="K70" s="103">
        <f>SUM('1:2'!K70)</f>
        <v>63433178</v>
      </c>
      <c r="L70" s="70">
        <f>SUM('1:2'!L70)</f>
        <v>3945.1461635220126</v>
      </c>
      <c r="M70" s="30">
        <f>SUM('1:2'!M70)</f>
        <v>422413.6</v>
      </c>
      <c r="N70" s="83">
        <f>SUM('1:2'!N70)</f>
        <v>16706385.133786164</v>
      </c>
      <c r="O70" s="39" t="e">
        <f t="shared" si="10"/>
        <v>#REF!</v>
      </c>
      <c r="P70" s="10" t="e">
        <f t="shared" si="0"/>
        <v>#REF!</v>
      </c>
      <c r="Q70" s="131">
        <f t="shared" si="1"/>
        <v>137297704</v>
      </c>
      <c r="R70" s="70">
        <f t="shared" si="2"/>
        <v>7678.2232807193705</v>
      </c>
      <c r="S70" s="30">
        <f t="shared" si="3"/>
        <v>1081594.3399999999</v>
      </c>
      <c r="T70" s="83">
        <f t="shared" si="4"/>
        <v>28312736.059841238</v>
      </c>
      <c r="U70" s="11" t="str">
        <f>B69</f>
        <v>VOLTERRA A.E.</v>
      </c>
      <c r="V70" s="138" t="s">
        <v>115</v>
      </c>
      <c r="W70" s="11" t="str">
        <f t="shared" si="11"/>
        <v>VOLTERRA A.E.Οικιακό</v>
      </c>
      <c r="X70" s="11">
        <f>Q70</f>
        <v>137297704</v>
      </c>
      <c r="Y70" s="97" t="e">
        <f>O70</f>
        <v>#REF!</v>
      </c>
      <c r="Z70" s="97" t="e">
        <f>P70</f>
        <v>#REF!</v>
      </c>
      <c r="AB70" s="138" t="s">
        <v>50</v>
      </c>
      <c r="AC70" s="138" t="s">
        <v>119</v>
      </c>
      <c r="AD70" s="138" t="str">
        <f t="shared" si="5"/>
        <v>VOLTERRA A.E.Βιομηχανικό</v>
      </c>
      <c r="AE70" s="138" t="e">
        <f t="shared" si="6"/>
        <v>#REF!</v>
      </c>
      <c r="AF70" s="138" t="e">
        <f t="shared" si="7"/>
        <v>#REF!</v>
      </c>
      <c r="AG70" s="138" t="e">
        <f t="shared" si="8"/>
        <v>#REF!</v>
      </c>
      <c r="AH70" s="138">
        <f t="shared" si="9"/>
        <v>61117666</v>
      </c>
      <c r="AI70" s="138">
        <v>0</v>
      </c>
      <c r="AJ70" s="138">
        <v>0</v>
      </c>
      <c r="AK70" s="138">
        <v>0</v>
      </c>
    </row>
    <row r="71" spans="1:37" ht="19.5" customHeight="1" outlineLevel="1" x14ac:dyDescent="0.2">
      <c r="A71" s="252"/>
      <c r="B71" s="100" t="s">
        <v>28</v>
      </c>
      <c r="C71" s="9" t="e">
        <f>#REF!</f>
        <v>#REF!</v>
      </c>
      <c r="D71" s="9" t="e">
        <f>#REF!</f>
        <v>#REF!</v>
      </c>
      <c r="E71" s="19">
        <f>SUM('1:2'!E71)</f>
        <v>9297342</v>
      </c>
      <c r="F71" s="24">
        <f>SUM('1:2'!F71)</f>
        <v>25472.1698630137</v>
      </c>
      <c r="G71" s="28">
        <f>SUM('1:2'!G71)</f>
        <v>116279.64</v>
      </c>
      <c r="H71" s="123">
        <f>SUM('1:2'!H71)</f>
        <v>318.57435616438357</v>
      </c>
      <c r="I71" s="9" t="e">
        <f>#REF!</f>
        <v>#REF!</v>
      </c>
      <c r="J71" s="9" t="e">
        <f>#REF!</f>
        <v>#REF!</v>
      </c>
      <c r="K71" s="70">
        <f>SUM('1:2'!K71)</f>
        <v>5715854</v>
      </c>
      <c r="L71" s="70">
        <f>SUM('1:2'!L71)</f>
        <v>21340.603053435116</v>
      </c>
      <c r="M71" s="30">
        <f>SUM('1:2'!M71)</f>
        <v>71468.56</v>
      </c>
      <c r="N71" s="83">
        <f>SUM('1:2'!N71)</f>
        <v>272.78076335877864</v>
      </c>
      <c r="O71" s="39" t="e">
        <f t="shared" si="10"/>
        <v>#REF!</v>
      </c>
      <c r="P71" s="10" t="e">
        <f t="shared" si="0"/>
        <v>#REF!</v>
      </c>
      <c r="Q71" s="132">
        <f t="shared" si="1"/>
        <v>15013196</v>
      </c>
      <c r="R71" s="70">
        <f t="shared" si="2"/>
        <v>46812.772916448812</v>
      </c>
      <c r="S71" s="30">
        <f t="shared" si="3"/>
        <v>187748.2</v>
      </c>
      <c r="T71" s="83">
        <f t="shared" si="4"/>
        <v>591.35511952316222</v>
      </c>
      <c r="U71" s="11" t="str">
        <f>U70</f>
        <v>VOLTERRA A.E.</v>
      </c>
      <c r="V71" s="138" t="s">
        <v>117</v>
      </c>
      <c r="W71" s="11" t="str">
        <f t="shared" si="11"/>
        <v>VOLTERRA A.E.Επαγγελματικό</v>
      </c>
      <c r="X71" s="98">
        <f>Q71</f>
        <v>15013196</v>
      </c>
      <c r="Y71" s="97" t="e">
        <f>O71</f>
        <v>#REF!</v>
      </c>
      <c r="Z71" s="97" t="e">
        <f>P71</f>
        <v>#REF!</v>
      </c>
      <c r="AB71" s="138" t="s">
        <v>48</v>
      </c>
      <c r="AC71" s="138" t="s">
        <v>115</v>
      </c>
      <c r="AD71" s="138" t="str">
        <f t="shared" si="5"/>
        <v>NRG TRADING HOUSE S.A.Οικιακό</v>
      </c>
      <c r="AE71" s="138" t="e">
        <f t="shared" si="6"/>
        <v>#REF!</v>
      </c>
      <c r="AF71" s="138" t="e">
        <f t="shared" si="7"/>
        <v>#REF!</v>
      </c>
      <c r="AG71" s="138" t="e">
        <f t="shared" si="8"/>
        <v>#REF!</v>
      </c>
      <c r="AH71" s="138">
        <f t="shared" si="9"/>
        <v>12436108</v>
      </c>
      <c r="AI71" s="138">
        <v>0</v>
      </c>
      <c r="AJ71" s="138">
        <v>0</v>
      </c>
      <c r="AK71" s="138">
        <v>0</v>
      </c>
    </row>
    <row r="72" spans="1:37" ht="19.5" customHeight="1" outlineLevel="1" x14ac:dyDescent="0.2">
      <c r="A72" s="252"/>
      <c r="B72" s="101" t="s">
        <v>29</v>
      </c>
      <c r="C72" s="9" t="e">
        <f>#REF!</f>
        <v>#REF!</v>
      </c>
      <c r="D72" s="9" t="e">
        <f>#REF!</f>
        <v>#REF!</v>
      </c>
      <c r="E72" s="19">
        <f>SUM('1:2'!E72)</f>
        <v>20325954</v>
      </c>
      <c r="F72" s="24">
        <f>SUM('1:2'!F72)</f>
        <v>0</v>
      </c>
      <c r="G72" s="28">
        <f>SUM('1:2'!G72)</f>
        <v>0</v>
      </c>
      <c r="H72" s="123">
        <f>SUM('1:2'!H72)</f>
        <v>0</v>
      </c>
      <c r="I72" s="9" t="e">
        <f>#REF!</f>
        <v>#REF!</v>
      </c>
      <c r="J72" s="9" t="e">
        <f>#REF!</f>
        <v>#REF!</v>
      </c>
      <c r="K72" s="70">
        <f>SUM('1:2'!K72)</f>
        <v>0</v>
      </c>
      <c r="L72" s="70">
        <f>SUM('1:2'!L72)</f>
        <v>0</v>
      </c>
      <c r="M72" s="30">
        <f>SUM('1:2'!M72)</f>
        <v>0</v>
      </c>
      <c r="N72" s="83">
        <f>SUM('1:2'!N72)</f>
        <v>0</v>
      </c>
      <c r="O72" s="39" t="e">
        <f t="shared" si="10"/>
        <v>#REF!</v>
      </c>
      <c r="P72" s="10" t="e">
        <f t="shared" si="0"/>
        <v>#REF!</v>
      </c>
      <c r="Q72" s="132">
        <f t="shared" si="1"/>
        <v>20325954</v>
      </c>
      <c r="R72" s="70">
        <f t="shared" si="2"/>
        <v>0</v>
      </c>
      <c r="S72" s="30">
        <f t="shared" si="3"/>
        <v>0</v>
      </c>
      <c r="T72" s="83">
        <f t="shared" si="4"/>
        <v>0</v>
      </c>
      <c r="U72" s="11" t="str">
        <f>U70</f>
        <v>VOLTERRA A.E.</v>
      </c>
      <c r="V72" s="138" t="s">
        <v>119</v>
      </c>
      <c r="W72" s="11" t="str">
        <f t="shared" si="11"/>
        <v>VOLTERRA A.E.Βιομηχανικό</v>
      </c>
      <c r="X72" s="98">
        <f>Q72+Q73</f>
        <v>61117666</v>
      </c>
      <c r="Y72" s="97" t="e">
        <f>O72+O73</f>
        <v>#REF!</v>
      </c>
      <c r="Z72" s="97" t="e">
        <f>P72+P73</f>
        <v>#REF!</v>
      </c>
      <c r="AB72" s="138" t="s">
        <v>48</v>
      </c>
      <c r="AC72" s="138" t="s">
        <v>117</v>
      </c>
      <c r="AD72" s="138" t="str">
        <f t="shared" si="5"/>
        <v>NRG TRADING HOUSE S.A.Επαγγελματικό</v>
      </c>
      <c r="AE72" s="138" t="e">
        <f t="shared" si="6"/>
        <v>#REF!</v>
      </c>
      <c r="AF72" s="138" t="e">
        <f t="shared" si="7"/>
        <v>#REF!</v>
      </c>
      <c r="AG72" s="138" t="e">
        <f t="shared" si="8"/>
        <v>#REF!</v>
      </c>
      <c r="AH72" s="138">
        <f t="shared" si="9"/>
        <v>20325954</v>
      </c>
      <c r="AI72" s="138">
        <v>0</v>
      </c>
      <c r="AJ72" s="138">
        <v>0</v>
      </c>
      <c r="AK72" s="138">
        <v>0</v>
      </c>
    </row>
    <row r="73" spans="1:37" ht="19.5" customHeight="1" outlineLevel="1" x14ac:dyDescent="0.2">
      <c r="A73" s="252"/>
      <c r="B73" s="102" t="s">
        <v>30</v>
      </c>
      <c r="C73" s="9" t="e">
        <f>#REF!</f>
        <v>#REF!</v>
      </c>
      <c r="D73" s="9" t="e">
        <f>#REF!</f>
        <v>#REF!</v>
      </c>
      <c r="E73" s="19">
        <f>SUM('1:2'!E73)</f>
        <v>26852230</v>
      </c>
      <c r="F73" s="24">
        <f>SUM('1:2'!F73)</f>
        <v>4475371.666666667</v>
      </c>
      <c r="G73" s="28">
        <f>SUM('1:2'!G73)</f>
        <v>16470.559999999998</v>
      </c>
      <c r="H73" s="123">
        <f>SUM('1:2'!H73)</f>
        <v>2745.0933333333328</v>
      </c>
      <c r="I73" s="9" t="e">
        <f>#REF!</f>
        <v>#REF!</v>
      </c>
      <c r="J73" s="9" t="e">
        <f>#REF!</f>
        <v>#REF!</v>
      </c>
      <c r="K73" s="70">
        <f>SUM('1:2'!K73)</f>
        <v>13939482</v>
      </c>
      <c r="L73" s="70">
        <f>SUM('1:2'!L73)</f>
        <v>1991354.5714285714</v>
      </c>
      <c r="M73" s="30">
        <f>SUM('1:2'!M73)</f>
        <v>10742.759999999998</v>
      </c>
      <c r="N73" s="83">
        <f>SUM('1:2'!N73)</f>
        <v>1534.6799999999998</v>
      </c>
      <c r="O73" s="39" t="e">
        <f t="shared" si="10"/>
        <v>#REF!</v>
      </c>
      <c r="P73" s="10" t="e">
        <f t="shared" ref="P73:P103" si="15">D73+J73</f>
        <v>#REF!</v>
      </c>
      <c r="Q73" s="132">
        <f t="shared" ref="Q73:Q103" si="16">E73+K73</f>
        <v>40791712</v>
      </c>
      <c r="R73" s="70">
        <f t="shared" ref="R73:R103" si="17">F73+L73</f>
        <v>6466726.2380952388</v>
      </c>
      <c r="S73" s="30">
        <f t="shared" ref="S73:S103" si="18">G73+M73</f>
        <v>27213.319999999996</v>
      </c>
      <c r="T73" s="83">
        <f t="shared" ref="T73:T103" si="19">H73+N73</f>
        <v>4279.7733333333326</v>
      </c>
      <c r="W73" s="11" t="str">
        <f t="shared" si="11"/>
        <v/>
      </c>
      <c r="X73" s="12"/>
      <c r="AB73" s="138" t="s">
        <v>48</v>
      </c>
      <c r="AC73" s="138" t="s">
        <v>119</v>
      </c>
      <c r="AD73" s="138" t="str">
        <f t="shared" ref="AD73:AD109" si="20">AB73&amp;AC73</f>
        <v>NRG TRADING HOUSE S.A.Βιομηχανικό</v>
      </c>
      <c r="AE73" s="138" t="e">
        <f t="shared" ref="AE73:AE109" si="21">_xlfn.XLOOKUP(AD73,W:W,Y:Y,0)</f>
        <v>#REF!</v>
      </c>
      <c r="AF73" s="138" t="e">
        <f t="shared" ref="AF73:AF109" si="22">_xlfn.XLOOKUP(AD73,W:W,Z:Z,0)</f>
        <v>#REF!</v>
      </c>
      <c r="AG73" s="138" t="e">
        <f t="shared" ref="AG73:AG109" si="23">AF73+AE73</f>
        <v>#REF!</v>
      </c>
      <c r="AH73" s="138">
        <f t="shared" ref="AH73:AH109" si="24">_xlfn.XLOOKUP(AD73,W:W,X:X,0)</f>
        <v>61267908</v>
      </c>
      <c r="AI73" s="138">
        <v>0</v>
      </c>
      <c r="AJ73" s="138">
        <v>0</v>
      </c>
      <c r="AK73" s="138">
        <v>0</v>
      </c>
    </row>
    <row r="74" spans="1:37" ht="36" customHeight="1" outlineLevel="1" x14ac:dyDescent="0.2">
      <c r="A74" s="251">
        <v>15</v>
      </c>
      <c r="B74" s="105" t="s">
        <v>48</v>
      </c>
      <c r="C74" s="9" t="e">
        <f>#REF!</f>
        <v>#REF!</v>
      </c>
      <c r="D74" s="9" t="e">
        <f>#REF!</f>
        <v>#REF!</v>
      </c>
      <c r="E74" s="18">
        <f>SUM(E75:E78)</f>
        <v>64559144</v>
      </c>
      <c r="F74" s="18" t="e">
        <f>E74/(C74+D74)</f>
        <v>#REF!</v>
      </c>
      <c r="G74" s="27">
        <f>SUM(G75:G78)</f>
        <v>12800.419999999998</v>
      </c>
      <c r="H74" s="29" t="str">
        <f t="shared" si="12"/>
        <v/>
      </c>
      <c r="I74" s="9" t="e">
        <f>#REF!</f>
        <v>#REF!</v>
      </c>
      <c r="J74" s="9" t="e">
        <f>#REF!</f>
        <v>#REF!</v>
      </c>
      <c r="K74" s="14">
        <f>SUM(K75:K78)</f>
        <v>29470826</v>
      </c>
      <c r="L74" s="67" t="str">
        <f t="shared" si="13"/>
        <v/>
      </c>
      <c r="M74" s="67">
        <f>SUM(M75:M78)</f>
        <v>0</v>
      </c>
      <c r="N74" s="29" t="e">
        <f>M74/(I74+J74)</f>
        <v>#REF!</v>
      </c>
      <c r="O74" s="40" t="e">
        <f t="shared" ref="O74:O103" si="25">C74+I74</f>
        <v>#REF!</v>
      </c>
      <c r="P74" s="13" t="e">
        <f t="shared" si="15"/>
        <v>#REF!</v>
      </c>
      <c r="Q74" s="133">
        <f t="shared" si="16"/>
        <v>94029970</v>
      </c>
      <c r="R74" s="67" t="e">
        <f t="shared" si="17"/>
        <v>#REF!</v>
      </c>
      <c r="S74" s="67">
        <f t="shared" si="18"/>
        <v>12800.419999999998</v>
      </c>
      <c r="T74" s="29" t="e">
        <f t="shared" si="19"/>
        <v>#VALUE!</v>
      </c>
      <c r="W74" s="11" t="str">
        <f t="shared" si="11"/>
        <v/>
      </c>
      <c r="X74" s="8"/>
      <c r="AB74" s="138" t="s">
        <v>138</v>
      </c>
      <c r="AC74" s="138" t="s">
        <v>115</v>
      </c>
      <c r="AD74" s="138" t="str">
        <f t="shared" si="20"/>
        <v>KEN ΠΑΡΑΓΩΓΗ ΚΑΙ ΕΜΠΟΡΙΑ ΕΝΕΡΓΕΙΑΚΩΝ ΠΡΟΙΟΝΤΩΝΟικιακό</v>
      </c>
      <c r="AE74" s="138" t="e">
        <f t="shared" si="21"/>
        <v>#REF!</v>
      </c>
      <c r="AF74" s="138" t="e">
        <f t="shared" si="22"/>
        <v>#REF!</v>
      </c>
      <c r="AG74" s="138" t="e">
        <f t="shared" si="23"/>
        <v>#REF!</v>
      </c>
      <c r="AH74" s="138">
        <f t="shared" si="24"/>
        <v>4901340</v>
      </c>
      <c r="AI74" s="138">
        <v>0</v>
      </c>
      <c r="AJ74" s="138">
        <v>0</v>
      </c>
      <c r="AK74" s="138">
        <v>0</v>
      </c>
    </row>
    <row r="75" spans="1:37" ht="19.5" customHeight="1" outlineLevel="1" x14ac:dyDescent="0.2">
      <c r="A75" s="252"/>
      <c r="B75" s="100" t="s">
        <v>27</v>
      </c>
      <c r="C75" s="9" t="e">
        <f>#REF!</f>
        <v>#REF!</v>
      </c>
      <c r="D75" s="9" t="e">
        <f>#REF!</f>
        <v>#REF!</v>
      </c>
      <c r="E75" s="19">
        <f>SUM('1:2'!E75)</f>
        <v>12436108</v>
      </c>
      <c r="F75" s="24">
        <f>SUM('1:2'!F75)</f>
        <v>12436108</v>
      </c>
      <c r="G75" s="28">
        <f>SUM('1:2'!G75)</f>
        <v>12800.419999999998</v>
      </c>
      <c r="H75" s="123">
        <f>SUM('1:2'!H75)</f>
        <v>12800.419999999998</v>
      </c>
      <c r="I75" s="9" t="e">
        <f>#REF!</f>
        <v>#REF!</v>
      </c>
      <c r="J75" s="9" t="e">
        <f>#REF!</f>
        <v>#REF!</v>
      </c>
      <c r="K75" s="103">
        <f>SUM('1:2'!K75)</f>
        <v>0</v>
      </c>
      <c r="L75" s="70">
        <f>SUM('1:2'!L75)</f>
        <v>0</v>
      </c>
      <c r="M75" s="30">
        <f>SUM('1:2'!M75)</f>
        <v>0</v>
      </c>
      <c r="N75" s="83">
        <f>SUM('1:2'!N75)</f>
        <v>0</v>
      </c>
      <c r="O75" s="39" t="e">
        <f t="shared" si="25"/>
        <v>#REF!</v>
      </c>
      <c r="P75" s="10" t="e">
        <f t="shared" si="15"/>
        <v>#REF!</v>
      </c>
      <c r="Q75" s="131">
        <f t="shared" si="16"/>
        <v>12436108</v>
      </c>
      <c r="R75" s="70">
        <f t="shared" si="17"/>
        <v>12436108</v>
      </c>
      <c r="S75" s="30">
        <f t="shared" si="18"/>
        <v>12800.419999999998</v>
      </c>
      <c r="T75" s="83">
        <f t="shared" si="19"/>
        <v>12800.419999999998</v>
      </c>
      <c r="U75" s="11" t="str">
        <f>B74</f>
        <v>NRG TRADING HOUSE S.A.</v>
      </c>
      <c r="V75" s="138" t="s">
        <v>115</v>
      </c>
      <c r="W75" s="11" t="str">
        <f t="shared" ref="W75:W108" si="26">U75&amp;V75</f>
        <v>NRG TRADING HOUSE S.A.Οικιακό</v>
      </c>
      <c r="X75" s="11">
        <f>Q75</f>
        <v>12436108</v>
      </c>
      <c r="Y75" s="97" t="e">
        <f>O75</f>
        <v>#REF!</v>
      </c>
      <c r="Z75" s="97" t="e">
        <f>P75</f>
        <v>#REF!</v>
      </c>
      <c r="AB75" s="138" t="s">
        <v>138</v>
      </c>
      <c r="AC75" s="138" t="s">
        <v>117</v>
      </c>
      <c r="AD75" s="138" t="str">
        <f t="shared" si="20"/>
        <v>KEN ΠΑΡΑΓΩΓΗ ΚΑΙ ΕΜΠΟΡΙΑ ΕΝΕΡΓΕΙΑΚΩΝ ΠΡΟΙΟΝΤΩΝΕπαγγελματικό</v>
      </c>
      <c r="AE75" s="138" t="e">
        <f t="shared" si="21"/>
        <v>#REF!</v>
      </c>
      <c r="AF75" s="138" t="e">
        <f t="shared" si="22"/>
        <v>#REF!</v>
      </c>
      <c r="AG75" s="138" t="e">
        <f t="shared" si="23"/>
        <v>#REF!</v>
      </c>
      <c r="AH75" s="138">
        <f t="shared" si="24"/>
        <v>75463150</v>
      </c>
      <c r="AI75" s="138">
        <v>0</v>
      </c>
      <c r="AJ75" s="138">
        <v>0</v>
      </c>
      <c r="AK75" s="138">
        <v>0</v>
      </c>
    </row>
    <row r="76" spans="1:37" ht="19.5" customHeight="1" outlineLevel="1" x14ac:dyDescent="0.2">
      <c r="A76" s="252"/>
      <c r="B76" s="100" t="s">
        <v>28</v>
      </c>
      <c r="C76" s="9" t="e">
        <f>#REF!</f>
        <v>#REF!</v>
      </c>
      <c r="D76" s="9" t="e">
        <f>#REF!</f>
        <v>#REF!</v>
      </c>
      <c r="E76" s="19">
        <f>SUM('1:2'!E76)</f>
        <v>20325954</v>
      </c>
      <c r="F76" s="24">
        <f>SUM('1:2'!F76)</f>
        <v>0</v>
      </c>
      <c r="G76" s="28">
        <f>SUM('1:2'!G76)</f>
        <v>0</v>
      </c>
      <c r="H76" s="123">
        <f>SUM('1:2'!H76)</f>
        <v>0</v>
      </c>
      <c r="I76" s="9" t="e">
        <f>#REF!</f>
        <v>#REF!</v>
      </c>
      <c r="J76" s="9" t="e">
        <f>#REF!</f>
        <v>#REF!</v>
      </c>
      <c r="K76" s="70">
        <f>SUM('1:2'!K76)</f>
        <v>0</v>
      </c>
      <c r="L76" s="70">
        <f>SUM('1:2'!L76)</f>
        <v>0</v>
      </c>
      <c r="M76" s="30">
        <f>SUM('1:2'!M76)</f>
        <v>0</v>
      </c>
      <c r="N76" s="83">
        <f>SUM('1:2'!N76)</f>
        <v>0</v>
      </c>
      <c r="O76" s="39" t="e">
        <f t="shared" si="25"/>
        <v>#REF!</v>
      </c>
      <c r="P76" s="10" t="e">
        <f t="shared" si="15"/>
        <v>#REF!</v>
      </c>
      <c r="Q76" s="132">
        <f t="shared" si="16"/>
        <v>20325954</v>
      </c>
      <c r="R76" s="70">
        <f t="shared" si="17"/>
        <v>0</v>
      </c>
      <c r="S76" s="30">
        <f t="shared" si="18"/>
        <v>0</v>
      </c>
      <c r="T76" s="83">
        <f t="shared" si="19"/>
        <v>0</v>
      </c>
      <c r="U76" s="11" t="str">
        <f>U75</f>
        <v>NRG TRADING HOUSE S.A.</v>
      </c>
      <c r="V76" s="138" t="s">
        <v>117</v>
      </c>
      <c r="W76" s="11" t="str">
        <f t="shared" si="26"/>
        <v>NRG TRADING HOUSE S.A.Επαγγελματικό</v>
      </c>
      <c r="X76" s="98">
        <f>Q76</f>
        <v>20325954</v>
      </c>
      <c r="Y76" s="97" t="e">
        <f>O76</f>
        <v>#REF!</v>
      </c>
      <c r="Z76" s="97" t="e">
        <f>P76</f>
        <v>#REF!</v>
      </c>
      <c r="AB76" s="138" t="s">
        <v>138</v>
      </c>
      <c r="AC76" s="138" t="s">
        <v>119</v>
      </c>
      <c r="AD76" s="138" t="str">
        <f t="shared" si="20"/>
        <v>KEN ΠΑΡΑΓΩΓΗ ΚΑΙ ΕΜΠΟΡΙΑ ΕΝΕΡΓΕΙΑΚΩΝ ΠΡΟΙΟΝΤΩΝΒιομηχανικό</v>
      </c>
      <c r="AE76" s="138" t="e">
        <f t="shared" si="21"/>
        <v>#REF!</v>
      </c>
      <c r="AF76" s="138" t="e">
        <f t="shared" si="22"/>
        <v>#REF!</v>
      </c>
      <c r="AG76" s="138" t="e">
        <f t="shared" si="23"/>
        <v>#REF!</v>
      </c>
      <c r="AH76" s="138">
        <f t="shared" si="24"/>
        <v>76809938</v>
      </c>
      <c r="AI76" s="138">
        <v>0</v>
      </c>
      <c r="AJ76" s="138">
        <v>0</v>
      </c>
      <c r="AK76" s="138">
        <v>0</v>
      </c>
    </row>
    <row r="77" spans="1:37" ht="19.5" customHeight="1" outlineLevel="1" x14ac:dyDescent="0.2">
      <c r="A77" s="252"/>
      <c r="B77" s="101" t="s">
        <v>29</v>
      </c>
      <c r="C77" s="9" t="e">
        <f>#REF!</f>
        <v>#REF!</v>
      </c>
      <c r="D77" s="9" t="e">
        <f>#REF!</f>
        <v>#REF!</v>
      </c>
      <c r="E77" s="19">
        <f>SUM('1:2'!E77)</f>
        <v>0</v>
      </c>
      <c r="F77" s="24">
        <f>SUM('1:2'!F77)</f>
        <v>0</v>
      </c>
      <c r="G77" s="28">
        <f>SUM('1:2'!G77)</f>
        <v>0</v>
      </c>
      <c r="H77" s="123">
        <f>SUM('1:2'!H77)</f>
        <v>0</v>
      </c>
      <c r="I77" s="9" t="e">
        <f>#REF!</f>
        <v>#REF!</v>
      </c>
      <c r="J77" s="9" t="e">
        <f>#REF!</f>
        <v>#REF!</v>
      </c>
      <c r="K77" s="70">
        <f>SUM('1:2'!K77)</f>
        <v>0</v>
      </c>
      <c r="L77" s="70">
        <f>SUM('1:2'!L77)</f>
        <v>0</v>
      </c>
      <c r="M77" s="30">
        <f>SUM('1:2'!M77)</f>
        <v>0</v>
      </c>
      <c r="N77" s="83">
        <f>SUM('1:2'!N77)</f>
        <v>0</v>
      </c>
      <c r="O77" s="39" t="e">
        <f t="shared" si="25"/>
        <v>#REF!</v>
      </c>
      <c r="P77" s="10" t="e">
        <f t="shared" si="15"/>
        <v>#REF!</v>
      </c>
      <c r="Q77" s="132">
        <f t="shared" si="16"/>
        <v>0</v>
      </c>
      <c r="R77" s="70">
        <f t="shared" si="17"/>
        <v>0</v>
      </c>
      <c r="S77" s="30">
        <f t="shared" si="18"/>
        <v>0</v>
      </c>
      <c r="T77" s="83">
        <f t="shared" si="19"/>
        <v>0</v>
      </c>
      <c r="U77" s="11" t="str">
        <f>U75</f>
        <v>NRG TRADING HOUSE S.A.</v>
      </c>
      <c r="V77" s="138" t="s">
        <v>119</v>
      </c>
      <c r="W77" s="11" t="str">
        <f t="shared" si="26"/>
        <v>NRG TRADING HOUSE S.A.Βιομηχανικό</v>
      </c>
      <c r="X77" s="98">
        <f>Q77+Q78</f>
        <v>61267908</v>
      </c>
      <c r="Y77" s="97" t="e">
        <f>O77+O78</f>
        <v>#REF!</v>
      </c>
      <c r="Z77" s="97" t="e">
        <f>P77+P78</f>
        <v>#REF!</v>
      </c>
      <c r="AB77" s="138" t="s">
        <v>139</v>
      </c>
      <c r="AC77" s="138" t="s">
        <v>115</v>
      </c>
      <c r="AD77" s="138" t="str">
        <f t="shared" si="20"/>
        <v>ΠΕΤΡΟΓΚΑΖ Α.Ε.Οικιακό</v>
      </c>
      <c r="AE77" s="138" t="e">
        <f t="shared" si="21"/>
        <v>#REF!</v>
      </c>
      <c r="AF77" s="138" t="e">
        <f t="shared" si="22"/>
        <v>#REF!</v>
      </c>
      <c r="AG77" s="138" t="e">
        <f t="shared" si="23"/>
        <v>#REF!</v>
      </c>
      <c r="AH77" s="138">
        <f t="shared" si="24"/>
        <v>0</v>
      </c>
      <c r="AI77" s="138">
        <v>0</v>
      </c>
      <c r="AJ77" s="138">
        <v>0</v>
      </c>
      <c r="AK77" s="138">
        <v>0</v>
      </c>
    </row>
    <row r="78" spans="1:37" ht="19.5" customHeight="1" outlineLevel="1" x14ac:dyDescent="0.2">
      <c r="A78" s="252"/>
      <c r="B78" s="102" t="s">
        <v>30</v>
      </c>
      <c r="C78" s="9" t="e">
        <f>#REF!</f>
        <v>#REF!</v>
      </c>
      <c r="D78" s="9" t="e">
        <f>#REF!</f>
        <v>#REF!</v>
      </c>
      <c r="E78" s="19">
        <f>SUM('1:2'!E78)</f>
        <v>31797082</v>
      </c>
      <c r="F78" s="24">
        <f>SUM('1:2'!F78)</f>
        <v>11650</v>
      </c>
      <c r="G78" s="28">
        <f>SUM('1:2'!G78)</f>
        <v>0</v>
      </c>
      <c r="H78" s="123">
        <f>SUM('1:2'!H78)</f>
        <v>14956598</v>
      </c>
      <c r="I78" s="9" t="e">
        <f>#REF!</f>
        <v>#REF!</v>
      </c>
      <c r="J78" s="9" t="e">
        <f>#REF!</f>
        <v>#REF!</v>
      </c>
      <c r="K78" s="70">
        <f>SUM('1:2'!K78)</f>
        <v>29470826</v>
      </c>
      <c r="L78" s="70">
        <f>SUM('1:2'!L78)</f>
        <v>66</v>
      </c>
      <c r="M78" s="30">
        <f>SUM('1:2'!M78)</f>
        <v>0</v>
      </c>
      <c r="N78" s="83">
        <f>SUM('1:2'!N78)</f>
        <v>389608</v>
      </c>
      <c r="O78" s="39" t="e">
        <f t="shared" si="25"/>
        <v>#REF!</v>
      </c>
      <c r="P78" s="10" t="e">
        <f t="shared" si="15"/>
        <v>#REF!</v>
      </c>
      <c r="Q78" s="132">
        <f t="shared" si="16"/>
        <v>61267908</v>
      </c>
      <c r="R78" s="70">
        <f t="shared" si="17"/>
        <v>11716</v>
      </c>
      <c r="S78" s="30">
        <f t="shared" si="18"/>
        <v>0</v>
      </c>
      <c r="T78" s="83">
        <f t="shared" si="19"/>
        <v>15346206</v>
      </c>
      <c r="W78" s="11" t="str">
        <f t="shared" si="26"/>
        <v/>
      </c>
      <c r="X78" s="12"/>
      <c r="AB78" s="138" t="s">
        <v>139</v>
      </c>
      <c r="AC78" s="138" t="s">
        <v>117</v>
      </c>
      <c r="AD78" s="138" t="str">
        <f t="shared" si="20"/>
        <v>ΠΕΤΡΟΓΚΑΖ Α.Ε.Επαγγελματικό</v>
      </c>
      <c r="AE78" s="138" t="e">
        <f t="shared" si="21"/>
        <v>#REF!</v>
      </c>
      <c r="AF78" s="138" t="e">
        <f t="shared" si="22"/>
        <v>#REF!</v>
      </c>
      <c r="AG78" s="138" t="e">
        <f t="shared" si="23"/>
        <v>#REF!</v>
      </c>
      <c r="AH78" s="138">
        <f t="shared" si="24"/>
        <v>0</v>
      </c>
      <c r="AI78" s="138">
        <v>0</v>
      </c>
      <c r="AJ78" s="138">
        <v>0</v>
      </c>
      <c r="AK78" s="138">
        <v>0</v>
      </c>
    </row>
    <row r="79" spans="1:37" ht="68" outlineLevel="1" x14ac:dyDescent="0.2">
      <c r="A79" s="251">
        <v>16</v>
      </c>
      <c r="B79" s="105" t="s">
        <v>140</v>
      </c>
      <c r="C79" s="9" t="e">
        <f>#REF!</f>
        <v>#REF!</v>
      </c>
      <c r="D79" s="9" t="e">
        <f>#REF!</f>
        <v>#REF!</v>
      </c>
      <c r="E79" s="18">
        <f>SUM(E80:E83)</f>
        <v>104939484</v>
      </c>
      <c r="F79" s="18" t="e">
        <f>E79/(C79+D79)</f>
        <v>#REF!</v>
      </c>
      <c r="G79" s="27">
        <f>SUM(G80:G83)</f>
        <v>1274617.56</v>
      </c>
      <c r="H79" s="29" t="str">
        <f t="shared" si="12"/>
        <v/>
      </c>
      <c r="I79" s="9" t="e">
        <f>#REF!</f>
        <v>#REF!</v>
      </c>
      <c r="J79" s="9" t="e">
        <f>#REF!</f>
        <v>#REF!</v>
      </c>
      <c r="K79" s="14">
        <f>SUM(K80:K83)</f>
        <v>52234944</v>
      </c>
      <c r="L79" s="67" t="str">
        <f t="shared" si="13"/>
        <v/>
      </c>
      <c r="M79" s="67">
        <f>SUM(M80:M83)</f>
        <v>656944.07999999996</v>
      </c>
      <c r="N79" s="29" t="e">
        <f>M79/(I79+J79)</f>
        <v>#REF!</v>
      </c>
      <c r="O79" s="40" t="e">
        <f t="shared" si="25"/>
        <v>#REF!</v>
      </c>
      <c r="P79" s="14" t="e">
        <f t="shared" si="15"/>
        <v>#REF!</v>
      </c>
      <c r="Q79" s="133">
        <f t="shared" si="16"/>
        <v>157174428</v>
      </c>
      <c r="R79" s="67" t="e">
        <f t="shared" si="17"/>
        <v>#REF!</v>
      </c>
      <c r="S79" s="67">
        <f t="shared" si="18"/>
        <v>1931561.6400000001</v>
      </c>
      <c r="T79" s="29" t="e">
        <f t="shared" si="19"/>
        <v>#VALUE!</v>
      </c>
      <c r="W79" s="11" t="str">
        <f t="shared" si="26"/>
        <v/>
      </c>
      <c r="X79" s="8"/>
      <c r="AB79" s="138" t="s">
        <v>139</v>
      </c>
      <c r="AC79" s="138" t="s">
        <v>119</v>
      </c>
      <c r="AD79" s="138" t="str">
        <f t="shared" si="20"/>
        <v>ΠΕΤΡΟΓΚΑΖ Α.Ε.Βιομηχανικό</v>
      </c>
      <c r="AE79" s="138" t="e">
        <f t="shared" si="21"/>
        <v>#REF!</v>
      </c>
      <c r="AF79" s="138" t="e">
        <f t="shared" si="22"/>
        <v>#REF!</v>
      </c>
      <c r="AG79" s="138" t="e">
        <f t="shared" si="23"/>
        <v>#REF!</v>
      </c>
      <c r="AH79" s="138">
        <f t="shared" si="24"/>
        <v>32699690</v>
      </c>
      <c r="AI79" s="138">
        <v>0</v>
      </c>
      <c r="AJ79" s="138">
        <v>0</v>
      </c>
      <c r="AK79" s="138">
        <v>0</v>
      </c>
    </row>
    <row r="80" spans="1:37" ht="19.5" customHeight="1" outlineLevel="1" x14ac:dyDescent="0.2">
      <c r="A80" s="252"/>
      <c r="B80" s="100" t="s">
        <v>27</v>
      </c>
      <c r="C80" s="9" t="e">
        <f>#REF!</f>
        <v>#REF!</v>
      </c>
      <c r="D80" s="9" t="e">
        <f>#REF!</f>
        <v>#REF!</v>
      </c>
      <c r="E80" s="19">
        <f>SUM('1:2'!E80)</f>
        <v>1508684</v>
      </c>
      <c r="F80" s="24">
        <f>SUM('1:2'!F80)</f>
        <v>258</v>
      </c>
      <c r="G80" s="28">
        <f>SUM('1:2'!G80)</f>
        <v>0</v>
      </c>
      <c r="H80" s="123">
        <f>SUM('1:2'!H80)</f>
        <v>831680</v>
      </c>
      <c r="I80" s="9" t="e">
        <f>#REF!</f>
        <v>#REF!</v>
      </c>
      <c r="J80" s="9" t="e">
        <f>#REF!</f>
        <v>#REF!</v>
      </c>
      <c r="K80" s="103">
        <f>SUM('1:2'!K80)</f>
        <v>3392656</v>
      </c>
      <c r="L80" s="70">
        <f>SUM('1:2'!L80)</f>
        <v>0</v>
      </c>
      <c r="M80" s="30">
        <f>SUM('1:2'!M80)</f>
        <v>0</v>
      </c>
      <c r="N80" s="83">
        <f>SUM('1:2'!N80)</f>
        <v>0</v>
      </c>
      <c r="O80" s="39" t="e">
        <f t="shared" si="25"/>
        <v>#REF!</v>
      </c>
      <c r="P80" s="70" t="e">
        <f t="shared" si="15"/>
        <v>#REF!</v>
      </c>
      <c r="Q80" s="131">
        <f t="shared" si="16"/>
        <v>4901340</v>
      </c>
      <c r="R80" s="70">
        <f t="shared" si="17"/>
        <v>258</v>
      </c>
      <c r="S80" s="30">
        <f t="shared" si="18"/>
        <v>0</v>
      </c>
      <c r="T80" s="83">
        <f t="shared" si="19"/>
        <v>831680</v>
      </c>
      <c r="U80" s="138" t="s">
        <v>138</v>
      </c>
      <c r="V80" s="138" t="s">
        <v>115</v>
      </c>
      <c r="W80" s="11" t="str">
        <f t="shared" si="26"/>
        <v>KEN ΠΑΡΑΓΩΓΗ ΚΑΙ ΕΜΠΟΡΙΑ ΕΝΕΡΓΕΙΑΚΩΝ ΠΡΟΙΟΝΤΩΝΟικιακό</v>
      </c>
      <c r="X80" s="11">
        <f>Q80</f>
        <v>4901340</v>
      </c>
      <c r="Y80" s="97" t="e">
        <f>O80</f>
        <v>#REF!</v>
      </c>
      <c r="Z80" s="97" t="e">
        <f>P80</f>
        <v>#REF!</v>
      </c>
      <c r="AB80" s="138" t="s">
        <v>141</v>
      </c>
      <c r="AC80" s="138" t="s">
        <v>115</v>
      </c>
      <c r="AD80" s="138" t="str">
        <f t="shared" si="20"/>
        <v>ΕΛΙΝΟΙΛ ΕΛΛΗΝΙΚΗ ΕΤΑΙΡΕΙΑ ΠΕΤΡΕΛΑΙΩΝ Α.Ε.Οικιακό</v>
      </c>
      <c r="AE80" s="138" t="e">
        <f t="shared" si="21"/>
        <v>#REF!</v>
      </c>
      <c r="AF80" s="138" t="e">
        <f t="shared" si="22"/>
        <v>#REF!</v>
      </c>
      <c r="AG80" s="138" t="e">
        <f t="shared" si="23"/>
        <v>#REF!</v>
      </c>
      <c r="AH80" s="138">
        <f t="shared" si="24"/>
        <v>2434690</v>
      </c>
      <c r="AI80" s="138">
        <v>0</v>
      </c>
      <c r="AJ80" s="138">
        <v>0</v>
      </c>
      <c r="AK80" s="138">
        <v>0</v>
      </c>
    </row>
    <row r="81" spans="1:37" ht="19.5" customHeight="1" outlineLevel="1" x14ac:dyDescent="0.2">
      <c r="A81" s="252"/>
      <c r="B81" s="100" t="s">
        <v>28</v>
      </c>
      <c r="C81" s="9" t="e">
        <f>#REF!</f>
        <v>#REF!</v>
      </c>
      <c r="D81" s="9" t="e">
        <f>#REF!</f>
        <v>#REF!</v>
      </c>
      <c r="E81" s="19">
        <f>SUM('1:2'!E81)</f>
        <v>51042006</v>
      </c>
      <c r="F81" s="24">
        <f>SUM('1:2'!F81)</f>
        <v>4192.017575558476</v>
      </c>
      <c r="G81" s="28">
        <f>SUM('1:2'!G81)</f>
        <v>638702.66</v>
      </c>
      <c r="H81" s="123">
        <f>SUM('1:2'!H81)</f>
        <v>52.455868922470437</v>
      </c>
      <c r="I81" s="9" t="e">
        <f>#REF!</f>
        <v>#REF!</v>
      </c>
      <c r="J81" s="9" t="e">
        <f>#REF!</f>
        <v>#REF!</v>
      </c>
      <c r="K81" s="70">
        <f>SUM('1:2'!K81)</f>
        <v>24421144</v>
      </c>
      <c r="L81" s="70">
        <f>SUM('1:2'!L81)</f>
        <v>4221.459636992221</v>
      </c>
      <c r="M81" s="30">
        <f>SUM('1:2'!M81)</f>
        <v>328472.03999999998</v>
      </c>
      <c r="N81" s="83">
        <f>SUM('1:2'!N81)</f>
        <v>56.779955056179773</v>
      </c>
      <c r="O81" s="39" t="e">
        <f t="shared" si="25"/>
        <v>#REF!</v>
      </c>
      <c r="P81" s="70" t="e">
        <f t="shared" si="15"/>
        <v>#REF!</v>
      </c>
      <c r="Q81" s="132">
        <f t="shared" si="16"/>
        <v>75463150</v>
      </c>
      <c r="R81" s="70">
        <f t="shared" si="17"/>
        <v>8413.477212550697</v>
      </c>
      <c r="S81" s="30">
        <f t="shared" si="18"/>
        <v>967174.7</v>
      </c>
      <c r="T81" s="83">
        <f t="shared" si="19"/>
        <v>109.23582397865022</v>
      </c>
      <c r="U81" s="138" t="s">
        <v>138</v>
      </c>
      <c r="V81" s="138" t="s">
        <v>117</v>
      </c>
      <c r="W81" s="11" t="str">
        <f t="shared" si="26"/>
        <v>KEN ΠΑΡΑΓΩΓΗ ΚΑΙ ΕΜΠΟΡΙΑ ΕΝΕΡΓΕΙΑΚΩΝ ΠΡΟΙΟΝΤΩΝΕπαγγελματικό</v>
      </c>
      <c r="X81" s="98">
        <f>Q81</f>
        <v>75463150</v>
      </c>
      <c r="Y81" s="97" t="e">
        <f>O81</f>
        <v>#REF!</v>
      </c>
      <c r="Z81" s="97" t="e">
        <f>P81</f>
        <v>#REF!</v>
      </c>
      <c r="AB81" s="138" t="s">
        <v>141</v>
      </c>
      <c r="AC81" s="138" t="s">
        <v>117</v>
      </c>
      <c r="AD81" s="138" t="str">
        <f t="shared" si="20"/>
        <v>ΕΛΙΝΟΙΛ ΕΛΛΗΝΙΚΗ ΕΤΑΙΡΕΙΑ ΠΕΤΡΕΛΑΙΩΝ Α.Ε.Επαγγελματικό</v>
      </c>
      <c r="AE81" s="138" t="e">
        <f t="shared" si="21"/>
        <v>#REF!</v>
      </c>
      <c r="AF81" s="138" t="e">
        <f t="shared" si="22"/>
        <v>#REF!</v>
      </c>
      <c r="AG81" s="138" t="e">
        <f t="shared" si="23"/>
        <v>#REF!</v>
      </c>
      <c r="AH81" s="138">
        <f t="shared" si="24"/>
        <v>0</v>
      </c>
      <c r="AI81" s="138">
        <v>0</v>
      </c>
      <c r="AJ81" s="138">
        <v>0</v>
      </c>
      <c r="AK81" s="138">
        <v>0</v>
      </c>
    </row>
    <row r="82" spans="1:37" ht="19.5" customHeight="1" outlineLevel="1" x14ac:dyDescent="0.2">
      <c r="A82" s="252"/>
      <c r="B82" s="101" t="s">
        <v>29</v>
      </c>
      <c r="C82" s="9" t="e">
        <f>#REF!</f>
        <v>#REF!</v>
      </c>
      <c r="D82" s="9" t="e">
        <f>#REF!</f>
        <v>#REF!</v>
      </c>
      <c r="E82" s="19">
        <f>SUM('1:2'!E82)</f>
        <v>50096910</v>
      </c>
      <c r="F82" s="24">
        <f>SUM('1:2'!F82)</f>
        <v>3873.1754473992305</v>
      </c>
      <c r="G82" s="28">
        <f>SUM('1:2'!G82)</f>
        <v>606745.92000000004</v>
      </c>
      <c r="H82" s="123">
        <f>SUM('1:2'!H82)</f>
        <v>50.739749121926749</v>
      </c>
      <c r="I82" s="9" t="e">
        <f>#REF!</f>
        <v>#REF!</v>
      </c>
      <c r="J82" s="9" t="e">
        <f>#REF!</f>
        <v>#REF!</v>
      </c>
      <c r="K82" s="70">
        <f>SUM('1:2'!K82)</f>
        <v>23223266</v>
      </c>
      <c r="L82" s="70">
        <f>SUM('1:2'!L82)</f>
        <v>4107.2264451122501</v>
      </c>
      <c r="M82" s="30">
        <f>SUM('1:2'!M82)</f>
        <v>312386.88</v>
      </c>
      <c r="N82" s="83">
        <f>SUM('1:2'!N82)</f>
        <v>322759.22129750752</v>
      </c>
      <c r="O82" s="39" t="e">
        <f t="shared" si="25"/>
        <v>#REF!</v>
      </c>
      <c r="P82" s="70" t="e">
        <f t="shared" si="15"/>
        <v>#REF!</v>
      </c>
      <c r="Q82" s="132">
        <f t="shared" si="16"/>
        <v>73320176</v>
      </c>
      <c r="R82" s="70">
        <f t="shared" si="17"/>
        <v>7980.4018925114806</v>
      </c>
      <c r="S82" s="30">
        <f t="shared" si="18"/>
        <v>919132.8</v>
      </c>
      <c r="T82" s="83">
        <f t="shared" si="19"/>
        <v>322809.96104662947</v>
      </c>
      <c r="U82" s="138" t="s">
        <v>138</v>
      </c>
      <c r="V82" s="138" t="s">
        <v>119</v>
      </c>
      <c r="W82" s="11" t="str">
        <f t="shared" si="26"/>
        <v>KEN ΠΑΡΑΓΩΓΗ ΚΑΙ ΕΜΠΟΡΙΑ ΕΝΕΡΓΕΙΑΚΩΝ ΠΡΟΙΟΝΤΩΝΒιομηχανικό</v>
      </c>
      <c r="X82" s="98">
        <f>Q82+Q83</f>
        <v>76809938</v>
      </c>
      <c r="Y82" s="97" t="e">
        <f>O82+O83</f>
        <v>#REF!</v>
      </c>
      <c r="Z82" s="97" t="e">
        <f>P82+P83</f>
        <v>#REF!</v>
      </c>
      <c r="AB82" s="138" t="s">
        <v>141</v>
      </c>
      <c r="AC82" s="138" t="s">
        <v>119</v>
      </c>
      <c r="AD82" s="138" t="str">
        <f t="shared" si="20"/>
        <v>ΕΛΙΝΟΙΛ ΕΛΛΗΝΙΚΗ ΕΤΑΙΡΕΙΑ ΠΕΤΡΕΛΑΙΩΝ Α.Ε.Βιομηχανικό</v>
      </c>
      <c r="AE82" s="138" t="e">
        <f t="shared" si="21"/>
        <v>#REF!</v>
      </c>
      <c r="AF82" s="138" t="e">
        <f t="shared" si="22"/>
        <v>#REF!</v>
      </c>
      <c r="AG82" s="138" t="e">
        <f t="shared" si="23"/>
        <v>#REF!</v>
      </c>
      <c r="AH82" s="138">
        <f t="shared" si="24"/>
        <v>0</v>
      </c>
      <c r="AI82" s="138">
        <v>0</v>
      </c>
      <c r="AJ82" s="138">
        <v>0</v>
      </c>
      <c r="AK82" s="138">
        <v>0</v>
      </c>
    </row>
    <row r="83" spans="1:37" ht="19.5" customHeight="1" outlineLevel="1" x14ac:dyDescent="0.2">
      <c r="A83" s="252"/>
      <c r="B83" s="102" t="s">
        <v>30</v>
      </c>
      <c r="C83" s="9" t="e">
        <f>#REF!</f>
        <v>#REF!</v>
      </c>
      <c r="D83" s="9" t="e">
        <f>#REF!</f>
        <v>#REF!</v>
      </c>
      <c r="E83" s="19">
        <f>SUM('1:2'!E83)</f>
        <v>2291884</v>
      </c>
      <c r="F83" s="24">
        <f>SUM('1:2'!F83)</f>
        <v>10561.677419354839</v>
      </c>
      <c r="G83" s="28">
        <f>SUM('1:2'!G83)</f>
        <v>29168.980000000003</v>
      </c>
      <c r="H83" s="123">
        <f>SUM('1:2'!H83)</f>
        <v>134.41926267281107</v>
      </c>
      <c r="I83" s="9" t="e">
        <f>#REF!</f>
        <v>#REF!</v>
      </c>
      <c r="J83" s="9" t="e">
        <f>#REF!</f>
        <v>#REF!</v>
      </c>
      <c r="K83" s="70">
        <f>SUM('1:2'!K83)</f>
        <v>1197878</v>
      </c>
      <c r="L83" s="70">
        <f>SUM('1:2'!L83)</f>
        <v>9358.421875</v>
      </c>
      <c r="M83" s="30">
        <f>SUM('1:2'!M83)</f>
        <v>16085.16</v>
      </c>
      <c r="N83" s="83">
        <f>SUM('1:2'!N83)</f>
        <v>125.6653125</v>
      </c>
      <c r="O83" s="39" t="e">
        <f t="shared" si="25"/>
        <v>#REF!</v>
      </c>
      <c r="P83" s="70" t="e">
        <f t="shared" si="15"/>
        <v>#REF!</v>
      </c>
      <c r="Q83" s="132">
        <f t="shared" si="16"/>
        <v>3489762</v>
      </c>
      <c r="R83" s="70">
        <f t="shared" si="17"/>
        <v>19920.099294354841</v>
      </c>
      <c r="S83" s="30">
        <f t="shared" si="18"/>
        <v>45254.14</v>
      </c>
      <c r="T83" s="83">
        <f t="shared" si="19"/>
        <v>260.08457517281107</v>
      </c>
      <c r="W83" s="11" t="str">
        <f t="shared" si="26"/>
        <v/>
      </c>
      <c r="X83" s="15"/>
      <c r="AB83" s="138" t="s">
        <v>142</v>
      </c>
      <c r="AC83" s="138" t="s">
        <v>115</v>
      </c>
      <c r="AD83" s="138" t="str">
        <f t="shared" si="20"/>
        <v>Supplier 7Οικιακό</v>
      </c>
      <c r="AE83" s="138">
        <f t="shared" si="21"/>
        <v>0</v>
      </c>
      <c r="AF83" s="138">
        <f t="shared" si="22"/>
        <v>0</v>
      </c>
      <c r="AG83" s="138">
        <f t="shared" si="23"/>
        <v>0</v>
      </c>
      <c r="AH83" s="138">
        <f t="shared" si="24"/>
        <v>0</v>
      </c>
      <c r="AI83" s="138">
        <v>0</v>
      </c>
      <c r="AJ83" s="138">
        <v>0</v>
      </c>
      <c r="AK83" s="138">
        <v>0</v>
      </c>
    </row>
    <row r="84" spans="1:37" ht="36" customHeight="1" outlineLevel="1" x14ac:dyDescent="0.2">
      <c r="A84" s="251">
        <v>17</v>
      </c>
      <c r="B84" s="105" t="s">
        <v>35</v>
      </c>
      <c r="C84" s="9" t="e">
        <f>#REF!</f>
        <v>#REF!</v>
      </c>
      <c r="D84" s="9" t="e">
        <f>#REF!</f>
        <v>#REF!</v>
      </c>
      <c r="E84" s="18">
        <f>SUM(E85:E88)</f>
        <v>2434690</v>
      </c>
      <c r="F84" s="18" t="e">
        <f>E84/(C84+D84)</f>
        <v>#REF!</v>
      </c>
      <c r="G84" s="27">
        <f>SUM(G85:G88)</f>
        <v>2787.76</v>
      </c>
      <c r="H84" s="29" t="str">
        <f t="shared" si="12"/>
        <v/>
      </c>
      <c r="I84" s="9" t="e">
        <f>#REF!</f>
        <v>#REF!</v>
      </c>
      <c r="J84" s="9" t="e">
        <f>#REF!</f>
        <v>#REF!</v>
      </c>
      <c r="K84" s="14">
        <f>SUM(K85:K88)</f>
        <v>0</v>
      </c>
      <c r="L84" s="67" t="str">
        <f t="shared" si="13"/>
        <v/>
      </c>
      <c r="M84" s="67">
        <f>SUM(M85:M88)</f>
        <v>0</v>
      </c>
      <c r="N84" s="29" t="e">
        <f>M84/(I84+J84)</f>
        <v>#REF!</v>
      </c>
      <c r="O84" s="40" t="e">
        <f t="shared" si="25"/>
        <v>#REF!</v>
      </c>
      <c r="P84" s="13" t="e">
        <f t="shared" si="15"/>
        <v>#REF!</v>
      </c>
      <c r="Q84" s="133">
        <f t="shared" si="16"/>
        <v>2434690</v>
      </c>
      <c r="R84" s="67" t="e">
        <f t="shared" si="17"/>
        <v>#REF!</v>
      </c>
      <c r="S84" s="67">
        <f t="shared" si="18"/>
        <v>2787.76</v>
      </c>
      <c r="T84" s="29" t="e">
        <f t="shared" si="19"/>
        <v>#VALUE!</v>
      </c>
      <c r="W84" s="11" t="str">
        <f t="shared" si="26"/>
        <v/>
      </c>
      <c r="X84" s="8"/>
      <c r="AB84" s="138" t="s">
        <v>142</v>
      </c>
      <c r="AC84" s="138" t="s">
        <v>117</v>
      </c>
      <c r="AD84" s="138" t="str">
        <f t="shared" si="20"/>
        <v>Supplier 7Επαγγελματικό</v>
      </c>
      <c r="AE84" s="138">
        <f t="shared" si="21"/>
        <v>0</v>
      </c>
      <c r="AF84" s="138">
        <f t="shared" si="22"/>
        <v>0</v>
      </c>
      <c r="AG84" s="138">
        <f t="shared" si="23"/>
        <v>0</v>
      </c>
      <c r="AH84" s="138">
        <f t="shared" si="24"/>
        <v>0</v>
      </c>
      <c r="AI84" s="138">
        <v>0</v>
      </c>
      <c r="AJ84" s="138">
        <v>0</v>
      </c>
      <c r="AK84" s="138">
        <v>0</v>
      </c>
    </row>
    <row r="85" spans="1:37" ht="19.5" customHeight="1" outlineLevel="1" x14ac:dyDescent="0.2">
      <c r="A85" s="252"/>
      <c r="B85" s="100" t="s">
        <v>27</v>
      </c>
      <c r="C85" s="9" t="e">
        <f>#REF!</f>
        <v>#REF!</v>
      </c>
      <c r="D85" s="9" t="e">
        <f>#REF!</f>
        <v>#REF!</v>
      </c>
      <c r="E85" s="95">
        <f>SUM('1:2'!E85)</f>
        <v>2434690</v>
      </c>
      <c r="F85" s="24">
        <f>SUM('1:2'!F85)</f>
        <v>2434690</v>
      </c>
      <c r="G85" s="28">
        <f>SUM('1:2'!G85)</f>
        <v>2787.76</v>
      </c>
      <c r="H85" s="123">
        <f>SUM('1:2'!H85)</f>
        <v>2787.76</v>
      </c>
      <c r="I85" s="9" t="e">
        <f>#REF!</f>
        <v>#REF!</v>
      </c>
      <c r="J85" s="9" t="e">
        <f>#REF!</f>
        <v>#REF!</v>
      </c>
      <c r="K85" s="103">
        <f>SUM('1:2'!K85)</f>
        <v>0</v>
      </c>
      <c r="L85" s="70">
        <f>SUM('1:2'!L85)</f>
        <v>0</v>
      </c>
      <c r="M85" s="30">
        <f>SUM('1:2'!M85)</f>
        <v>0</v>
      </c>
      <c r="N85" s="83">
        <f>SUM('1:2'!N85)</f>
        <v>0</v>
      </c>
      <c r="O85" s="39" t="e">
        <f t="shared" si="25"/>
        <v>#REF!</v>
      </c>
      <c r="P85" s="10" t="e">
        <f t="shared" si="15"/>
        <v>#REF!</v>
      </c>
      <c r="Q85" s="131">
        <f t="shared" si="16"/>
        <v>2434690</v>
      </c>
      <c r="R85" s="70">
        <f t="shared" si="17"/>
        <v>2434690</v>
      </c>
      <c r="S85" s="30">
        <f t="shared" si="18"/>
        <v>2787.76</v>
      </c>
      <c r="T85" s="83">
        <f t="shared" si="19"/>
        <v>2787.76</v>
      </c>
      <c r="U85" s="138" t="s">
        <v>141</v>
      </c>
      <c r="V85" s="138" t="s">
        <v>115</v>
      </c>
      <c r="W85" s="11" t="str">
        <f t="shared" si="26"/>
        <v>ΕΛΙΝΟΙΛ ΕΛΛΗΝΙΚΗ ΕΤΑΙΡΕΙΑ ΠΕΤΡΕΛΑΙΩΝ Α.Ε.Οικιακό</v>
      </c>
      <c r="X85" s="11">
        <f>Q85</f>
        <v>2434690</v>
      </c>
      <c r="Y85" s="97" t="e">
        <f>O85</f>
        <v>#REF!</v>
      </c>
      <c r="Z85" s="97" t="e">
        <f>P85</f>
        <v>#REF!</v>
      </c>
      <c r="AB85" s="138" t="s">
        <v>142</v>
      </c>
      <c r="AC85" s="138" t="s">
        <v>119</v>
      </c>
      <c r="AD85" s="138" t="str">
        <f t="shared" si="20"/>
        <v>Supplier 7Βιομηχανικό</v>
      </c>
      <c r="AE85" s="138">
        <f t="shared" si="21"/>
        <v>0</v>
      </c>
      <c r="AF85" s="138">
        <f t="shared" si="22"/>
        <v>0</v>
      </c>
      <c r="AG85" s="138">
        <f t="shared" si="23"/>
        <v>0</v>
      </c>
      <c r="AH85" s="138">
        <f t="shared" si="24"/>
        <v>0</v>
      </c>
      <c r="AI85" s="138">
        <v>0</v>
      </c>
      <c r="AJ85" s="138">
        <v>0</v>
      </c>
      <c r="AK85" s="138">
        <v>0</v>
      </c>
    </row>
    <row r="86" spans="1:37" ht="19.5" customHeight="1" outlineLevel="1" x14ac:dyDescent="0.2">
      <c r="A86" s="252"/>
      <c r="B86" s="100" t="s">
        <v>28</v>
      </c>
      <c r="C86" s="9" t="e">
        <f>#REF!</f>
        <v>#REF!</v>
      </c>
      <c r="D86" s="9" t="e">
        <f>#REF!</f>
        <v>#REF!</v>
      </c>
      <c r="E86" s="19">
        <f>SUM('1:2'!E86)</f>
        <v>0</v>
      </c>
      <c r="F86" s="24">
        <f>SUM('1:2'!F86)</f>
        <v>0</v>
      </c>
      <c r="G86" s="28">
        <f>SUM('1:2'!G86)</f>
        <v>0</v>
      </c>
      <c r="H86" s="123">
        <f>SUM('1:2'!H86)</f>
        <v>0</v>
      </c>
      <c r="I86" s="9" t="e">
        <f>#REF!</f>
        <v>#REF!</v>
      </c>
      <c r="J86" s="9" t="e">
        <f>#REF!</f>
        <v>#REF!</v>
      </c>
      <c r="K86" s="70">
        <f>SUM('1:2'!K86)</f>
        <v>0</v>
      </c>
      <c r="L86" s="70">
        <f>SUM('1:2'!L86)</f>
        <v>0</v>
      </c>
      <c r="M86" s="30">
        <f>SUM('1:2'!M86)</f>
        <v>0</v>
      </c>
      <c r="N86" s="83">
        <f>SUM('1:2'!N86)</f>
        <v>0</v>
      </c>
      <c r="O86" s="39" t="e">
        <f t="shared" si="25"/>
        <v>#REF!</v>
      </c>
      <c r="P86" s="10" t="e">
        <f t="shared" si="15"/>
        <v>#REF!</v>
      </c>
      <c r="Q86" s="132">
        <f t="shared" si="16"/>
        <v>0</v>
      </c>
      <c r="R86" s="70">
        <f t="shared" si="17"/>
        <v>0</v>
      </c>
      <c r="S86" s="30">
        <f t="shared" si="18"/>
        <v>0</v>
      </c>
      <c r="T86" s="83">
        <f t="shared" si="19"/>
        <v>0</v>
      </c>
      <c r="U86" s="138" t="s">
        <v>141</v>
      </c>
      <c r="V86" s="138" t="s">
        <v>117</v>
      </c>
      <c r="W86" s="11" t="str">
        <f t="shared" si="26"/>
        <v>ΕΛΙΝΟΙΛ ΕΛΛΗΝΙΚΗ ΕΤΑΙΡΕΙΑ ΠΕΤΡΕΛΑΙΩΝ Α.Ε.Επαγγελματικό</v>
      </c>
      <c r="X86" s="98">
        <f>Q86</f>
        <v>0</v>
      </c>
      <c r="Y86" s="97" t="e">
        <f>O86</f>
        <v>#REF!</v>
      </c>
      <c r="Z86" s="97" t="e">
        <f>P86</f>
        <v>#REF!</v>
      </c>
      <c r="AB86" s="138" t="s">
        <v>143</v>
      </c>
      <c r="AC86" s="138" t="s">
        <v>115</v>
      </c>
      <c r="AD86" s="138" t="str">
        <f t="shared" si="20"/>
        <v>Supplier 8Οικιακό</v>
      </c>
      <c r="AE86" s="138">
        <f t="shared" si="21"/>
        <v>0</v>
      </c>
      <c r="AF86" s="138">
        <f t="shared" si="22"/>
        <v>0</v>
      </c>
      <c r="AG86" s="138">
        <f t="shared" si="23"/>
        <v>0</v>
      </c>
      <c r="AH86" s="138">
        <f t="shared" si="24"/>
        <v>0</v>
      </c>
      <c r="AI86" s="138">
        <v>0</v>
      </c>
      <c r="AJ86" s="138">
        <v>0</v>
      </c>
      <c r="AK86" s="138">
        <v>0</v>
      </c>
    </row>
    <row r="87" spans="1:37" ht="19.5" customHeight="1" outlineLevel="1" x14ac:dyDescent="0.2">
      <c r="A87" s="252"/>
      <c r="B87" s="101" t="s">
        <v>29</v>
      </c>
      <c r="C87" s="9" t="e">
        <f>#REF!</f>
        <v>#REF!</v>
      </c>
      <c r="D87" s="9" t="e">
        <f>#REF!</f>
        <v>#REF!</v>
      </c>
      <c r="E87" s="43">
        <f>SUM('1:2'!E87)</f>
        <v>0</v>
      </c>
      <c r="F87" s="24">
        <f>SUM('1:2'!F87)</f>
        <v>0</v>
      </c>
      <c r="G87" s="28">
        <f>SUM('1:2'!G87)</f>
        <v>0</v>
      </c>
      <c r="H87" s="123">
        <f>SUM('1:2'!H87)</f>
        <v>0</v>
      </c>
      <c r="I87" s="9" t="e">
        <f>#REF!</f>
        <v>#REF!</v>
      </c>
      <c r="J87" s="9" t="e">
        <f>#REF!</f>
        <v>#REF!</v>
      </c>
      <c r="K87" s="70">
        <f>SUM('1:2'!K87)</f>
        <v>0</v>
      </c>
      <c r="L87" s="70">
        <f>SUM('1:2'!L87)</f>
        <v>0</v>
      </c>
      <c r="M87" s="30">
        <f>SUM('1:2'!M87)</f>
        <v>0</v>
      </c>
      <c r="N87" s="83">
        <f>SUM('1:2'!N87)</f>
        <v>0</v>
      </c>
      <c r="O87" s="39" t="e">
        <f t="shared" si="25"/>
        <v>#REF!</v>
      </c>
      <c r="P87" s="10" t="e">
        <f t="shared" si="15"/>
        <v>#REF!</v>
      </c>
      <c r="Q87" s="132">
        <f t="shared" si="16"/>
        <v>0</v>
      </c>
      <c r="R87" s="70">
        <f t="shared" si="17"/>
        <v>0</v>
      </c>
      <c r="S87" s="30">
        <f t="shared" si="18"/>
        <v>0</v>
      </c>
      <c r="T87" s="83">
        <f t="shared" si="19"/>
        <v>0</v>
      </c>
      <c r="U87" s="138" t="s">
        <v>141</v>
      </c>
      <c r="V87" s="138" t="s">
        <v>119</v>
      </c>
      <c r="W87" s="11" t="str">
        <f t="shared" si="26"/>
        <v>ΕΛΙΝΟΙΛ ΕΛΛΗΝΙΚΗ ΕΤΑΙΡΕΙΑ ΠΕΤΡΕΛΑΙΩΝ Α.Ε.Βιομηχανικό</v>
      </c>
      <c r="X87" s="98">
        <f>Q87+Q88</f>
        <v>0</v>
      </c>
      <c r="Y87" s="97" t="e">
        <f>O87+O88</f>
        <v>#REF!</v>
      </c>
      <c r="Z87" s="97" t="e">
        <f>P87+P88</f>
        <v>#REF!</v>
      </c>
      <c r="AB87" s="138" t="s">
        <v>143</v>
      </c>
      <c r="AC87" s="138" t="s">
        <v>117</v>
      </c>
      <c r="AD87" s="138" t="str">
        <f t="shared" si="20"/>
        <v>Supplier 8Επαγγελματικό</v>
      </c>
      <c r="AE87" s="138">
        <f t="shared" si="21"/>
        <v>0</v>
      </c>
      <c r="AF87" s="138">
        <f t="shared" si="22"/>
        <v>0</v>
      </c>
      <c r="AG87" s="138">
        <f t="shared" si="23"/>
        <v>0</v>
      </c>
      <c r="AH87" s="138">
        <f t="shared" si="24"/>
        <v>0</v>
      </c>
      <c r="AI87" s="138">
        <v>0</v>
      </c>
      <c r="AJ87" s="138">
        <v>0</v>
      </c>
      <c r="AK87" s="138">
        <v>0</v>
      </c>
    </row>
    <row r="88" spans="1:37" ht="19.5" customHeight="1" outlineLevel="1" x14ac:dyDescent="0.2">
      <c r="A88" s="252"/>
      <c r="B88" s="102" t="s">
        <v>30</v>
      </c>
      <c r="C88" s="9" t="e">
        <f>#REF!</f>
        <v>#REF!</v>
      </c>
      <c r="D88" s="9" t="e">
        <f>#REF!</f>
        <v>#REF!</v>
      </c>
      <c r="E88" s="43">
        <f>SUM('1:2'!E88)</f>
        <v>0</v>
      </c>
      <c r="F88" s="24">
        <f>SUM('1:2'!F88)</f>
        <v>0</v>
      </c>
      <c r="G88" s="28">
        <f>SUM('1:2'!G88)</f>
        <v>0</v>
      </c>
      <c r="H88" s="123">
        <f>SUM('1:2'!H88)</f>
        <v>0</v>
      </c>
      <c r="I88" s="9" t="e">
        <f>#REF!</f>
        <v>#REF!</v>
      </c>
      <c r="J88" s="9" t="e">
        <f>#REF!</f>
        <v>#REF!</v>
      </c>
      <c r="K88" s="70">
        <f>SUM('1:2'!K88)</f>
        <v>0</v>
      </c>
      <c r="L88" s="70">
        <f>SUM('1:2'!L88)</f>
        <v>0</v>
      </c>
      <c r="M88" s="30">
        <f>SUM('1:2'!M88)</f>
        <v>0</v>
      </c>
      <c r="N88" s="83">
        <f>SUM('1:2'!N88)</f>
        <v>0</v>
      </c>
      <c r="O88" s="39" t="e">
        <f t="shared" si="25"/>
        <v>#REF!</v>
      </c>
      <c r="P88" s="10" t="e">
        <f t="shared" si="15"/>
        <v>#REF!</v>
      </c>
      <c r="Q88" s="132">
        <f t="shared" si="16"/>
        <v>0</v>
      </c>
      <c r="R88" s="70">
        <f t="shared" si="17"/>
        <v>0</v>
      </c>
      <c r="S88" s="30">
        <f t="shared" si="18"/>
        <v>0</v>
      </c>
      <c r="T88" s="83">
        <f t="shared" si="19"/>
        <v>0</v>
      </c>
      <c r="W88" s="11" t="str">
        <f t="shared" si="26"/>
        <v/>
      </c>
      <c r="X88" s="12"/>
      <c r="AB88" s="138" t="s">
        <v>143</v>
      </c>
      <c r="AC88" s="138" t="s">
        <v>119</v>
      </c>
      <c r="AD88" s="138" t="str">
        <f t="shared" si="20"/>
        <v>Supplier 8Βιομηχανικό</v>
      </c>
      <c r="AE88" s="138">
        <f t="shared" si="21"/>
        <v>0</v>
      </c>
      <c r="AF88" s="138">
        <f t="shared" si="22"/>
        <v>0</v>
      </c>
      <c r="AG88" s="138">
        <f t="shared" si="23"/>
        <v>0</v>
      </c>
      <c r="AH88" s="138">
        <f t="shared" si="24"/>
        <v>0</v>
      </c>
      <c r="AI88" s="138">
        <v>0</v>
      </c>
      <c r="AJ88" s="138">
        <v>0</v>
      </c>
      <c r="AK88" s="138">
        <v>0</v>
      </c>
    </row>
    <row r="89" spans="1:37" ht="36" customHeight="1" outlineLevel="1" x14ac:dyDescent="0.2">
      <c r="A89" s="251">
        <v>18</v>
      </c>
      <c r="B89" s="105" t="s">
        <v>139</v>
      </c>
      <c r="C89" s="9" t="e">
        <f>#REF!</f>
        <v>#REF!</v>
      </c>
      <c r="D89" s="9" t="e">
        <f>#REF!</f>
        <v>#REF!</v>
      </c>
      <c r="E89" s="18">
        <f>SUM(E90:E93)</f>
        <v>0</v>
      </c>
      <c r="F89" s="18" t="e">
        <f>E89/(C89+D89)</f>
        <v>#REF!</v>
      </c>
      <c r="G89" s="27">
        <f>SUM(G90:G93)</f>
        <v>0</v>
      </c>
      <c r="H89" s="29" t="str">
        <f t="shared" si="12"/>
        <v/>
      </c>
      <c r="I89" s="9" t="e">
        <f>#REF!</f>
        <v>#REF!</v>
      </c>
      <c r="J89" s="9" t="e">
        <f>#REF!</f>
        <v>#REF!</v>
      </c>
      <c r="K89" s="14">
        <f>SUM(K90:K93)</f>
        <v>32699690</v>
      </c>
      <c r="L89" s="67" t="str">
        <f t="shared" ref="L89:L99" si="27">IFERROR(K89/(I89+J89),"")</f>
        <v/>
      </c>
      <c r="M89" s="67">
        <f>SUM(M90:M93)</f>
        <v>23851</v>
      </c>
      <c r="N89" s="29" t="e">
        <f>M89/(I89+J89)</f>
        <v>#REF!</v>
      </c>
      <c r="O89" s="40" t="e">
        <f t="shared" si="25"/>
        <v>#REF!</v>
      </c>
      <c r="P89" s="13" t="e">
        <f t="shared" si="15"/>
        <v>#REF!</v>
      </c>
      <c r="Q89" s="133">
        <f t="shared" si="16"/>
        <v>32699690</v>
      </c>
      <c r="R89" s="67" t="e">
        <f t="shared" si="17"/>
        <v>#REF!</v>
      </c>
      <c r="S89" s="67">
        <f t="shared" si="18"/>
        <v>23851</v>
      </c>
      <c r="T89" s="29" t="e">
        <f t="shared" si="19"/>
        <v>#VALUE!</v>
      </c>
      <c r="W89" s="11" t="str">
        <f t="shared" si="26"/>
        <v/>
      </c>
      <c r="X89" s="8"/>
      <c r="AB89" s="138" t="s">
        <v>144</v>
      </c>
      <c r="AC89" s="138" t="s">
        <v>115</v>
      </c>
      <c r="AD89" s="138" t="str">
        <f t="shared" si="20"/>
        <v>Supplier 9Οικιακό</v>
      </c>
      <c r="AE89" s="138">
        <f t="shared" si="21"/>
        <v>0</v>
      </c>
      <c r="AF89" s="138">
        <f t="shared" si="22"/>
        <v>0</v>
      </c>
      <c r="AG89" s="138">
        <f t="shared" si="23"/>
        <v>0</v>
      </c>
      <c r="AH89" s="138">
        <f t="shared" si="24"/>
        <v>0</v>
      </c>
      <c r="AI89" s="138">
        <v>0</v>
      </c>
      <c r="AJ89" s="138">
        <v>0</v>
      </c>
      <c r="AK89" s="138">
        <v>0</v>
      </c>
    </row>
    <row r="90" spans="1:37" ht="19.5" customHeight="1" outlineLevel="1" x14ac:dyDescent="0.2">
      <c r="A90" s="252"/>
      <c r="B90" s="100" t="s">
        <v>27</v>
      </c>
      <c r="C90" s="9" t="e">
        <f>#REF!</f>
        <v>#REF!</v>
      </c>
      <c r="D90" s="9" t="e">
        <f>#REF!</f>
        <v>#REF!</v>
      </c>
      <c r="E90" s="19">
        <f>SUM('1:2'!E90)</f>
        <v>0</v>
      </c>
      <c r="F90" s="24">
        <f>SUM('1:2'!F90)</f>
        <v>4</v>
      </c>
      <c r="G90" s="28">
        <f>SUM('1:2'!G90)</f>
        <v>0</v>
      </c>
      <c r="H90" s="123">
        <f>SUM('1:2'!H90)</f>
        <v>39410892</v>
      </c>
      <c r="I90" s="9" t="e">
        <f>#REF!</f>
        <v>#REF!</v>
      </c>
      <c r="J90" s="9" t="e">
        <f>#REF!</f>
        <v>#REF!</v>
      </c>
      <c r="K90" s="103">
        <f>SUM('1:2'!K90)</f>
        <v>0</v>
      </c>
      <c r="L90" s="70">
        <f>SUM('1:2'!L90)</f>
        <v>0</v>
      </c>
      <c r="M90" s="30">
        <f>SUM('1:2'!M90)</f>
        <v>0</v>
      </c>
      <c r="N90" s="83">
        <f>SUM('1:2'!N90)</f>
        <v>0</v>
      </c>
      <c r="O90" s="39" t="e">
        <f t="shared" si="25"/>
        <v>#REF!</v>
      </c>
      <c r="P90" s="10" t="e">
        <f t="shared" si="15"/>
        <v>#REF!</v>
      </c>
      <c r="Q90" s="131">
        <f t="shared" si="16"/>
        <v>0</v>
      </c>
      <c r="R90" s="70">
        <f t="shared" si="17"/>
        <v>4</v>
      </c>
      <c r="S90" s="30">
        <f t="shared" si="18"/>
        <v>0</v>
      </c>
      <c r="T90" s="83">
        <f t="shared" si="19"/>
        <v>39410892</v>
      </c>
      <c r="U90" s="11" t="str">
        <f>B89</f>
        <v>ΠΕΤΡΟΓΚΑΖ Α.Ε.</v>
      </c>
      <c r="V90" s="138" t="s">
        <v>115</v>
      </c>
      <c r="W90" s="11" t="str">
        <f t="shared" si="26"/>
        <v>ΠΕΤΡΟΓΚΑΖ Α.Ε.Οικιακό</v>
      </c>
      <c r="X90" s="11">
        <f>Q90</f>
        <v>0</v>
      </c>
      <c r="Y90" s="97" t="e">
        <f>O90</f>
        <v>#REF!</v>
      </c>
      <c r="Z90" s="97" t="e">
        <f>P90</f>
        <v>#REF!</v>
      </c>
      <c r="AB90" s="138" t="s">
        <v>144</v>
      </c>
      <c r="AC90" s="138" t="s">
        <v>117</v>
      </c>
      <c r="AD90" s="138" t="str">
        <f t="shared" si="20"/>
        <v>Supplier 9Επαγγελματικό</v>
      </c>
      <c r="AE90" s="138">
        <f t="shared" si="21"/>
        <v>0</v>
      </c>
      <c r="AF90" s="138">
        <f t="shared" si="22"/>
        <v>0</v>
      </c>
      <c r="AG90" s="138">
        <f t="shared" si="23"/>
        <v>0</v>
      </c>
      <c r="AH90" s="138">
        <f t="shared" si="24"/>
        <v>0</v>
      </c>
      <c r="AI90" s="138">
        <v>0</v>
      </c>
      <c r="AJ90" s="138">
        <v>0</v>
      </c>
      <c r="AK90" s="138">
        <v>0</v>
      </c>
    </row>
    <row r="91" spans="1:37" ht="19.5" customHeight="1" outlineLevel="1" x14ac:dyDescent="0.2">
      <c r="A91" s="252"/>
      <c r="B91" s="100" t="s">
        <v>28</v>
      </c>
      <c r="C91" s="9" t="e">
        <f>#REF!</f>
        <v>#REF!</v>
      </c>
      <c r="D91" s="9" t="e">
        <f>#REF!</f>
        <v>#REF!</v>
      </c>
      <c r="E91" s="95">
        <f>SUM('1:2'!E91)</f>
        <v>0</v>
      </c>
      <c r="F91" s="24">
        <f>SUM('1:2'!F91)</f>
        <v>0</v>
      </c>
      <c r="G91" s="28">
        <f>SUM('1:2'!G91)</f>
        <v>0</v>
      </c>
      <c r="H91" s="123">
        <f>SUM('1:2'!H91)</f>
        <v>0</v>
      </c>
      <c r="I91" s="9" t="e">
        <f>#REF!</f>
        <v>#REF!</v>
      </c>
      <c r="J91" s="9" t="e">
        <f>#REF!</f>
        <v>#REF!</v>
      </c>
      <c r="K91" s="70">
        <f>SUM('1:2'!K91)</f>
        <v>0</v>
      </c>
      <c r="L91" s="70">
        <f>SUM('1:2'!L91)</f>
        <v>0</v>
      </c>
      <c r="M91" s="30">
        <f>SUM('1:2'!M91)</f>
        <v>0</v>
      </c>
      <c r="N91" s="83">
        <f>SUM('1:2'!N91)</f>
        <v>0</v>
      </c>
      <c r="O91" s="39" t="e">
        <f t="shared" si="25"/>
        <v>#REF!</v>
      </c>
      <c r="P91" s="10" t="e">
        <f t="shared" si="15"/>
        <v>#REF!</v>
      </c>
      <c r="Q91" s="132">
        <f t="shared" si="16"/>
        <v>0</v>
      </c>
      <c r="R91" s="70">
        <f t="shared" si="17"/>
        <v>0</v>
      </c>
      <c r="S91" s="30">
        <f t="shared" si="18"/>
        <v>0</v>
      </c>
      <c r="T91" s="83">
        <f t="shared" si="19"/>
        <v>0</v>
      </c>
      <c r="U91" s="11" t="str">
        <f>U90</f>
        <v>ΠΕΤΡΟΓΚΑΖ Α.Ε.</v>
      </c>
      <c r="V91" s="138" t="s">
        <v>117</v>
      </c>
      <c r="W91" s="11" t="str">
        <f t="shared" si="26"/>
        <v>ΠΕΤΡΟΓΚΑΖ Α.Ε.Επαγγελματικό</v>
      </c>
      <c r="X91" s="98">
        <f>Q91</f>
        <v>0</v>
      </c>
      <c r="Y91" s="97" t="e">
        <f>O91</f>
        <v>#REF!</v>
      </c>
      <c r="Z91" s="97" t="e">
        <f>P91</f>
        <v>#REF!</v>
      </c>
      <c r="AB91" s="138" t="s">
        <v>144</v>
      </c>
      <c r="AC91" s="138" t="s">
        <v>119</v>
      </c>
      <c r="AD91" s="138" t="str">
        <f t="shared" si="20"/>
        <v>Supplier 9Βιομηχανικό</v>
      </c>
      <c r="AE91" s="138">
        <f t="shared" si="21"/>
        <v>0</v>
      </c>
      <c r="AF91" s="138">
        <f t="shared" si="22"/>
        <v>0</v>
      </c>
      <c r="AG91" s="138">
        <f t="shared" si="23"/>
        <v>0</v>
      </c>
      <c r="AH91" s="138">
        <f t="shared" si="24"/>
        <v>0</v>
      </c>
      <c r="AI91" s="138">
        <v>0</v>
      </c>
      <c r="AJ91" s="138">
        <v>0</v>
      </c>
      <c r="AK91" s="138">
        <v>0</v>
      </c>
    </row>
    <row r="92" spans="1:37" ht="19.5" customHeight="1" outlineLevel="1" x14ac:dyDescent="0.2">
      <c r="A92" s="252"/>
      <c r="B92" s="101" t="s">
        <v>29</v>
      </c>
      <c r="C92" s="9" t="e">
        <f>#REF!</f>
        <v>#REF!</v>
      </c>
      <c r="D92" s="9" t="e">
        <f>#REF!</f>
        <v>#REF!</v>
      </c>
      <c r="E92" s="94">
        <f>SUM('1:2'!E92)</f>
        <v>0</v>
      </c>
      <c r="F92" s="24">
        <f>SUM('1:2'!F92)</f>
        <v>0</v>
      </c>
      <c r="G92" s="28">
        <f>SUM('1:2'!G92)</f>
        <v>0</v>
      </c>
      <c r="H92" s="123">
        <f>SUM('1:2'!H92)</f>
        <v>0</v>
      </c>
      <c r="I92" s="9" t="e">
        <f>#REF!</f>
        <v>#REF!</v>
      </c>
      <c r="J92" s="9" t="e">
        <f>#REF!</f>
        <v>#REF!</v>
      </c>
      <c r="K92" s="70">
        <f>SUM('1:2'!K92)</f>
        <v>0</v>
      </c>
      <c r="L92" s="70">
        <f>SUM('1:2'!L92)</f>
        <v>0</v>
      </c>
      <c r="M92" s="30">
        <f>SUM('1:2'!M92)</f>
        <v>0</v>
      </c>
      <c r="N92" s="83">
        <f>SUM('1:2'!N92)</f>
        <v>0</v>
      </c>
      <c r="O92" s="39" t="e">
        <f t="shared" si="25"/>
        <v>#REF!</v>
      </c>
      <c r="P92" s="10" t="e">
        <f t="shared" si="15"/>
        <v>#REF!</v>
      </c>
      <c r="Q92" s="132">
        <f t="shared" si="16"/>
        <v>0</v>
      </c>
      <c r="R92" s="70">
        <f t="shared" si="17"/>
        <v>0</v>
      </c>
      <c r="S92" s="30">
        <f t="shared" si="18"/>
        <v>0</v>
      </c>
      <c r="T92" s="83">
        <f t="shared" si="19"/>
        <v>0</v>
      </c>
      <c r="U92" s="11" t="str">
        <f>U90</f>
        <v>ΠΕΤΡΟΓΚΑΖ Α.Ε.</v>
      </c>
      <c r="V92" s="138" t="s">
        <v>119</v>
      </c>
      <c r="W92" s="11" t="str">
        <f t="shared" si="26"/>
        <v>ΠΕΤΡΟΓΚΑΖ Α.Ε.Βιομηχανικό</v>
      </c>
      <c r="X92" s="98">
        <f>Q92+Q93</f>
        <v>32699690</v>
      </c>
      <c r="Y92" s="97" t="e">
        <f>O92+O93</f>
        <v>#REF!</v>
      </c>
      <c r="Z92" s="97" t="e">
        <f>P92+P93</f>
        <v>#REF!</v>
      </c>
      <c r="AB92" s="138" t="s">
        <v>145</v>
      </c>
      <c r="AC92" s="138" t="s">
        <v>115</v>
      </c>
      <c r="AD92" s="138" t="str">
        <f t="shared" si="20"/>
        <v>Supplier 10Οικιακό</v>
      </c>
      <c r="AE92" s="138">
        <f t="shared" si="21"/>
        <v>0</v>
      </c>
      <c r="AF92" s="138">
        <f t="shared" si="22"/>
        <v>0</v>
      </c>
      <c r="AG92" s="138">
        <f t="shared" si="23"/>
        <v>0</v>
      </c>
      <c r="AH92" s="138">
        <f t="shared" si="24"/>
        <v>0</v>
      </c>
      <c r="AI92" s="138">
        <v>0</v>
      </c>
      <c r="AJ92" s="138">
        <v>0</v>
      </c>
      <c r="AK92" s="138">
        <v>0</v>
      </c>
    </row>
    <row r="93" spans="1:37" ht="19.5" customHeight="1" outlineLevel="1" x14ac:dyDescent="0.2">
      <c r="A93" s="252"/>
      <c r="B93" s="102" t="s">
        <v>30</v>
      </c>
      <c r="C93" s="9" t="e">
        <f>#REF!</f>
        <v>#REF!</v>
      </c>
      <c r="D93" s="9" t="e">
        <f>#REF!</f>
        <v>#REF!</v>
      </c>
      <c r="E93" s="43">
        <f>SUM('1:2'!E93)</f>
        <v>0</v>
      </c>
      <c r="F93" s="24">
        <f>SUM('1:2'!F93)</f>
        <v>0</v>
      </c>
      <c r="G93" s="28">
        <f>SUM('1:2'!G93)</f>
        <v>0</v>
      </c>
      <c r="H93" s="123">
        <f>SUM('1:2'!H93)</f>
        <v>0</v>
      </c>
      <c r="I93" s="9" t="e">
        <f>#REF!</f>
        <v>#REF!</v>
      </c>
      <c r="J93" s="9" t="e">
        <f>#REF!</f>
        <v>#REF!</v>
      </c>
      <c r="K93" s="70">
        <f>SUM('1:2'!K93)</f>
        <v>32699690</v>
      </c>
      <c r="L93" s="70">
        <f>SUM('1:2'!L93)</f>
        <v>16349845</v>
      </c>
      <c r="M93" s="30">
        <f>SUM('1:2'!M93)</f>
        <v>23851</v>
      </c>
      <c r="N93" s="83">
        <f>SUM('1:2'!N93)</f>
        <v>11925.5</v>
      </c>
      <c r="O93" s="39" t="e">
        <f t="shared" si="25"/>
        <v>#REF!</v>
      </c>
      <c r="P93" s="10" t="e">
        <f t="shared" si="15"/>
        <v>#REF!</v>
      </c>
      <c r="Q93" s="132">
        <f t="shared" si="16"/>
        <v>32699690</v>
      </c>
      <c r="R93" s="70">
        <f t="shared" si="17"/>
        <v>16349845</v>
      </c>
      <c r="S93" s="30">
        <f t="shared" si="18"/>
        <v>23851</v>
      </c>
      <c r="T93" s="83">
        <f t="shared" si="19"/>
        <v>11925.5</v>
      </c>
      <c r="W93" s="11" t="str">
        <f t="shared" si="26"/>
        <v/>
      </c>
      <c r="X93" s="15"/>
      <c r="AB93" s="138" t="s">
        <v>145</v>
      </c>
      <c r="AC93" s="138" t="s">
        <v>117</v>
      </c>
      <c r="AD93" s="138" t="str">
        <f t="shared" si="20"/>
        <v>Supplier 10Επαγγελματικό</v>
      </c>
      <c r="AE93" s="138">
        <f t="shared" si="21"/>
        <v>0</v>
      </c>
      <c r="AF93" s="138">
        <f t="shared" si="22"/>
        <v>0</v>
      </c>
      <c r="AG93" s="138">
        <f t="shared" si="23"/>
        <v>0</v>
      </c>
      <c r="AH93" s="138">
        <f t="shared" si="24"/>
        <v>0</v>
      </c>
      <c r="AI93" s="138">
        <v>0</v>
      </c>
      <c r="AJ93" s="138">
        <v>0</v>
      </c>
      <c r="AK93" s="138">
        <v>0</v>
      </c>
    </row>
    <row r="94" spans="1:37" ht="36" customHeight="1" outlineLevel="1" x14ac:dyDescent="0.2">
      <c r="A94" s="251">
        <v>19</v>
      </c>
      <c r="B94" s="105" t="s">
        <v>34</v>
      </c>
      <c r="C94" s="9" t="e">
        <f>#REF!</f>
        <v>#REF!</v>
      </c>
      <c r="D94" s="9" t="e">
        <f>#REF!</f>
        <v>#REF!</v>
      </c>
      <c r="E94" s="18">
        <f>SUM(E95:E98)</f>
        <v>43579144</v>
      </c>
      <c r="F94" s="18" t="e">
        <f>E94/(C94+D94)</f>
        <v>#REF!</v>
      </c>
      <c r="G94" s="27">
        <f>SUM(G95:G98)</f>
        <v>0</v>
      </c>
      <c r="H94" s="29" t="str">
        <f>IFERROR(G94/(C94+D94),"")</f>
        <v/>
      </c>
      <c r="I94" s="9" t="e">
        <f>#REF!</f>
        <v>#REF!</v>
      </c>
      <c r="J94" s="9" t="e">
        <f>#REF!</f>
        <v>#REF!</v>
      </c>
      <c r="K94" s="14">
        <f>SUM(K95:K98)</f>
        <v>89099106</v>
      </c>
      <c r="L94" s="67" t="str">
        <f t="shared" si="27"/>
        <v/>
      </c>
      <c r="M94" s="67">
        <f>SUM(M95:M98)</f>
        <v>23851</v>
      </c>
      <c r="N94" s="29" t="e">
        <f>M94/(I94+J94)</f>
        <v>#REF!</v>
      </c>
      <c r="O94" s="40" t="e">
        <f t="shared" si="25"/>
        <v>#REF!</v>
      </c>
      <c r="P94" s="13" t="e">
        <f t="shared" si="15"/>
        <v>#REF!</v>
      </c>
      <c r="Q94" s="133">
        <f t="shared" si="16"/>
        <v>132678250</v>
      </c>
      <c r="R94" s="67" t="e">
        <f t="shared" si="17"/>
        <v>#REF!</v>
      </c>
      <c r="S94" s="67">
        <f t="shared" si="18"/>
        <v>23851</v>
      </c>
      <c r="T94" s="29" t="e">
        <f t="shared" si="19"/>
        <v>#VALUE!</v>
      </c>
      <c r="W94" s="11" t="str">
        <f t="shared" si="26"/>
        <v/>
      </c>
      <c r="X94" s="8"/>
      <c r="AB94" s="138" t="s">
        <v>145</v>
      </c>
      <c r="AC94" s="138" t="s">
        <v>119</v>
      </c>
      <c r="AD94" s="138" t="str">
        <f t="shared" si="20"/>
        <v>Supplier 10Βιομηχανικό</v>
      </c>
      <c r="AE94" s="138">
        <f t="shared" si="21"/>
        <v>0</v>
      </c>
      <c r="AF94" s="138">
        <f t="shared" si="22"/>
        <v>0</v>
      </c>
      <c r="AG94" s="138">
        <f t="shared" si="23"/>
        <v>0</v>
      </c>
      <c r="AH94" s="138">
        <f t="shared" si="24"/>
        <v>0</v>
      </c>
      <c r="AI94" s="138">
        <v>0</v>
      </c>
      <c r="AJ94" s="138">
        <v>0</v>
      </c>
      <c r="AK94" s="138">
        <v>0</v>
      </c>
    </row>
    <row r="95" spans="1:37" ht="19.5" customHeight="1" outlineLevel="1" x14ac:dyDescent="0.2">
      <c r="A95" s="252"/>
      <c r="B95" s="100" t="s">
        <v>27</v>
      </c>
      <c r="C95" s="9" t="e">
        <f>#REF!</f>
        <v>#REF!</v>
      </c>
      <c r="D95" s="9" t="e">
        <f>#REF!</f>
        <v>#REF!</v>
      </c>
      <c r="E95" s="103">
        <f>SUM('1:2'!E95)</f>
        <v>0</v>
      </c>
      <c r="F95" s="70">
        <f>SUM('1:2'!F95)</f>
        <v>0</v>
      </c>
      <c r="G95" s="30">
        <f>SUM('1:2'!G95)</f>
        <v>0</v>
      </c>
      <c r="H95" s="83">
        <f>SUM('1:2'!H95)</f>
        <v>0</v>
      </c>
      <c r="I95" s="9" t="e">
        <f>#REF!</f>
        <v>#REF!</v>
      </c>
      <c r="J95" s="9" t="e">
        <f>#REF!</f>
        <v>#REF!</v>
      </c>
      <c r="K95" s="103">
        <f>SUM('1:2'!K95)</f>
        <v>0</v>
      </c>
      <c r="L95" s="70">
        <f>SUM('1:2'!L95)</f>
        <v>0</v>
      </c>
      <c r="M95" s="30">
        <f>SUM('1:2'!M95)</f>
        <v>0</v>
      </c>
      <c r="N95" s="83">
        <f>SUM('1:2'!N95)</f>
        <v>0</v>
      </c>
      <c r="O95" s="39" t="e">
        <f t="shared" si="25"/>
        <v>#REF!</v>
      </c>
      <c r="P95" s="10" t="e">
        <f t="shared" si="15"/>
        <v>#REF!</v>
      </c>
      <c r="Q95" s="131">
        <f t="shared" si="16"/>
        <v>0</v>
      </c>
      <c r="R95" s="70">
        <f t="shared" si="17"/>
        <v>0</v>
      </c>
      <c r="S95" s="30">
        <f t="shared" si="18"/>
        <v>0</v>
      </c>
      <c r="T95" s="83">
        <f t="shared" si="19"/>
        <v>0</v>
      </c>
      <c r="U95" s="138" t="s">
        <v>137</v>
      </c>
      <c r="V95" s="138" t="s">
        <v>115</v>
      </c>
      <c r="W95" s="11" t="str">
        <f t="shared" si="26"/>
        <v>ΔΕΗ Α.Ε.Οικιακό</v>
      </c>
      <c r="X95" s="11">
        <f>Q95</f>
        <v>0</v>
      </c>
      <c r="Y95" s="97" t="e">
        <f>O95</f>
        <v>#REF!</v>
      </c>
      <c r="Z95" s="97" t="e">
        <f>P95</f>
        <v>#REF!</v>
      </c>
      <c r="AB95" s="138" t="s">
        <v>146</v>
      </c>
      <c r="AC95" s="138" t="s">
        <v>115</v>
      </c>
      <c r="AD95" s="138" t="str">
        <f t="shared" si="20"/>
        <v>Supplier 11Οικιακό</v>
      </c>
      <c r="AE95" s="138">
        <f t="shared" si="21"/>
        <v>0</v>
      </c>
      <c r="AF95" s="138">
        <f t="shared" si="22"/>
        <v>0</v>
      </c>
      <c r="AG95" s="138">
        <f t="shared" si="23"/>
        <v>0</v>
      </c>
      <c r="AH95" s="138">
        <f t="shared" si="24"/>
        <v>0</v>
      </c>
      <c r="AI95" s="138">
        <v>0</v>
      </c>
      <c r="AJ95" s="138">
        <v>0</v>
      </c>
      <c r="AK95" s="138">
        <v>0</v>
      </c>
    </row>
    <row r="96" spans="1:37" ht="19.5" customHeight="1" outlineLevel="1" x14ac:dyDescent="0.2">
      <c r="A96" s="252"/>
      <c r="B96" s="100" t="s">
        <v>28</v>
      </c>
      <c r="C96" s="9" t="e">
        <f>#REF!</f>
        <v>#REF!</v>
      </c>
      <c r="D96" s="9" t="e">
        <f>#REF!</f>
        <v>#REF!</v>
      </c>
      <c r="E96" s="70">
        <f>SUM('1:2'!E96)</f>
        <v>21789572</v>
      </c>
      <c r="F96" s="70">
        <f>SUM('1:2'!F96)</f>
        <v>5482</v>
      </c>
      <c r="G96" s="30">
        <f>SUM('1:2'!G96)</f>
        <v>0</v>
      </c>
      <c r="H96" s="83">
        <f>SUM('1:2'!H96)</f>
        <v>8599068</v>
      </c>
      <c r="I96" s="9" t="e">
        <f>#REF!</f>
        <v>#REF!</v>
      </c>
      <c r="J96" s="9" t="e">
        <f>#REF!</f>
        <v>#REF!</v>
      </c>
      <c r="K96" s="70">
        <f>SUM('1:2'!K96)</f>
        <v>28199708</v>
      </c>
      <c r="L96" s="70">
        <f>SUM('1:2'!L96)</f>
        <v>136</v>
      </c>
      <c r="M96" s="30">
        <f>SUM('1:2'!M96)</f>
        <v>0</v>
      </c>
      <c r="N96" s="83">
        <f>SUM('1:2'!N96)</f>
        <v>146470</v>
      </c>
      <c r="O96" s="39" t="e">
        <f t="shared" si="25"/>
        <v>#REF!</v>
      </c>
      <c r="P96" s="10" t="e">
        <f t="shared" si="15"/>
        <v>#REF!</v>
      </c>
      <c r="Q96" s="132">
        <f t="shared" si="16"/>
        <v>49989280</v>
      </c>
      <c r="R96" s="70">
        <f t="shared" si="17"/>
        <v>5618</v>
      </c>
      <c r="S96" s="30">
        <f t="shared" si="18"/>
        <v>0</v>
      </c>
      <c r="T96" s="83">
        <f t="shared" si="19"/>
        <v>8745538</v>
      </c>
      <c r="U96" s="138" t="s">
        <v>137</v>
      </c>
      <c r="V96" s="138" t="s">
        <v>117</v>
      </c>
      <c r="W96" s="11" t="str">
        <f t="shared" si="26"/>
        <v>ΔΕΗ Α.Ε.Επαγγελματικό</v>
      </c>
      <c r="X96" s="98">
        <f>Q96</f>
        <v>49989280</v>
      </c>
      <c r="Y96" s="97" t="e">
        <f>O96</f>
        <v>#REF!</v>
      </c>
      <c r="Z96" s="97" t="e">
        <f>P96</f>
        <v>#REF!</v>
      </c>
      <c r="AB96" s="138" t="s">
        <v>146</v>
      </c>
      <c r="AC96" s="138" t="s">
        <v>117</v>
      </c>
      <c r="AD96" s="138" t="str">
        <f t="shared" si="20"/>
        <v>Supplier 11Επαγγελματικό</v>
      </c>
      <c r="AE96" s="138">
        <f t="shared" si="21"/>
        <v>0</v>
      </c>
      <c r="AF96" s="138">
        <f t="shared" si="22"/>
        <v>0</v>
      </c>
      <c r="AG96" s="138">
        <f t="shared" si="23"/>
        <v>0</v>
      </c>
      <c r="AH96" s="138">
        <f t="shared" si="24"/>
        <v>0</v>
      </c>
      <c r="AI96" s="138">
        <v>0</v>
      </c>
      <c r="AJ96" s="138">
        <v>0</v>
      </c>
      <c r="AK96" s="138">
        <v>0</v>
      </c>
    </row>
    <row r="97" spans="1:37" ht="19.5" customHeight="1" outlineLevel="1" x14ac:dyDescent="0.2">
      <c r="A97" s="252"/>
      <c r="B97" s="101" t="s">
        <v>29</v>
      </c>
      <c r="C97" s="9" t="e">
        <f>#REF!</f>
        <v>#REF!</v>
      </c>
      <c r="D97" s="9" t="e">
        <f>#REF!</f>
        <v>#REF!</v>
      </c>
      <c r="E97" s="70">
        <f>SUM('1:2'!E97)</f>
        <v>19883130</v>
      </c>
      <c r="F97" s="70">
        <f>SUM('1:2'!F97)</f>
        <v>5288</v>
      </c>
      <c r="G97" s="30">
        <f>SUM('1:2'!G97)</f>
        <v>0</v>
      </c>
      <c r="H97" s="83">
        <f>SUM('1:2'!H97)</f>
        <v>6557762</v>
      </c>
      <c r="I97" s="9" t="e">
        <f>#REF!</f>
        <v>#REF!</v>
      </c>
      <c r="J97" s="9" t="e">
        <f>#REF!</f>
        <v>#REF!</v>
      </c>
      <c r="K97" s="70">
        <f>SUM('1:2'!K97)</f>
        <v>51135500</v>
      </c>
      <c r="L97" s="70">
        <f>SUM('1:2'!L97)</f>
        <v>16349973</v>
      </c>
      <c r="M97" s="30">
        <f>SUM('1:2'!M97)</f>
        <v>23851</v>
      </c>
      <c r="N97" s="83">
        <f>SUM('1:2'!N97)</f>
        <v>126613.5</v>
      </c>
      <c r="O97" s="39" t="e">
        <f t="shared" si="25"/>
        <v>#REF!</v>
      </c>
      <c r="P97" s="10" t="e">
        <f t="shared" si="15"/>
        <v>#REF!</v>
      </c>
      <c r="Q97" s="132">
        <f t="shared" si="16"/>
        <v>71018630</v>
      </c>
      <c r="R97" s="70">
        <f t="shared" si="17"/>
        <v>16355261</v>
      </c>
      <c r="S97" s="30">
        <f t="shared" si="18"/>
        <v>23851</v>
      </c>
      <c r="T97" s="83">
        <f t="shared" si="19"/>
        <v>6684375.5</v>
      </c>
      <c r="U97" s="138" t="s">
        <v>137</v>
      </c>
      <c r="V97" s="138" t="s">
        <v>119</v>
      </c>
      <c r="W97" s="11" t="str">
        <f t="shared" si="26"/>
        <v>ΔΕΗ Α.Ε.Βιομηχανικό</v>
      </c>
      <c r="X97" s="98">
        <f>Q97+Q98</f>
        <v>82688970</v>
      </c>
      <c r="Y97" s="97" t="e">
        <f>O97+O98</f>
        <v>#REF!</v>
      </c>
      <c r="Z97" s="97" t="e">
        <f>P97+P98</f>
        <v>#REF!</v>
      </c>
      <c r="AB97" s="138" t="s">
        <v>146</v>
      </c>
      <c r="AC97" s="138" t="s">
        <v>119</v>
      </c>
      <c r="AD97" s="138" t="str">
        <f t="shared" si="20"/>
        <v>Supplier 11Βιομηχανικό</v>
      </c>
      <c r="AE97" s="138">
        <f t="shared" si="21"/>
        <v>0</v>
      </c>
      <c r="AF97" s="138">
        <f t="shared" si="22"/>
        <v>0</v>
      </c>
      <c r="AG97" s="138">
        <f t="shared" si="23"/>
        <v>0</v>
      </c>
      <c r="AH97" s="138">
        <f t="shared" si="24"/>
        <v>0</v>
      </c>
      <c r="AI97" s="138">
        <v>0</v>
      </c>
      <c r="AJ97" s="138">
        <v>0</v>
      </c>
      <c r="AK97" s="138">
        <v>0</v>
      </c>
    </row>
    <row r="98" spans="1:37" ht="19.5" customHeight="1" outlineLevel="1" x14ac:dyDescent="0.2">
      <c r="A98" s="252"/>
      <c r="B98" s="102" t="s">
        <v>30</v>
      </c>
      <c r="C98" s="9" t="e">
        <f>#REF!</f>
        <v>#REF!</v>
      </c>
      <c r="D98" s="9" t="e">
        <f>#REF!</f>
        <v>#REF!</v>
      </c>
      <c r="E98" s="70">
        <f>SUM('1:2'!E98)</f>
        <v>1906442</v>
      </c>
      <c r="F98" s="70">
        <f>SUM('1:2'!F98)</f>
        <v>192</v>
      </c>
      <c r="G98" s="30">
        <f>SUM('1:2'!G98)</f>
        <v>0</v>
      </c>
      <c r="H98" s="83">
        <f>SUM('1:2'!H98)</f>
        <v>1178976</v>
      </c>
      <c r="I98" s="9" t="e">
        <f>#REF!</f>
        <v>#REF!</v>
      </c>
      <c r="J98" s="9" t="e">
        <f>#REF!</f>
        <v>#REF!</v>
      </c>
      <c r="K98" s="70">
        <f>SUM('1:2'!K98)</f>
        <v>9763898</v>
      </c>
      <c r="L98" s="70">
        <f>SUM('1:2'!L98)</f>
        <v>8</v>
      </c>
      <c r="M98" s="30">
        <f>SUM('1:2'!M98)</f>
        <v>0</v>
      </c>
      <c r="N98" s="83">
        <f>SUM('1:2'!N98)</f>
        <v>31782</v>
      </c>
      <c r="O98" s="39" t="e">
        <f t="shared" si="25"/>
        <v>#REF!</v>
      </c>
      <c r="P98" s="10" t="e">
        <f t="shared" si="15"/>
        <v>#REF!</v>
      </c>
      <c r="Q98" s="132">
        <f t="shared" si="16"/>
        <v>11670340</v>
      </c>
      <c r="R98" s="70">
        <f t="shared" si="17"/>
        <v>200</v>
      </c>
      <c r="S98" s="30">
        <f t="shared" si="18"/>
        <v>0</v>
      </c>
      <c r="T98" s="83">
        <f t="shared" si="19"/>
        <v>1210758</v>
      </c>
      <c r="W98" s="11" t="str">
        <f t="shared" si="26"/>
        <v/>
      </c>
      <c r="X98" s="12"/>
      <c r="AB98" s="138" t="s">
        <v>147</v>
      </c>
      <c r="AC98" s="138" t="s">
        <v>115</v>
      </c>
      <c r="AD98" s="138" t="str">
        <f t="shared" si="20"/>
        <v>Supplier 12Οικιακό</v>
      </c>
      <c r="AE98" s="138">
        <f t="shared" si="21"/>
        <v>0</v>
      </c>
      <c r="AF98" s="138">
        <f t="shared" si="22"/>
        <v>0</v>
      </c>
      <c r="AG98" s="138">
        <f t="shared" si="23"/>
        <v>0</v>
      </c>
      <c r="AH98" s="138">
        <f t="shared" si="24"/>
        <v>0</v>
      </c>
      <c r="AI98" s="138">
        <v>0</v>
      </c>
      <c r="AJ98" s="138">
        <v>0</v>
      </c>
      <c r="AK98" s="138">
        <v>0</v>
      </c>
    </row>
    <row r="99" spans="1:37" ht="42" customHeight="1" outlineLevel="1" x14ac:dyDescent="0.2">
      <c r="A99" s="99"/>
      <c r="B99" s="105" t="s">
        <v>46</v>
      </c>
      <c r="C99" s="9" t="e">
        <f>#REF!</f>
        <v>#REF!</v>
      </c>
      <c r="D99" s="9" t="e">
        <f>#REF!</f>
        <v>#REF!</v>
      </c>
      <c r="E99" s="18">
        <f>SUM(E100:E103)</f>
        <v>36310326</v>
      </c>
      <c r="F99" s="18" t="e">
        <f>E99/(C99+D99)</f>
        <v>#REF!</v>
      </c>
      <c r="G99" s="27">
        <f>SUM(G100:G103)</f>
        <v>477266.28</v>
      </c>
      <c r="H99" s="29" t="str">
        <f t="shared" ref="H99" si="28">IFERROR(G99/(C99+D99),"")</f>
        <v/>
      </c>
      <c r="I99" s="9" t="e">
        <f>#REF!</f>
        <v>#REF!</v>
      </c>
      <c r="J99" s="9" t="e">
        <f>#REF!</f>
        <v>#REF!</v>
      </c>
      <c r="K99" s="14">
        <f>SUM(K100:K103)</f>
        <v>12137710</v>
      </c>
      <c r="L99" s="67" t="str">
        <f t="shared" si="27"/>
        <v/>
      </c>
      <c r="M99" s="67">
        <f>SUM(M100:M103)</f>
        <v>158847.48000000001</v>
      </c>
      <c r="N99" s="29" t="e">
        <f>M99/(I99+J99)</f>
        <v>#REF!</v>
      </c>
      <c r="O99" s="40" t="e">
        <f t="shared" si="25"/>
        <v>#REF!</v>
      </c>
      <c r="P99" s="13" t="e">
        <f t="shared" si="15"/>
        <v>#REF!</v>
      </c>
      <c r="Q99" s="133">
        <f t="shared" si="16"/>
        <v>48448036</v>
      </c>
      <c r="R99" s="67" t="e">
        <f t="shared" si="17"/>
        <v>#REF!</v>
      </c>
      <c r="S99" s="67">
        <f t="shared" si="18"/>
        <v>636113.76</v>
      </c>
      <c r="T99" s="29" t="e">
        <f t="shared" si="19"/>
        <v>#VALUE!</v>
      </c>
      <c r="W99" s="11" t="str">
        <f t="shared" si="26"/>
        <v/>
      </c>
      <c r="X99" s="8"/>
      <c r="AB99" s="138" t="s">
        <v>147</v>
      </c>
      <c r="AC99" s="138" t="s">
        <v>117</v>
      </c>
      <c r="AD99" s="138" t="str">
        <f t="shared" si="20"/>
        <v>Supplier 12Επαγγελματικό</v>
      </c>
      <c r="AE99" s="138">
        <f t="shared" si="21"/>
        <v>0</v>
      </c>
      <c r="AF99" s="138">
        <f t="shared" si="22"/>
        <v>0</v>
      </c>
      <c r="AG99" s="138">
        <f t="shared" si="23"/>
        <v>0</v>
      </c>
      <c r="AH99" s="138">
        <f t="shared" si="24"/>
        <v>0</v>
      </c>
      <c r="AI99" s="138">
        <v>0</v>
      </c>
      <c r="AJ99" s="138">
        <v>0</v>
      </c>
      <c r="AK99" s="138">
        <v>0</v>
      </c>
    </row>
    <row r="100" spans="1:37" ht="19.5" customHeight="1" outlineLevel="1" x14ac:dyDescent="0.2">
      <c r="A100" s="259">
        <v>20</v>
      </c>
      <c r="B100" s="100" t="s">
        <v>27</v>
      </c>
      <c r="C100" s="9" t="e">
        <f>#REF!</f>
        <v>#REF!</v>
      </c>
      <c r="D100" s="9" t="e">
        <f>#REF!</f>
        <v>#REF!</v>
      </c>
      <c r="E100" s="70">
        <f>SUM('4:2'!E100)</f>
        <v>33438776</v>
      </c>
      <c r="F100" s="70">
        <f>SUM('4:2'!F100)</f>
        <v>3634.2806865087987</v>
      </c>
      <c r="G100" s="30">
        <f>SUM('4:2'!G100)</f>
        <v>440154.62</v>
      </c>
      <c r="H100" s="83">
        <f>SUM('4:2'!H100)</f>
        <v>862377.81171192694</v>
      </c>
      <c r="I100" s="9" t="e">
        <f>#REF!</f>
        <v>#REF!</v>
      </c>
      <c r="J100" s="9" t="e">
        <f>#REF!</f>
        <v>#REF!</v>
      </c>
      <c r="K100" s="70">
        <f>SUM('4:2'!K100)</f>
        <v>10422112</v>
      </c>
      <c r="L100" s="30">
        <f>SUM('4:2'!L100)</f>
        <v>4067.9594067135049</v>
      </c>
      <c r="M100" s="30">
        <f>SUM('4:2'!M100)</f>
        <v>140201.46</v>
      </c>
      <c r="N100" s="118">
        <f>SUM('4:2'!N100)</f>
        <v>54.723442622950813</v>
      </c>
      <c r="O100" s="39" t="e">
        <f t="shared" si="25"/>
        <v>#REF!</v>
      </c>
      <c r="P100" s="10" t="e">
        <f t="shared" si="15"/>
        <v>#REF!</v>
      </c>
      <c r="Q100" s="132">
        <f t="shared" si="16"/>
        <v>43860888</v>
      </c>
      <c r="R100" s="30">
        <f t="shared" si="17"/>
        <v>7702.2400932223036</v>
      </c>
      <c r="S100" s="30">
        <f t="shared" si="18"/>
        <v>580356.07999999996</v>
      </c>
      <c r="T100" s="118">
        <f t="shared" si="19"/>
        <v>862432.53515454987</v>
      </c>
      <c r="U100" s="11" t="str">
        <f>B99</f>
        <v>NRG SUPPLY AND TRADING SA ΠΤΚ</v>
      </c>
      <c r="V100" s="138" t="s">
        <v>115</v>
      </c>
      <c r="W100" s="11" t="str">
        <f t="shared" si="26"/>
        <v>NRG SUPPLY AND TRADING SA ΠΤΚΟικιακό</v>
      </c>
      <c r="X100" s="11">
        <f>Q100</f>
        <v>43860888</v>
      </c>
      <c r="Y100" s="97" t="e">
        <f>O100</f>
        <v>#REF!</v>
      </c>
      <c r="Z100" s="97" t="e">
        <f>P100</f>
        <v>#REF!</v>
      </c>
      <c r="AB100" s="138" t="s">
        <v>147</v>
      </c>
      <c r="AC100" s="138" t="s">
        <v>119</v>
      </c>
      <c r="AD100" s="138" t="str">
        <f t="shared" si="20"/>
        <v>Supplier 12Βιομηχανικό</v>
      </c>
      <c r="AE100" s="138">
        <f t="shared" si="21"/>
        <v>0</v>
      </c>
      <c r="AF100" s="138">
        <f t="shared" si="22"/>
        <v>0</v>
      </c>
      <c r="AG100" s="138">
        <f t="shared" si="23"/>
        <v>0</v>
      </c>
      <c r="AH100" s="138">
        <f t="shared" si="24"/>
        <v>0</v>
      </c>
      <c r="AI100" s="138">
        <v>0</v>
      </c>
      <c r="AJ100" s="138">
        <v>0</v>
      </c>
      <c r="AK100" s="138">
        <v>0</v>
      </c>
    </row>
    <row r="101" spans="1:37" ht="19.5" customHeight="1" outlineLevel="1" x14ac:dyDescent="0.2">
      <c r="A101" s="260"/>
      <c r="B101" s="100" t="s">
        <v>28</v>
      </c>
      <c r="C101" s="9" t="e">
        <f>#REF!</f>
        <v>#REF!</v>
      </c>
      <c r="D101" s="9" t="e">
        <f>#REF!</f>
        <v>#REF!</v>
      </c>
      <c r="E101" s="70">
        <f>SUM('4:2'!E101)</f>
        <v>2871550</v>
      </c>
      <c r="F101" s="104">
        <f>SUM('4:2'!F101)</f>
        <v>9668.5185185185182</v>
      </c>
      <c r="G101" s="30">
        <f>SUM('4:2'!G101)</f>
        <v>37111.660000000003</v>
      </c>
      <c r="H101" s="83">
        <f>SUM('4:2'!H101)</f>
        <v>124.95508417508418</v>
      </c>
      <c r="I101" s="9" t="e">
        <f>#REF!</f>
        <v>#REF!</v>
      </c>
      <c r="J101" s="9" t="e">
        <f>#REF!</f>
        <v>#REF!</v>
      </c>
      <c r="K101" s="70">
        <f>SUM('4:2'!K101)</f>
        <v>1397274</v>
      </c>
      <c r="L101" s="30">
        <f>SUM('4:2'!L101)</f>
        <v>14257.897959183674</v>
      </c>
      <c r="M101" s="30">
        <f>SUM('4:2'!M101)</f>
        <v>17939.88</v>
      </c>
      <c r="N101" s="118">
        <f>SUM('4:2'!N101)</f>
        <v>183.06</v>
      </c>
      <c r="O101" s="39" t="e">
        <f t="shared" si="25"/>
        <v>#REF!</v>
      </c>
      <c r="P101" s="10" t="e">
        <f t="shared" si="15"/>
        <v>#REF!</v>
      </c>
      <c r="Q101" s="132">
        <f t="shared" si="16"/>
        <v>4268824</v>
      </c>
      <c r="R101" s="30">
        <f t="shared" si="17"/>
        <v>23926.416477702194</v>
      </c>
      <c r="S101" s="30">
        <f t="shared" si="18"/>
        <v>55051.540000000008</v>
      </c>
      <c r="T101" s="118">
        <f t="shared" si="19"/>
        <v>308.01508417508421</v>
      </c>
      <c r="U101" s="11" t="str">
        <f>U100</f>
        <v>NRG SUPPLY AND TRADING SA ΠΤΚ</v>
      </c>
      <c r="V101" s="138" t="s">
        <v>117</v>
      </c>
      <c r="W101" s="11" t="str">
        <f t="shared" si="26"/>
        <v>NRG SUPPLY AND TRADING SA ΠΤΚΕπαγγελματικό</v>
      </c>
      <c r="X101" s="98">
        <f>Q101</f>
        <v>4268824</v>
      </c>
      <c r="Y101" s="97" t="e">
        <f>O101</f>
        <v>#REF!</v>
      </c>
      <c r="Z101" s="97" t="e">
        <f>P101</f>
        <v>#REF!</v>
      </c>
      <c r="AB101" s="138" t="s">
        <v>148</v>
      </c>
      <c r="AC101" s="138" t="s">
        <v>115</v>
      </c>
      <c r="AD101" s="138" t="str">
        <f t="shared" si="20"/>
        <v>Supplier 13Οικιακό</v>
      </c>
      <c r="AE101" s="138">
        <f t="shared" si="21"/>
        <v>0</v>
      </c>
      <c r="AF101" s="138">
        <f t="shared" si="22"/>
        <v>0</v>
      </c>
      <c r="AG101" s="138">
        <f t="shared" si="23"/>
        <v>0</v>
      </c>
      <c r="AH101" s="138">
        <f t="shared" si="24"/>
        <v>0</v>
      </c>
      <c r="AI101" s="138">
        <v>0</v>
      </c>
      <c r="AJ101" s="138">
        <v>0</v>
      </c>
      <c r="AK101" s="138">
        <v>0</v>
      </c>
    </row>
    <row r="102" spans="1:37" ht="19.5" customHeight="1" outlineLevel="1" x14ac:dyDescent="0.2">
      <c r="A102" s="260"/>
      <c r="B102" s="101" t="s">
        <v>29</v>
      </c>
      <c r="C102" s="9" t="e">
        <f>#REF!</f>
        <v>#REF!</v>
      </c>
      <c r="D102" s="9" t="e">
        <f>#REF!</f>
        <v>#REF!</v>
      </c>
      <c r="E102" s="70">
        <f>SUM('4:2'!E102)</f>
        <v>0</v>
      </c>
      <c r="F102" s="104">
        <f>SUM('4:2'!F102)</f>
        <v>2</v>
      </c>
      <c r="G102" s="30">
        <f>SUM('4:2'!G102)</f>
        <v>0</v>
      </c>
      <c r="H102" s="83">
        <f>SUM('4:2'!H102)</f>
        <v>11110424</v>
      </c>
      <c r="I102" s="9" t="e">
        <f>#REF!</f>
        <v>#REF!</v>
      </c>
      <c r="J102" s="9" t="e">
        <f>#REF!</f>
        <v>#REF!</v>
      </c>
      <c r="K102" s="70">
        <f>SUM('4:2'!K102)</f>
        <v>0</v>
      </c>
      <c r="L102" s="30">
        <f>SUM('4:2'!L102)</f>
        <v>0</v>
      </c>
      <c r="M102" s="30">
        <f>SUM('4:2'!M102)</f>
        <v>0</v>
      </c>
      <c r="N102" s="118">
        <f>SUM('4:2'!N102)</f>
        <v>0</v>
      </c>
      <c r="O102" s="39" t="e">
        <f t="shared" si="25"/>
        <v>#REF!</v>
      </c>
      <c r="P102" s="10" t="e">
        <f t="shared" si="15"/>
        <v>#REF!</v>
      </c>
      <c r="Q102" s="132">
        <f t="shared" si="16"/>
        <v>0</v>
      </c>
      <c r="R102" s="30">
        <f t="shared" si="17"/>
        <v>2</v>
      </c>
      <c r="S102" s="30">
        <f t="shared" si="18"/>
        <v>0</v>
      </c>
      <c r="T102" s="118">
        <f t="shared" si="19"/>
        <v>11110424</v>
      </c>
      <c r="U102" s="11" t="str">
        <f>U100</f>
        <v>NRG SUPPLY AND TRADING SA ΠΤΚ</v>
      </c>
      <c r="V102" s="138" t="s">
        <v>119</v>
      </c>
      <c r="W102" s="11" t="str">
        <f t="shared" si="26"/>
        <v>NRG SUPPLY AND TRADING SA ΠΤΚΒιομηχανικό</v>
      </c>
      <c r="X102" s="98">
        <f>Q102+Q103</f>
        <v>318324</v>
      </c>
      <c r="Y102" s="97" t="e">
        <f>O102+O103</f>
        <v>#REF!</v>
      </c>
      <c r="Z102" s="97" t="e">
        <f>P102+P103</f>
        <v>#REF!</v>
      </c>
      <c r="AB102" s="138" t="s">
        <v>148</v>
      </c>
      <c r="AC102" s="138" t="s">
        <v>117</v>
      </c>
      <c r="AD102" s="138" t="str">
        <f t="shared" si="20"/>
        <v>Supplier 13Επαγγελματικό</v>
      </c>
      <c r="AE102" s="138">
        <f t="shared" si="21"/>
        <v>0</v>
      </c>
      <c r="AF102" s="138">
        <f t="shared" si="22"/>
        <v>0</v>
      </c>
      <c r="AG102" s="138">
        <f t="shared" si="23"/>
        <v>0</v>
      </c>
      <c r="AH102" s="138">
        <f t="shared" si="24"/>
        <v>0</v>
      </c>
      <c r="AI102" s="138">
        <v>0</v>
      </c>
      <c r="AJ102" s="138">
        <v>0</v>
      </c>
      <c r="AK102" s="138">
        <v>0</v>
      </c>
    </row>
    <row r="103" spans="1:37" ht="19.5" customHeight="1" outlineLevel="1" thickBot="1" x14ac:dyDescent="0.25">
      <c r="A103" s="261"/>
      <c r="B103" s="102" t="s">
        <v>30</v>
      </c>
      <c r="C103" s="9" t="e">
        <f>#REF!</f>
        <v>#REF!</v>
      </c>
      <c r="D103" s="9" t="e">
        <f>#REF!</f>
        <v>#REF!</v>
      </c>
      <c r="E103" s="84">
        <f>SUM('4:2'!E103)</f>
        <v>0</v>
      </c>
      <c r="F103" s="119">
        <f>SUM('4:2'!F103)</f>
        <v>0</v>
      </c>
      <c r="G103" s="85">
        <f>SUM('4:2'!G103)</f>
        <v>0</v>
      </c>
      <c r="H103" s="86">
        <f>SUM('4:2'!H103)</f>
        <v>0</v>
      </c>
      <c r="I103" s="9" t="e">
        <f>#REF!</f>
        <v>#REF!</v>
      </c>
      <c r="J103" s="9" t="e">
        <f>#REF!</f>
        <v>#REF!</v>
      </c>
      <c r="K103" s="84">
        <f>SUM('4:2'!K103)</f>
        <v>318324</v>
      </c>
      <c r="L103" s="85">
        <f>SUM('4:2'!L103)</f>
        <v>318324</v>
      </c>
      <c r="M103" s="85">
        <f>SUM('4:2'!M103)</f>
        <v>706.14</v>
      </c>
      <c r="N103" s="120">
        <f>SUM('4:2'!N103)</f>
        <v>706.14</v>
      </c>
      <c r="O103" s="122" t="e">
        <f t="shared" si="25"/>
        <v>#REF!</v>
      </c>
      <c r="P103" s="75" t="e">
        <f t="shared" si="15"/>
        <v>#REF!</v>
      </c>
      <c r="Q103" s="134">
        <f t="shared" si="16"/>
        <v>318324</v>
      </c>
      <c r="R103" s="85">
        <f t="shared" si="17"/>
        <v>318324</v>
      </c>
      <c r="S103" s="85">
        <f t="shared" si="18"/>
        <v>706.14</v>
      </c>
      <c r="T103" s="120">
        <f t="shared" si="19"/>
        <v>706.14</v>
      </c>
      <c r="W103" s="11" t="str">
        <f t="shared" si="26"/>
        <v/>
      </c>
      <c r="AB103" s="138" t="s">
        <v>148</v>
      </c>
      <c r="AC103" s="138" t="s">
        <v>119</v>
      </c>
      <c r="AD103" s="138" t="str">
        <f t="shared" si="20"/>
        <v>Supplier 13Βιομηχανικό</v>
      </c>
      <c r="AE103" s="138">
        <f t="shared" si="21"/>
        <v>0</v>
      </c>
      <c r="AF103" s="138">
        <f t="shared" si="22"/>
        <v>0</v>
      </c>
      <c r="AG103" s="138">
        <f t="shared" si="23"/>
        <v>0</v>
      </c>
      <c r="AH103" s="138">
        <f t="shared" si="24"/>
        <v>0</v>
      </c>
      <c r="AI103" s="138">
        <v>0</v>
      </c>
      <c r="AJ103" s="138">
        <v>0</v>
      </c>
      <c r="AK103" s="138">
        <v>0</v>
      </c>
    </row>
    <row r="104" spans="1:37" ht="36" customHeight="1" outlineLevel="1" x14ac:dyDescent="0.2">
      <c r="A104" s="262"/>
      <c r="B104" s="54" t="s">
        <v>52</v>
      </c>
      <c r="C104" s="106"/>
      <c r="D104" s="107"/>
      <c r="E104" s="108"/>
      <c r="F104" s="109"/>
      <c r="G104" s="110"/>
      <c r="H104" s="110"/>
      <c r="I104" s="111"/>
      <c r="J104" s="107"/>
      <c r="K104" s="108"/>
      <c r="L104" s="112"/>
      <c r="M104" s="113"/>
      <c r="N104" s="88"/>
      <c r="O104" s="111"/>
      <c r="P104" s="107"/>
      <c r="Q104" s="135"/>
      <c r="R104" s="112"/>
      <c r="S104" s="113"/>
      <c r="T104" s="88"/>
      <c r="W104" s="11" t="str">
        <f t="shared" si="26"/>
        <v/>
      </c>
      <c r="AB104" s="138" t="s">
        <v>149</v>
      </c>
      <c r="AC104" s="138" t="s">
        <v>115</v>
      </c>
      <c r="AD104" s="138" t="str">
        <f t="shared" si="20"/>
        <v>Supplier 14Οικιακό</v>
      </c>
      <c r="AE104" s="138">
        <f t="shared" si="21"/>
        <v>0</v>
      </c>
      <c r="AF104" s="138">
        <f t="shared" si="22"/>
        <v>0</v>
      </c>
      <c r="AG104" s="138">
        <f t="shared" si="23"/>
        <v>0</v>
      </c>
      <c r="AH104" s="138">
        <f t="shared" si="24"/>
        <v>0</v>
      </c>
      <c r="AI104" s="138">
        <v>0</v>
      </c>
      <c r="AJ104" s="138">
        <v>0</v>
      </c>
      <c r="AK104" s="138">
        <v>0</v>
      </c>
    </row>
    <row r="105" spans="1:37" ht="19.5" customHeight="1" outlineLevel="1" x14ac:dyDescent="0.2">
      <c r="A105" s="263"/>
      <c r="B105" s="55" t="s">
        <v>27</v>
      </c>
      <c r="C105" s="56" t="e">
        <f>C10+C15+C20+C25+C30+C35+C40+C45+C50+C55+C60+C65+C70+C75+C80+C85+C90+C95+C100</f>
        <v>#REF!</v>
      </c>
      <c r="D105" s="56" t="e">
        <f>D10+D15+D20+D25+D30+D35+D40+D45+D50+D55+D60+D65+D70+D75+D80+D85+D90+D95+D100</f>
        <v>#REF!</v>
      </c>
      <c r="E105" s="68">
        <f>E10+E15+E20+E25+E30+E35+E40+E45+E50+E55+E60+E65+E70+E75+E80+E85+E90+E95+E100</f>
        <v>1101648788</v>
      </c>
      <c r="F105" s="71" t="e">
        <f>E105/(C105+D105)</f>
        <v>#REF!</v>
      </c>
      <c r="G105" s="71">
        <f>G10+G15+G20+G25+G30+G35+G40+G45+G50+G55+G60+G65+G70+G75+G80+G85+G90+G95+G100</f>
        <v>12573366.859999999</v>
      </c>
      <c r="H105" s="58" t="e">
        <f>G105/(C105+D105)</f>
        <v>#REF!</v>
      </c>
      <c r="I105" s="91" t="e">
        <f>I10+I15+I20+I25+I30+I35+I40+I45+I50+I55+I60+I65+I70+I75+I80+I85+I90+I95+I100</f>
        <v>#REF!</v>
      </c>
      <c r="J105" s="91" t="e">
        <f>J10+J15+J20+J25+J30+J35+J40+J45+J50+J55+J60+J65+J70+J75+J80+J85+J90+J95+J100</f>
        <v>#REF!</v>
      </c>
      <c r="K105" s="57">
        <f>K10+K15+K20+K25+K30+K35+K40+K45+K50+K55+K60+K65+K70+K75+K80+K85+K90+K95+K100</f>
        <v>668048288</v>
      </c>
      <c r="L105" s="87" t="e">
        <f>K105/(I105+J105)</f>
        <v>#REF!</v>
      </c>
      <c r="M105" s="92">
        <f>M10+M15+M20+M25+M30+M35+M40+M45+M50+M55+M60+M65+M70+M75+M80+M85+M90+M95+M100</f>
        <v>6122370.1600000001</v>
      </c>
      <c r="N105" s="89" t="e">
        <f>M105/(I105+J105)</f>
        <v>#REF!</v>
      </c>
      <c r="O105" s="91" t="e">
        <f>O10+O15+O20+O25+O30+O35+O40+O45+O50+O55+O60+O65+O70+O75+O80+O85+O90+O95+O100</f>
        <v>#REF!</v>
      </c>
      <c r="P105" s="91" t="e">
        <f>P10+P15+P20+P25+P30+P35+P40+P45+P50+P55+P60+P65+P70+P75+P80+P85+P90+P95+P100</f>
        <v>#REF!</v>
      </c>
      <c r="Q105" s="136">
        <f>Q10+Q15+Q20+Q25+Q30+Q35+Q40+Q45+Q50+Q55+Q60+Q65+Q70+Q75+Q80+Q85+Q90+Q95+Q100</f>
        <v>1769697076</v>
      </c>
      <c r="R105" s="87" t="e">
        <f>Q105/(O105+P105)</f>
        <v>#REF!</v>
      </c>
      <c r="S105" s="92">
        <f>S10+S15+S20+S25+S30+S35+S40+S45+S50+S55+S60+S65+S70+S75+S80+S85+S90+S95+S100</f>
        <v>18695737.02</v>
      </c>
      <c r="T105" s="89" t="e">
        <f>S105/(O105+P105)</f>
        <v>#REF!</v>
      </c>
      <c r="V105" s="138" t="s">
        <v>115</v>
      </c>
      <c r="W105" s="11" t="str">
        <f t="shared" si="26"/>
        <v>Οικιακό</v>
      </c>
      <c r="AB105" s="138" t="s">
        <v>149</v>
      </c>
      <c r="AC105" s="138" t="s">
        <v>117</v>
      </c>
      <c r="AD105" s="138" t="str">
        <f t="shared" si="20"/>
        <v>Supplier 14Επαγγελματικό</v>
      </c>
      <c r="AE105" s="138">
        <f t="shared" si="21"/>
        <v>0</v>
      </c>
      <c r="AF105" s="138">
        <f t="shared" si="22"/>
        <v>0</v>
      </c>
      <c r="AG105" s="138">
        <f t="shared" si="23"/>
        <v>0</v>
      </c>
      <c r="AH105" s="138">
        <f t="shared" si="24"/>
        <v>0</v>
      </c>
      <c r="AI105" s="138">
        <v>0</v>
      </c>
      <c r="AJ105" s="138">
        <v>0</v>
      </c>
      <c r="AK105" s="138">
        <v>0</v>
      </c>
    </row>
    <row r="106" spans="1:37" ht="19.5" customHeight="1" outlineLevel="1" x14ac:dyDescent="0.2">
      <c r="A106" s="263"/>
      <c r="B106" s="55" t="s">
        <v>28</v>
      </c>
      <c r="C106" s="56" t="e">
        <f t="shared" ref="C106:E108" si="29">C11+C16+C21+C26+C31+C36+C41+C46+C51+C56+C61+C66+C71+C76+C81+C86+C91+C96+C101</f>
        <v>#REF!</v>
      </c>
      <c r="D106" s="56" t="e">
        <f t="shared" si="29"/>
        <v>#REF!</v>
      </c>
      <c r="E106" s="68">
        <f t="shared" si="29"/>
        <v>1023592042</v>
      </c>
      <c r="F106" s="71" t="e">
        <f>E106/(C106+D106)</f>
        <v>#REF!</v>
      </c>
      <c r="G106" s="71">
        <f t="shared" ref="G106:G108" si="30">G11+G16+G21+G26+G31+G36+G41+G46+G51+G56+G61+G66+G71+G76+G81+G86+G91+G96+G101</f>
        <v>10693450.420000002</v>
      </c>
      <c r="H106" s="58" t="e">
        <f t="shared" ref="H106:H108" si="31">G106/(C106+D106)</f>
        <v>#REF!</v>
      </c>
      <c r="I106" s="91" t="e">
        <f t="shared" ref="I106:K108" si="32">I11+I16+I21+I26+I31+I36+I41+I46+I51+I56+I61+I66+I71+I76+I81+I86+I91+I96+I101</f>
        <v>#REF!</v>
      </c>
      <c r="J106" s="91" t="e">
        <f t="shared" si="32"/>
        <v>#REF!</v>
      </c>
      <c r="K106" s="57">
        <f t="shared" si="32"/>
        <v>1361647474</v>
      </c>
      <c r="L106" s="87" t="e">
        <f>K106/(I106+J106)</f>
        <v>#REF!</v>
      </c>
      <c r="M106" s="92">
        <f t="shared" ref="M106:M108" si="33">M11+M16+M21+M26+M31+M36+M41+M46+M51+M56+M61+M66+M71+M76+M81+M86+M91+M96+M101</f>
        <v>4945461.26</v>
      </c>
      <c r="N106" s="89" t="e">
        <f>M106/(I106+J106)</f>
        <v>#REF!</v>
      </c>
      <c r="O106" s="91" t="e">
        <f t="shared" ref="O106:Q106" si="34">O11+O16+O21+O26+O31+O36+O41+O46+O51+O56+O61+O66+O71+O76+O81+O86+O91+O96+O101</f>
        <v>#REF!</v>
      </c>
      <c r="P106" s="91" t="e">
        <f t="shared" si="34"/>
        <v>#REF!</v>
      </c>
      <c r="Q106" s="136">
        <f t="shared" si="34"/>
        <v>2385239516</v>
      </c>
      <c r="R106" s="87" t="e">
        <f>Q106/(O106+P106)</f>
        <v>#REF!</v>
      </c>
      <c r="S106" s="92">
        <f t="shared" ref="S106:S108" si="35">S11+S16+S21+S26+S31+S36+S41+S46+S51+S56+S61+S66+S71+S76+S81+S86+S91+S96+S101</f>
        <v>15638911.679999998</v>
      </c>
      <c r="T106" s="89" t="e">
        <f>S106/(O106+P106)</f>
        <v>#REF!</v>
      </c>
      <c r="V106" s="138" t="s">
        <v>117</v>
      </c>
      <c r="W106" s="11" t="str">
        <f t="shared" si="26"/>
        <v>Επαγγελματικό</v>
      </c>
      <c r="AB106" s="138" t="s">
        <v>149</v>
      </c>
      <c r="AC106" s="138" t="s">
        <v>119</v>
      </c>
      <c r="AD106" s="138" t="str">
        <f t="shared" si="20"/>
        <v>Supplier 14Βιομηχανικό</v>
      </c>
      <c r="AE106" s="138">
        <f t="shared" si="21"/>
        <v>0</v>
      </c>
      <c r="AF106" s="138">
        <f t="shared" si="22"/>
        <v>0</v>
      </c>
      <c r="AG106" s="138">
        <f t="shared" si="23"/>
        <v>0</v>
      </c>
      <c r="AH106" s="138">
        <f t="shared" si="24"/>
        <v>0</v>
      </c>
      <c r="AI106" s="138">
        <v>0</v>
      </c>
      <c r="AJ106" s="138">
        <v>0</v>
      </c>
      <c r="AK106" s="138">
        <v>0</v>
      </c>
    </row>
    <row r="107" spans="1:37" ht="19.5" customHeight="1" outlineLevel="1" x14ac:dyDescent="0.2">
      <c r="A107" s="263"/>
      <c r="B107" s="55" t="s">
        <v>29</v>
      </c>
      <c r="C107" s="56" t="e">
        <f t="shared" si="29"/>
        <v>#REF!</v>
      </c>
      <c r="D107" s="56" t="e">
        <f t="shared" si="29"/>
        <v>#REF!</v>
      </c>
      <c r="E107" s="68">
        <f t="shared" si="29"/>
        <v>917866826</v>
      </c>
      <c r="F107" s="71" t="e">
        <f>E107/(C107+D107)</f>
        <v>#REF!</v>
      </c>
      <c r="G107" s="71">
        <f t="shared" si="30"/>
        <v>3711104.6</v>
      </c>
      <c r="H107" s="58" t="e">
        <f t="shared" si="31"/>
        <v>#REF!</v>
      </c>
      <c r="I107" s="91" t="e">
        <f t="shared" si="32"/>
        <v>#REF!</v>
      </c>
      <c r="J107" s="91">
        <v>1</v>
      </c>
      <c r="K107" s="57">
        <f t="shared" si="32"/>
        <v>867999720</v>
      </c>
      <c r="L107" s="87" t="e">
        <f>K107/(I107+J107)</f>
        <v>#REF!</v>
      </c>
      <c r="M107" s="92">
        <f t="shared" si="33"/>
        <v>2000472.7200000002</v>
      </c>
      <c r="N107" s="89" t="e">
        <f>M107/(I107+J107)</f>
        <v>#REF!</v>
      </c>
      <c r="O107" s="91" t="e">
        <f t="shared" ref="O107" si="36">O12+O17+O22+O27+O32+O37+O42+O47+O52+O57+O62+O67+O72+O77+O82+O87+O92+O97+O102</f>
        <v>#REF!</v>
      </c>
      <c r="P107" s="91">
        <v>1</v>
      </c>
      <c r="Q107" s="136">
        <f t="shared" ref="Q107" si="37">Q12+Q17+Q22+Q27+Q32+Q37+Q42+Q47+Q52+Q57+Q62+Q67+Q72+Q77+Q82+Q87+Q92+Q97+Q102</f>
        <v>1785866546</v>
      </c>
      <c r="R107" s="87" t="e">
        <f>Q107/(O107+P107)</f>
        <v>#REF!</v>
      </c>
      <c r="S107" s="92">
        <f t="shared" si="35"/>
        <v>5711577.3199999994</v>
      </c>
      <c r="T107" s="89" t="e">
        <f>S107/(O107+P107)</f>
        <v>#REF!</v>
      </c>
      <c r="V107" s="138" t="s">
        <v>119</v>
      </c>
      <c r="W107" s="11" t="str">
        <f t="shared" si="26"/>
        <v>Βιομηχανικό</v>
      </c>
      <c r="AB107" s="138" t="s">
        <v>150</v>
      </c>
      <c r="AC107" s="138" t="s">
        <v>115</v>
      </c>
      <c r="AD107" s="138" t="str">
        <f t="shared" si="20"/>
        <v>Supplier 15Οικιακό</v>
      </c>
      <c r="AE107" s="138">
        <f t="shared" si="21"/>
        <v>0</v>
      </c>
      <c r="AF107" s="138">
        <f t="shared" si="22"/>
        <v>0</v>
      </c>
      <c r="AG107" s="138">
        <f t="shared" si="23"/>
        <v>0</v>
      </c>
      <c r="AH107" s="138">
        <f t="shared" si="24"/>
        <v>0</v>
      </c>
      <c r="AI107" s="138">
        <v>0</v>
      </c>
      <c r="AJ107" s="138">
        <v>0</v>
      </c>
      <c r="AK107" s="138">
        <v>0</v>
      </c>
    </row>
    <row r="108" spans="1:37" ht="19.5" customHeight="1" outlineLevel="1" x14ac:dyDescent="0.2">
      <c r="A108" s="263"/>
      <c r="B108" s="59" t="s">
        <v>30</v>
      </c>
      <c r="C108" s="56" t="e">
        <f t="shared" si="29"/>
        <v>#REF!</v>
      </c>
      <c r="D108" s="56" t="e">
        <f t="shared" si="29"/>
        <v>#REF!</v>
      </c>
      <c r="E108" s="68">
        <f t="shared" si="29"/>
        <v>627402596</v>
      </c>
      <c r="F108" s="71" t="e">
        <f>E108/(C108+D108)</f>
        <v>#REF!</v>
      </c>
      <c r="G108" s="71">
        <f t="shared" si="30"/>
        <v>1409086.88</v>
      </c>
      <c r="H108" s="58" t="e">
        <f t="shared" si="31"/>
        <v>#REF!</v>
      </c>
      <c r="I108" s="91" t="e">
        <f t="shared" si="32"/>
        <v>#REF!</v>
      </c>
      <c r="J108" s="91">
        <v>1</v>
      </c>
      <c r="K108" s="57">
        <f t="shared" si="32"/>
        <v>448765712</v>
      </c>
      <c r="L108" s="71" t="e">
        <f>K108/(I108+J108)</f>
        <v>#REF!</v>
      </c>
      <c r="M108" s="92">
        <f t="shared" si="33"/>
        <v>1039197.3</v>
      </c>
      <c r="N108" s="89" t="e">
        <f>M108/(I108+J108)</f>
        <v>#REF!</v>
      </c>
      <c r="O108" s="91" t="e">
        <f t="shared" ref="O108" si="38">O13+O18+O23+O28+O33+O38+O43+O48+O53+O58+O63+O68+O73+O78+O83+O88+O93+O98+O103</f>
        <v>#REF!</v>
      </c>
      <c r="P108" s="91">
        <v>1</v>
      </c>
      <c r="Q108" s="136">
        <f t="shared" ref="Q108" si="39">Q13+Q18+Q23+Q28+Q33+Q38+Q43+Q48+Q53+Q58+Q63+Q68+Q73+Q78+Q83+Q88+Q93+Q98+Q103</f>
        <v>1076168308</v>
      </c>
      <c r="R108" s="71" t="e">
        <f>Q108/(O108+P108)</f>
        <v>#REF!</v>
      </c>
      <c r="S108" s="92">
        <f t="shared" si="35"/>
        <v>2448284.1799999997</v>
      </c>
      <c r="T108" s="89" t="e">
        <f>S108/(O108+P108)</f>
        <v>#REF!</v>
      </c>
      <c r="W108" s="11" t="str">
        <f t="shared" si="26"/>
        <v/>
      </c>
      <c r="AB108" s="138" t="s">
        <v>150</v>
      </c>
      <c r="AC108" s="138" t="s">
        <v>117</v>
      </c>
      <c r="AD108" s="138" t="str">
        <f t="shared" si="20"/>
        <v>Supplier 15Επαγγελματικό</v>
      </c>
      <c r="AE108" s="138">
        <f t="shared" si="21"/>
        <v>0</v>
      </c>
      <c r="AF108" s="138">
        <f t="shared" si="22"/>
        <v>0</v>
      </c>
      <c r="AG108" s="138">
        <f t="shared" si="23"/>
        <v>0</v>
      </c>
      <c r="AH108" s="138">
        <f t="shared" si="24"/>
        <v>0</v>
      </c>
      <c r="AI108" s="138">
        <v>0</v>
      </c>
      <c r="AJ108" s="138">
        <v>0</v>
      </c>
      <c r="AK108" s="138">
        <v>0</v>
      </c>
    </row>
    <row r="109" spans="1:37" ht="52" outlineLevel="1" thickBot="1" x14ac:dyDescent="0.25">
      <c r="A109" s="264"/>
      <c r="B109" s="60" t="s">
        <v>53</v>
      </c>
      <c r="C109" s="61" t="e">
        <f>SUM(C105:C108)</f>
        <v>#REF!</v>
      </c>
      <c r="D109" s="61" t="e">
        <f>SUM(D105:D108)</f>
        <v>#REF!</v>
      </c>
      <c r="E109" s="69">
        <f>SUM(E105:E108)</f>
        <v>3670510252</v>
      </c>
      <c r="F109" s="63" t="e">
        <f>E109/(C109+D109)</f>
        <v>#REF!</v>
      </c>
      <c r="G109" s="64">
        <f>SUM(G105:G108)</f>
        <v>28387008.760000002</v>
      </c>
      <c r="H109" s="64" t="e">
        <f>G109/(C109+D109)</f>
        <v>#REF!</v>
      </c>
      <c r="I109" s="66" t="e">
        <f>SUM(I105:I108)</f>
        <v>#REF!</v>
      </c>
      <c r="J109" s="62" t="e">
        <f>SUM(J105:J108)</f>
        <v>#REF!</v>
      </c>
      <c r="K109" s="63">
        <f>SUM(K105:K108)</f>
        <v>3346461194</v>
      </c>
      <c r="L109" s="64" t="e">
        <f>K109/(I109+J109)</f>
        <v>#REF!</v>
      </c>
      <c r="M109" s="65">
        <f>SUM(M105:M108)</f>
        <v>14107501.440000001</v>
      </c>
      <c r="N109" s="90" t="e">
        <f>M109/(I109+J109)</f>
        <v>#REF!</v>
      </c>
      <c r="O109" s="66" t="e">
        <f>SUM(O105:O108)</f>
        <v>#REF!</v>
      </c>
      <c r="P109" s="62" t="e">
        <f>SUM(P105:P108)</f>
        <v>#REF!</v>
      </c>
      <c r="Q109" s="137">
        <f>SUM(Q105:Q108)</f>
        <v>7016971446</v>
      </c>
      <c r="R109" s="64" t="e">
        <f>Q109/(O109+P109)</f>
        <v>#REF!</v>
      </c>
      <c r="S109" s="65">
        <f>SUM(S105:S108)</f>
        <v>42494510.199999996</v>
      </c>
      <c r="T109" s="90" t="e">
        <f>S109/(O109+P109)</f>
        <v>#REF!</v>
      </c>
      <c r="AB109" s="138" t="s">
        <v>150</v>
      </c>
      <c r="AC109" s="138" t="s">
        <v>119</v>
      </c>
      <c r="AD109" s="138" t="str">
        <f t="shared" si="20"/>
        <v>Supplier 15Βιομηχανικό</v>
      </c>
      <c r="AE109" s="138">
        <f t="shared" si="21"/>
        <v>0</v>
      </c>
      <c r="AF109" s="138">
        <f t="shared" si="22"/>
        <v>0</v>
      </c>
      <c r="AG109" s="138">
        <f t="shared" si="23"/>
        <v>0</v>
      </c>
      <c r="AH109" s="138">
        <f t="shared" si="24"/>
        <v>0</v>
      </c>
      <c r="AI109" s="138">
        <v>0</v>
      </c>
      <c r="AJ109" s="138">
        <v>0</v>
      </c>
      <c r="AK109" s="138">
        <v>0</v>
      </c>
    </row>
    <row r="112" spans="1:37" x14ac:dyDescent="0.2">
      <c r="B112" s="72" t="s">
        <v>151</v>
      </c>
      <c r="M112" s="34"/>
      <c r="S112" s="34"/>
    </row>
    <row r="113" spans="3:3" x14ac:dyDescent="0.2">
      <c r="C113" s="17"/>
    </row>
  </sheetData>
  <mergeCells count="37">
    <mergeCell ref="A84:A88"/>
    <mergeCell ref="A89:A93"/>
    <mergeCell ref="A94:A98"/>
    <mergeCell ref="A100:A103"/>
    <mergeCell ref="A104:A109"/>
    <mergeCell ref="O4:T4"/>
    <mergeCell ref="O5:P5"/>
    <mergeCell ref="O6:P6"/>
    <mergeCell ref="O7:P7"/>
    <mergeCell ref="A54:A58"/>
    <mergeCell ref="A24:A28"/>
    <mergeCell ref="A29:A33"/>
    <mergeCell ref="A34:A38"/>
    <mergeCell ref="A39:A43"/>
    <mergeCell ref="A44:A48"/>
    <mergeCell ref="A49:A53"/>
    <mergeCell ref="I6:J6"/>
    <mergeCell ref="C7:D7"/>
    <mergeCell ref="I7:J7"/>
    <mergeCell ref="A9:A13"/>
    <mergeCell ref="A14:A18"/>
    <mergeCell ref="A59:A63"/>
    <mergeCell ref="A64:A68"/>
    <mergeCell ref="A69:A73"/>
    <mergeCell ref="A74:A78"/>
    <mergeCell ref="A79:A83"/>
    <mergeCell ref="A19:A23"/>
    <mergeCell ref="A2:K2"/>
    <mergeCell ref="A3:B3"/>
    <mergeCell ref="A4:B4"/>
    <mergeCell ref="C4:H4"/>
    <mergeCell ref="I4:N4"/>
    <mergeCell ref="A5:A8"/>
    <mergeCell ref="B5:B8"/>
    <mergeCell ref="C5:D5"/>
    <mergeCell ref="I5:J5"/>
    <mergeCell ref="C6:D6"/>
  </mergeCells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Φύλλα εργασίας</vt:lpstr>
      </vt:variant>
      <vt:variant>
        <vt:i4>9</vt:i4>
      </vt:variant>
    </vt:vector>
  </HeadingPairs>
  <TitlesOfParts>
    <vt:vector size="9" baseType="lpstr">
      <vt:lpstr>4</vt:lpstr>
      <vt:lpstr>1</vt:lpstr>
      <vt:lpstr>GENERAL SHEET</vt:lpstr>
      <vt:lpstr>01.2024ΕΛ</vt:lpstr>
      <vt:lpstr>01.2024ΕΝ</vt:lpstr>
      <vt:lpstr>02.2024ΕΛ</vt:lpstr>
      <vt:lpstr>02.2024ΕΝ</vt:lpstr>
      <vt:lpstr>2</vt:lpstr>
      <vt:lpstr>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Georgios Vasilopoulos</dc:creator>
  <cp:keywords/>
  <dc:description/>
  <cp:lastModifiedBy>Romanou Maria</cp:lastModifiedBy>
  <cp:revision/>
  <dcterms:created xsi:type="dcterms:W3CDTF">2019-02-19T06:05:09Z</dcterms:created>
  <dcterms:modified xsi:type="dcterms:W3CDTF">2024-07-22T09:13:43Z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1033	1032</vt:lpwstr>
  </property>
  <property fmtid="{D5CDD505-2E9C-101B-9397-08002B2CF9AE}" pid="3" name="MSIP_Label_d67f43f2-8bc5-43a5-8307-606ecdb5abb9_Enabled">
    <vt:lpwstr>true</vt:lpwstr>
  </property>
  <property fmtid="{D5CDD505-2E9C-101B-9397-08002B2CF9AE}" pid="4" name="MSIP_Label_d67f43f2-8bc5-43a5-8307-606ecdb5abb9_SetDate">
    <vt:lpwstr>2023-04-05T13:03:22Z</vt:lpwstr>
  </property>
  <property fmtid="{D5CDD505-2E9C-101B-9397-08002B2CF9AE}" pid="5" name="MSIP_Label_d67f43f2-8bc5-43a5-8307-606ecdb5abb9_Method">
    <vt:lpwstr>Privileged</vt:lpwstr>
  </property>
  <property fmtid="{D5CDD505-2E9C-101B-9397-08002B2CF9AE}" pid="6" name="MSIP_Label_d67f43f2-8bc5-43a5-8307-606ecdb5abb9_Name">
    <vt:lpwstr>Εσωτερικής Χρήσης</vt:lpwstr>
  </property>
  <property fmtid="{D5CDD505-2E9C-101B-9397-08002B2CF9AE}" pid="7" name="MSIP_Label_d67f43f2-8bc5-43a5-8307-606ecdb5abb9_SiteId">
    <vt:lpwstr>e7723b76-3b3e-454f-a166-7ea3dd2e24ad</vt:lpwstr>
  </property>
  <property fmtid="{D5CDD505-2E9C-101B-9397-08002B2CF9AE}" pid="8" name="MSIP_Label_d67f43f2-8bc5-43a5-8307-606ecdb5abb9_ActionId">
    <vt:lpwstr>ab200521-1a98-44a0-8946-752c9c2d2978</vt:lpwstr>
  </property>
  <property fmtid="{D5CDD505-2E9C-101B-9397-08002B2CF9AE}" pid="9" name="MSIP_Label_d67f43f2-8bc5-43a5-8307-606ecdb5abb9_ContentBits">
    <vt:lpwstr>2</vt:lpwstr>
  </property>
  <property fmtid="{D5CDD505-2E9C-101B-9397-08002B2CF9AE}" pid="10" name="MSIP_Label_defa4170-0d19-0005-0004-bc88714345d2_Enabled">
    <vt:lpwstr>true</vt:lpwstr>
  </property>
  <property fmtid="{D5CDD505-2E9C-101B-9397-08002B2CF9AE}" pid="11" name="MSIP_Label_defa4170-0d19-0005-0004-bc88714345d2_SetDate">
    <vt:lpwstr>2024-03-14T11:15:16Z</vt:lpwstr>
  </property>
  <property fmtid="{D5CDD505-2E9C-101B-9397-08002B2CF9AE}" pid="12" name="MSIP_Label_defa4170-0d19-0005-0004-bc88714345d2_Method">
    <vt:lpwstr>Standard</vt:lpwstr>
  </property>
  <property fmtid="{D5CDD505-2E9C-101B-9397-08002B2CF9AE}" pid="13" name="MSIP_Label_defa4170-0d19-0005-0004-bc88714345d2_Name">
    <vt:lpwstr>defa4170-0d19-0005-0004-bc88714345d2</vt:lpwstr>
  </property>
  <property fmtid="{D5CDD505-2E9C-101B-9397-08002B2CF9AE}" pid="14" name="MSIP_Label_defa4170-0d19-0005-0004-bc88714345d2_SiteId">
    <vt:lpwstr>8eccec62-2618-41da-ba29-5c89cf3b9b2f</vt:lpwstr>
  </property>
  <property fmtid="{D5CDD505-2E9C-101B-9397-08002B2CF9AE}" pid="15" name="MSIP_Label_defa4170-0d19-0005-0004-bc88714345d2_ActionId">
    <vt:lpwstr>05040afc-c9cd-4d5e-ade3-e33fec45ad90</vt:lpwstr>
  </property>
  <property fmtid="{D5CDD505-2E9C-101B-9397-08002B2CF9AE}" pid="16" name="MSIP_Label_defa4170-0d19-0005-0004-bc88714345d2_ContentBits">
    <vt:lpwstr>0</vt:lpwstr>
  </property>
</Properties>
</file>