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Volumes/Strategic_Planning_Division/Regulatory/ΑΝΑΦΟΡΕΣ/ΡΑΕ/Μηνιαίες Αναφορές ΡΑΕ/2024/October/"/>
    </mc:Choice>
  </mc:AlternateContent>
  <xr:revisionPtr revIDLastSave="0" documentId="13_ncr:1_{7DB79E84-6943-A648-B4CC-508D6932F4A6}" xr6:coauthVersionLast="47" xr6:coauthVersionMax="47" xr10:uidLastSave="{00000000-0000-0000-0000-000000000000}"/>
  <bookViews>
    <workbookView xWindow="0" yWindow="0" windowWidth="38400" windowHeight="21600" xr2:uid="{904CEE44-053F-49D3-90A6-F09D9338FB79}"/>
  </bookViews>
  <sheets>
    <sheet name="10.2024ΕΛ" sheetId="67" r:id="rId1"/>
    <sheet name="10.2024EN" sheetId="6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65" l="1" a="1"/>
  <c r="C9" i="65" s="1"/>
  <c r="B143" i="67" a="1"/>
  <c r="BO141" i="67" a="1"/>
  <c r="BO141" i="67" s="1"/>
  <c r="BM141" i="67"/>
  <c r="BQ141" i="67" s="1" a="1"/>
  <c r="BQ141" i="67" s="1"/>
  <c r="BM141" i="67" a="1"/>
  <c r="BL141" i="67" a="1"/>
  <c r="BL141" i="67" s="1"/>
  <c r="BK141" i="67" a="1"/>
  <c r="BK141" i="67" s="1"/>
  <c r="BJ141" i="67"/>
  <c r="BD141" i="67"/>
  <c r="AX141" i="67"/>
  <c r="AR141" i="67"/>
  <c r="AL141" i="67"/>
  <c r="AF141" i="67"/>
  <c r="Z141" i="67"/>
  <c r="T141" i="67"/>
  <c r="N141" i="67"/>
  <c r="H141" i="67"/>
  <c r="BO140" i="67" a="1"/>
  <c r="BO140" i="67" s="1"/>
  <c r="BM140" i="67" a="1"/>
  <c r="BM140" i="67" s="1"/>
  <c r="BL140" i="67" a="1"/>
  <c r="BL140" i="67" s="1"/>
  <c r="BK140" i="67" a="1"/>
  <c r="BK140" i="67" s="1"/>
  <c r="BJ140" i="67"/>
  <c r="BH140" i="67"/>
  <c r="BD140" i="67"/>
  <c r="BB140" i="67"/>
  <c r="AX140" i="67"/>
  <c r="AV140" i="67"/>
  <c r="AR140" i="67"/>
  <c r="AP140" i="67"/>
  <c r="AL140" i="67"/>
  <c r="AJ140" i="67"/>
  <c r="AF140" i="67"/>
  <c r="AD140" i="67"/>
  <c r="Z140" i="67"/>
  <c r="X140" i="67"/>
  <c r="T140" i="67"/>
  <c r="R140" i="67"/>
  <c r="N140" i="67"/>
  <c r="L140" i="67"/>
  <c r="H140" i="67"/>
  <c r="F140" i="67"/>
  <c r="BP139" i="67"/>
  <c r="BO139" i="67" a="1"/>
  <c r="BO139" i="67" s="1"/>
  <c r="BR139" i="67" s="1" a="1"/>
  <c r="BR139" i="67" s="1"/>
  <c r="BM139" i="67"/>
  <c r="BM139" i="67" a="1"/>
  <c r="BL139" i="67" a="1"/>
  <c r="BL139" i="67" s="1"/>
  <c r="BK139" i="67" a="1"/>
  <c r="BK139" i="67" s="1"/>
  <c r="BJ139" i="67"/>
  <c r="BH139" i="67"/>
  <c r="BD139" i="67"/>
  <c r="BB139" i="67"/>
  <c r="AX139" i="67"/>
  <c r="AV139" i="67"/>
  <c r="AR139" i="67"/>
  <c r="AP139" i="67"/>
  <c r="AL139" i="67"/>
  <c r="AJ139" i="67"/>
  <c r="AF139" i="67"/>
  <c r="AD139" i="67"/>
  <c r="Z139" i="67"/>
  <c r="X139" i="67"/>
  <c r="T139" i="67"/>
  <c r="R139" i="67"/>
  <c r="N139" i="67"/>
  <c r="L139" i="67"/>
  <c r="H139" i="67"/>
  <c r="F139" i="67"/>
  <c r="BQ138" i="67" a="1"/>
  <c r="BQ138" i="67" s="1"/>
  <c r="BO138" i="67" a="1"/>
  <c r="BO138" i="67" s="1"/>
  <c r="BM138" i="67"/>
  <c r="BM138" i="67" a="1"/>
  <c r="BL138" i="67"/>
  <c r="BL138" i="67" a="1"/>
  <c r="BK138" i="67" a="1"/>
  <c r="BK138" i="67" s="1"/>
  <c r="BJ138" i="67"/>
  <c r="BH138" i="67"/>
  <c r="BD138" i="67"/>
  <c r="BB138" i="67"/>
  <c r="AX138" i="67"/>
  <c r="AV138" i="67"/>
  <c r="AR138" i="67"/>
  <c r="AP138" i="67"/>
  <c r="AL138" i="67"/>
  <c r="AJ138" i="67"/>
  <c r="AF138" i="67"/>
  <c r="AD138" i="67"/>
  <c r="Z138" i="67"/>
  <c r="X138" i="67"/>
  <c r="T138" i="67"/>
  <c r="R138" i="67"/>
  <c r="N138" i="67"/>
  <c r="L138" i="67"/>
  <c r="H138" i="67"/>
  <c r="F138" i="67"/>
  <c r="BO137" i="67"/>
  <c r="BO137" i="67" a="1"/>
  <c r="BM137" i="67"/>
  <c r="BM137" i="67" a="1"/>
  <c r="BL137" i="67" a="1"/>
  <c r="BL137" i="67" s="1"/>
  <c r="BK137" i="67"/>
  <c r="BK137" i="67" a="1"/>
  <c r="BJ137" i="67"/>
  <c r="BH137" i="67"/>
  <c r="BD137" i="67"/>
  <c r="BB137" i="67"/>
  <c r="AX137" i="67"/>
  <c r="AV137" i="67"/>
  <c r="AR137" i="67"/>
  <c r="AP137" i="67"/>
  <c r="AL137" i="67"/>
  <c r="AJ137" i="67"/>
  <c r="AF137" i="67"/>
  <c r="AD137" i="67"/>
  <c r="Z137" i="67"/>
  <c r="X137" i="67"/>
  <c r="T137" i="67"/>
  <c r="R137" i="67"/>
  <c r="N137" i="67"/>
  <c r="L137" i="67"/>
  <c r="H137" i="67"/>
  <c r="F137" i="67"/>
  <c r="BO136" i="67"/>
  <c r="BR136" i="67" s="1" a="1"/>
  <c r="BR136" i="67" s="1"/>
  <c r="BO136" i="67" a="1"/>
  <c r="BM136" i="67" a="1"/>
  <c r="BM136" i="67" s="1"/>
  <c r="BQ136" i="67" s="1" a="1"/>
  <c r="BQ136" i="67" s="1"/>
  <c r="BL136" i="67"/>
  <c r="BL136" i="67" a="1"/>
  <c r="BK136" i="67" a="1"/>
  <c r="BK136" i="67" s="1"/>
  <c r="BJ136" i="67"/>
  <c r="BH136" i="67"/>
  <c r="BD136" i="67"/>
  <c r="BB136" i="67"/>
  <c r="AX136" i="67"/>
  <c r="AV136" i="67"/>
  <c r="AR136" i="67"/>
  <c r="AP136" i="67"/>
  <c r="AL136" i="67"/>
  <c r="AJ136" i="67"/>
  <c r="AF136" i="67"/>
  <c r="AD136" i="67"/>
  <c r="Z136" i="67"/>
  <c r="X136" i="67"/>
  <c r="T136" i="67"/>
  <c r="R136" i="67"/>
  <c r="N136" i="67"/>
  <c r="L136" i="67"/>
  <c r="H136" i="67"/>
  <c r="F136" i="67"/>
  <c r="B136" i="67"/>
  <c r="B136" i="67" a="1"/>
  <c r="BI135" i="67"/>
  <c r="BG135" i="67"/>
  <c r="BH135" i="67" s="1"/>
  <c r="BF135" i="67"/>
  <c r="BJ135" i="67" s="1"/>
  <c r="BE135" i="67"/>
  <c r="BC135" i="67"/>
  <c r="BD135" i="67" s="1"/>
  <c r="BA135" i="67"/>
  <c r="BB135" i="67" s="1"/>
  <c r="AZ135" i="67"/>
  <c r="AY135" i="67"/>
  <c r="AX135" i="67"/>
  <c r="AW135" i="67"/>
  <c r="AU135" i="67"/>
  <c r="AT135" i="67"/>
  <c r="AS135" i="67"/>
  <c r="AQ135" i="67"/>
  <c r="AR135" i="67" s="1"/>
  <c r="AO135" i="67"/>
  <c r="AP135" i="67" s="1"/>
  <c r="AN135" i="67"/>
  <c r="AM135" i="67"/>
  <c r="AK135" i="67"/>
  <c r="AI135" i="67"/>
  <c r="AH135" i="67"/>
  <c r="AL135" i="67" s="1"/>
  <c r="AG135" i="67"/>
  <c r="AE135" i="67"/>
  <c r="AF135" i="67" s="1"/>
  <c r="AC135" i="67"/>
  <c r="AD135" i="67" s="1"/>
  <c r="AB135" i="67"/>
  <c r="AA135" i="67"/>
  <c r="Z135" i="67"/>
  <c r="Y135" i="67"/>
  <c r="W135" i="67"/>
  <c r="X135" i="67" s="1"/>
  <c r="V135" i="67"/>
  <c r="U135" i="67"/>
  <c r="S135" i="67"/>
  <c r="T135" i="67" s="1"/>
  <c r="Q135" i="67"/>
  <c r="R135" i="67" s="1"/>
  <c r="P135" i="67"/>
  <c r="O135" i="67"/>
  <c r="M135" i="67"/>
  <c r="K135" i="67"/>
  <c r="L135" i="67" s="1"/>
  <c r="J135" i="67"/>
  <c r="N135" i="67" s="1"/>
  <c r="I135" i="67"/>
  <c r="G135" i="67"/>
  <c r="H135" i="67" s="1"/>
  <c r="E135" i="67"/>
  <c r="F135" i="67" s="1"/>
  <c r="D135" i="67"/>
  <c r="C135" i="67"/>
  <c r="BR134" i="67"/>
  <c r="BO134" i="67" a="1"/>
  <c r="BO134" i="67" s="1"/>
  <c r="BR134" i="67" s="1" a="1"/>
  <c r="BM134" i="67" a="1"/>
  <c r="BM134" i="67" s="1"/>
  <c r="BL134" i="67" a="1"/>
  <c r="BL134" i="67" s="1"/>
  <c r="BK134" i="67"/>
  <c r="BP134" i="67" s="1"/>
  <c r="BK134" i="67" a="1"/>
  <c r="BJ134" i="67"/>
  <c r="BD134" i="67"/>
  <c r="AX134" i="67"/>
  <c r="AR134" i="67"/>
  <c r="AL134" i="67"/>
  <c r="AJ134" i="67"/>
  <c r="AF134" i="67"/>
  <c r="Z134" i="67"/>
  <c r="T134" i="67"/>
  <c r="N134" i="67"/>
  <c r="H134" i="67"/>
  <c r="BO133" i="67" a="1"/>
  <c r="BO133" i="67" s="1"/>
  <c r="BM133" i="67"/>
  <c r="BM133" i="67" a="1"/>
  <c r="BL133" i="67" a="1"/>
  <c r="BL133" i="67" s="1"/>
  <c r="BK133" i="67"/>
  <c r="BK133" i="67" a="1"/>
  <c r="BJ133" i="67"/>
  <c r="BH133" i="67"/>
  <c r="BD133" i="67"/>
  <c r="BB133" i="67"/>
  <c r="AX133" i="67"/>
  <c r="AV133" i="67"/>
  <c r="AR133" i="67"/>
  <c r="AP133" i="67"/>
  <c r="AL133" i="67"/>
  <c r="AJ133" i="67"/>
  <c r="AF133" i="67"/>
  <c r="AD133" i="67"/>
  <c r="Z133" i="67"/>
  <c r="X133" i="67"/>
  <c r="T133" i="67"/>
  <c r="R133" i="67"/>
  <c r="N133" i="67"/>
  <c r="L133" i="67"/>
  <c r="H133" i="67"/>
  <c r="F133" i="67"/>
  <c r="BO132" i="67"/>
  <c r="BP132" i="67" s="1"/>
  <c r="BO132" i="67" a="1"/>
  <c r="BM132" i="67"/>
  <c r="BQ132" i="67" s="1" a="1"/>
  <c r="BQ132" i="67" s="1"/>
  <c r="BM132" i="67" a="1"/>
  <c r="BL132" i="67"/>
  <c r="BL132" i="67" a="1"/>
  <c r="BK132" i="67" a="1"/>
  <c r="BK132" i="67" s="1"/>
  <c r="BJ132" i="67"/>
  <c r="BH132" i="67"/>
  <c r="BD132" i="67"/>
  <c r="BB132" i="67"/>
  <c r="AX132" i="67"/>
  <c r="AV132" i="67"/>
  <c r="AR132" i="67"/>
  <c r="AP132" i="67"/>
  <c r="AL132" i="67"/>
  <c r="AJ132" i="67"/>
  <c r="AF132" i="67"/>
  <c r="AD132" i="67"/>
  <c r="Z132" i="67"/>
  <c r="X132" i="67"/>
  <c r="T132" i="67"/>
  <c r="R132" i="67"/>
  <c r="N132" i="67"/>
  <c r="L132" i="67"/>
  <c r="H132" i="67"/>
  <c r="F132" i="67"/>
  <c r="BQ131" i="67" a="1"/>
  <c r="BQ131" i="67" s="1"/>
  <c r="BO131" i="67" a="1"/>
  <c r="BO131" i="67" s="1"/>
  <c r="BN131" i="67"/>
  <c r="BM131" i="67"/>
  <c r="BM131" i="67" a="1"/>
  <c r="BL131" i="67"/>
  <c r="BL131" i="67" a="1"/>
  <c r="BK131" i="67"/>
  <c r="BK131" i="67" a="1"/>
  <c r="BJ131" i="67"/>
  <c r="BH131" i="67"/>
  <c r="BD131" i="67"/>
  <c r="BB131" i="67"/>
  <c r="AX131" i="67"/>
  <c r="AV131" i="67"/>
  <c r="AR131" i="67"/>
  <c r="AP131" i="67"/>
  <c r="AL131" i="67"/>
  <c r="AJ131" i="67"/>
  <c r="AF131" i="67"/>
  <c r="AD131" i="67"/>
  <c r="Z131" i="67"/>
  <c r="X131" i="67"/>
  <c r="T131" i="67"/>
  <c r="R131" i="67"/>
  <c r="N131" i="67"/>
  <c r="L131" i="67"/>
  <c r="H131" i="67"/>
  <c r="F131" i="67"/>
  <c r="BO130" i="67"/>
  <c r="BO130" i="67" a="1"/>
  <c r="BM130" i="67" a="1"/>
  <c r="BM130" i="67" s="1"/>
  <c r="BL130" i="67" a="1"/>
  <c r="BL130" i="67" s="1"/>
  <c r="BK130" i="67" a="1"/>
  <c r="BK130" i="67" s="1"/>
  <c r="BJ130" i="67"/>
  <c r="BH130" i="67"/>
  <c r="BD130" i="67"/>
  <c r="BB130" i="67"/>
  <c r="AX130" i="67"/>
  <c r="AV130" i="67"/>
  <c r="AR130" i="67"/>
  <c r="AP130" i="67"/>
  <c r="AL130" i="67"/>
  <c r="AJ130" i="67"/>
  <c r="AF130" i="67"/>
  <c r="AD130" i="67"/>
  <c r="Z130" i="67"/>
  <c r="X130" i="67"/>
  <c r="T130" i="67"/>
  <c r="R130" i="67"/>
  <c r="N130" i="67"/>
  <c r="L130" i="67"/>
  <c r="H130" i="67"/>
  <c r="F130" i="67"/>
  <c r="BQ129" i="67" a="1"/>
  <c r="BQ129" i="67" s="1"/>
  <c r="BP129" i="67"/>
  <c r="BO129" i="67" a="1"/>
  <c r="BO129" i="67" s="1"/>
  <c r="BN129" i="67"/>
  <c r="BM129" i="67"/>
  <c r="BM129" i="67" a="1"/>
  <c r="BL129" i="67" a="1"/>
  <c r="BL129" i="67" s="1"/>
  <c r="BK129" i="67" a="1"/>
  <c r="BK129" i="67" s="1"/>
  <c r="BJ129" i="67"/>
  <c r="BH129" i="67"/>
  <c r="BD129" i="67"/>
  <c r="BB129" i="67"/>
  <c r="AX129" i="67"/>
  <c r="AV129" i="67"/>
  <c r="AR129" i="67"/>
  <c r="AP129" i="67"/>
  <c r="AL129" i="67"/>
  <c r="AJ129" i="67"/>
  <c r="AF129" i="67"/>
  <c r="AD129" i="67"/>
  <c r="Z129" i="67"/>
  <c r="X129" i="67"/>
  <c r="T129" i="67"/>
  <c r="R129" i="67"/>
  <c r="N129" i="67"/>
  <c r="L129" i="67"/>
  <c r="H129" i="67"/>
  <c r="F129" i="67"/>
  <c r="B129" i="67" a="1"/>
  <c r="B129" i="67" s="1"/>
  <c r="BI128" i="67"/>
  <c r="BG128" i="67"/>
  <c r="BF128" i="67"/>
  <c r="BE128" i="67"/>
  <c r="BD128" i="67"/>
  <c r="BC128" i="67"/>
  <c r="BA128" i="67"/>
  <c r="BB128" i="67" s="1"/>
  <c r="AZ128" i="67"/>
  <c r="AY128" i="67"/>
  <c r="AW128" i="67"/>
  <c r="AU128" i="67"/>
  <c r="AV128" i="67" s="1"/>
  <c r="AT128" i="67"/>
  <c r="AS128" i="67"/>
  <c r="AR128" i="67"/>
  <c r="AQ128" i="67"/>
  <c r="AO128" i="67"/>
  <c r="AP128" i="67" s="1"/>
  <c r="AN128" i="67"/>
  <c r="AM128" i="67"/>
  <c r="AK128" i="67"/>
  <c r="AL128" i="67" s="1"/>
  <c r="AI128" i="67"/>
  <c r="AJ128" i="67" s="1"/>
  <c r="AH128" i="67"/>
  <c r="AG128" i="67"/>
  <c r="AF128" i="67"/>
  <c r="AE128" i="67"/>
  <c r="AC128" i="67"/>
  <c r="AD128" i="67" s="1"/>
  <c r="AB128" i="67"/>
  <c r="AA128" i="67"/>
  <c r="Y128" i="67"/>
  <c r="W128" i="67"/>
  <c r="V128" i="67"/>
  <c r="U128" i="67"/>
  <c r="T128" i="67"/>
  <c r="S128" i="67"/>
  <c r="Q128" i="67"/>
  <c r="R128" i="67" s="1"/>
  <c r="P128" i="67"/>
  <c r="O128" i="67"/>
  <c r="M128" i="67"/>
  <c r="K128" i="67"/>
  <c r="J128" i="67"/>
  <c r="I128" i="67"/>
  <c r="H128" i="67"/>
  <c r="G128" i="67"/>
  <c r="E128" i="67"/>
  <c r="F128" i="67" s="1"/>
  <c r="D128" i="67"/>
  <c r="C128" i="67"/>
  <c r="BO127" i="67" a="1"/>
  <c r="BO127" i="67" s="1"/>
  <c r="BM127" i="67" a="1"/>
  <c r="BM127" i="67" s="1"/>
  <c r="BL127" i="67" a="1"/>
  <c r="BL127" i="67" s="1"/>
  <c r="BK127" i="67" a="1"/>
  <c r="BK127" i="67" s="1"/>
  <c r="BJ127" i="67"/>
  <c r="BD127" i="67"/>
  <c r="AX127" i="67"/>
  <c r="AR127" i="67"/>
  <c r="AL127" i="67"/>
  <c r="AF127" i="67"/>
  <c r="Z127" i="67"/>
  <c r="T127" i="67"/>
  <c r="N127" i="67"/>
  <c r="H127" i="67"/>
  <c r="BO126" i="67" a="1"/>
  <c r="BO126" i="67" s="1"/>
  <c r="BM126" i="67" a="1"/>
  <c r="BM126" i="67" s="1"/>
  <c r="BL126" i="67" a="1"/>
  <c r="BL126" i="67" s="1"/>
  <c r="BK126" i="67" a="1"/>
  <c r="BK126" i="67" s="1"/>
  <c r="BJ126" i="67"/>
  <c r="BH126" i="67"/>
  <c r="BD126" i="67"/>
  <c r="BB126" i="67"/>
  <c r="AX126" i="67"/>
  <c r="AV126" i="67"/>
  <c r="AR126" i="67"/>
  <c r="AP126" i="67"/>
  <c r="AL126" i="67"/>
  <c r="AJ126" i="67"/>
  <c r="AF126" i="67"/>
  <c r="AD126" i="67"/>
  <c r="Z126" i="67"/>
  <c r="X126" i="67"/>
  <c r="T126" i="67"/>
  <c r="R126" i="67"/>
  <c r="N126" i="67"/>
  <c r="L126" i="67"/>
  <c r="H126" i="67"/>
  <c r="F126" i="67"/>
  <c r="BO125" i="67" a="1"/>
  <c r="BO125" i="67" s="1"/>
  <c r="BP125" i="67" s="1"/>
  <c r="BM125" i="67"/>
  <c r="BM125" i="67" a="1"/>
  <c r="BL125" i="67" a="1"/>
  <c r="BL125" i="67" s="1"/>
  <c r="BK125" i="67" a="1"/>
  <c r="BK125" i="67" s="1"/>
  <c r="BJ125" i="67"/>
  <c r="BH125" i="67"/>
  <c r="BD125" i="67"/>
  <c r="BB125" i="67"/>
  <c r="AX125" i="67"/>
  <c r="AV125" i="67"/>
  <c r="AR125" i="67"/>
  <c r="AP125" i="67"/>
  <c r="AL125" i="67"/>
  <c r="AJ125" i="67"/>
  <c r="AF125" i="67"/>
  <c r="AD125" i="67"/>
  <c r="Z125" i="67"/>
  <c r="X125" i="67"/>
  <c r="T125" i="67"/>
  <c r="R125" i="67"/>
  <c r="N125" i="67"/>
  <c r="L125" i="67"/>
  <c r="H125" i="67"/>
  <c r="F125" i="67"/>
  <c r="BR124" i="67" a="1"/>
  <c r="BR124" i="67" s="1"/>
  <c r="BO124" i="67"/>
  <c r="BO124" i="67" a="1"/>
  <c r="BM124" i="67"/>
  <c r="BQ124" i="67" s="1" a="1"/>
  <c r="BQ124" i="67" s="1"/>
  <c r="BM124" i="67" a="1"/>
  <c r="BL124" i="67"/>
  <c r="BL124" i="67" a="1"/>
  <c r="BK124" i="67" a="1"/>
  <c r="BK124" i="67" s="1"/>
  <c r="BJ124" i="67"/>
  <c r="BH124" i="67"/>
  <c r="BD124" i="67"/>
  <c r="BB124" i="67"/>
  <c r="AX124" i="67"/>
  <c r="AV124" i="67"/>
  <c r="AR124" i="67"/>
  <c r="AP124" i="67"/>
  <c r="AL124" i="67"/>
  <c r="AJ124" i="67"/>
  <c r="AF124" i="67"/>
  <c r="AD124" i="67"/>
  <c r="Z124" i="67"/>
  <c r="X124" i="67"/>
  <c r="T124" i="67"/>
  <c r="R124" i="67"/>
  <c r="N124" i="67"/>
  <c r="L124" i="67"/>
  <c r="H124" i="67"/>
  <c r="F124" i="67"/>
  <c r="BR123" i="67" a="1"/>
  <c r="BR123" i="67" s="1"/>
  <c r="BO123" i="67"/>
  <c r="BO123" i="67" a="1"/>
  <c r="BM123" i="67"/>
  <c r="BM123" i="67" a="1"/>
  <c r="BL123" i="67" a="1"/>
  <c r="BL123" i="67" s="1"/>
  <c r="BK123" i="67" a="1"/>
  <c r="BK123" i="67" s="1"/>
  <c r="BJ123" i="67"/>
  <c r="BH123" i="67"/>
  <c r="BD123" i="67"/>
  <c r="BB123" i="67"/>
  <c r="AX123" i="67"/>
  <c r="AV123" i="67"/>
  <c r="AR123" i="67"/>
  <c r="AP123" i="67"/>
  <c r="AL123" i="67"/>
  <c r="AJ123" i="67"/>
  <c r="AF123" i="67"/>
  <c r="AD123" i="67"/>
  <c r="Z123" i="67"/>
  <c r="X123" i="67"/>
  <c r="T123" i="67"/>
  <c r="R123" i="67"/>
  <c r="N123" i="67"/>
  <c r="L123" i="67"/>
  <c r="H123" i="67"/>
  <c r="F123" i="67"/>
  <c r="BR122" i="67" a="1"/>
  <c r="BR122" i="67" s="1"/>
  <c r="BO122" i="67"/>
  <c r="BO122" i="67" a="1"/>
  <c r="BM122" i="67" a="1"/>
  <c r="BM122" i="67" s="1"/>
  <c r="BL122" i="67"/>
  <c r="BL121" i="67" s="1"/>
  <c r="BL122" i="67" a="1"/>
  <c r="BK122" i="67" a="1"/>
  <c r="BK122" i="67" s="1"/>
  <c r="BJ122" i="67"/>
  <c r="BH122" i="67"/>
  <c r="BD122" i="67"/>
  <c r="BB122" i="67"/>
  <c r="AX122" i="67"/>
  <c r="AV122" i="67"/>
  <c r="AR122" i="67"/>
  <c r="AP122" i="67"/>
  <c r="AL122" i="67"/>
  <c r="AJ122" i="67"/>
  <c r="AF122" i="67"/>
  <c r="AD122" i="67"/>
  <c r="Z122" i="67"/>
  <c r="X122" i="67"/>
  <c r="T122" i="67"/>
  <c r="R122" i="67"/>
  <c r="N122" i="67"/>
  <c r="L122" i="67"/>
  <c r="H122" i="67"/>
  <c r="F122" i="67"/>
  <c r="B122" i="67"/>
  <c r="B122" i="67" a="1"/>
  <c r="BJ121" i="67"/>
  <c r="BI121" i="67"/>
  <c r="BG121" i="67"/>
  <c r="BH121" i="67" s="1"/>
  <c r="BF121" i="67"/>
  <c r="BE121" i="67"/>
  <c r="BC121" i="67"/>
  <c r="BD121" i="67" s="1"/>
  <c r="BA121" i="67"/>
  <c r="AZ121" i="67"/>
  <c r="AY121" i="67"/>
  <c r="BB121" i="67" s="1"/>
  <c r="AX121" i="67"/>
  <c r="AW121" i="67"/>
  <c r="AU121" i="67"/>
  <c r="AV121" i="67" s="1"/>
  <c r="AT121" i="67"/>
  <c r="AS121" i="67"/>
  <c r="AQ121" i="67"/>
  <c r="AR121" i="67" s="1"/>
  <c r="AO121" i="67"/>
  <c r="AN121" i="67"/>
  <c r="AM121" i="67"/>
  <c r="AP121" i="67" s="1"/>
  <c r="AL121" i="67"/>
  <c r="AK121" i="67"/>
  <c r="AI121" i="67"/>
  <c r="AJ121" i="67" s="1"/>
  <c r="AH121" i="67"/>
  <c r="AG121" i="67"/>
  <c r="AE121" i="67"/>
  <c r="AF121" i="67" s="1"/>
  <c r="AC121" i="67"/>
  <c r="AB121" i="67"/>
  <c r="AA121" i="67"/>
  <c r="AD121" i="67" s="1"/>
  <c r="Z121" i="67"/>
  <c r="Y121" i="67"/>
  <c r="W121" i="67"/>
  <c r="X121" i="67" s="1"/>
  <c r="V121" i="67"/>
  <c r="U121" i="67"/>
  <c r="S121" i="67"/>
  <c r="T121" i="67" s="1"/>
  <c r="Q121" i="67"/>
  <c r="P121" i="67"/>
  <c r="O121" i="67"/>
  <c r="R121" i="67" s="1"/>
  <c r="N121" i="67"/>
  <c r="M121" i="67"/>
  <c r="K121" i="67"/>
  <c r="L121" i="67" s="1"/>
  <c r="J121" i="67"/>
  <c r="I121" i="67"/>
  <c r="G121" i="67"/>
  <c r="H121" i="67" s="1"/>
  <c r="E121" i="67"/>
  <c r="D121" i="67"/>
  <c r="C121" i="67"/>
  <c r="F121" i="67" s="1"/>
  <c r="BO120" i="67"/>
  <c r="BR120" i="67" s="1" a="1"/>
  <c r="BR120" i="67" s="1"/>
  <c r="BO120" i="67" a="1"/>
  <c r="BM120" i="67" a="1"/>
  <c r="BM120" i="67" s="1"/>
  <c r="BL120" i="67" a="1"/>
  <c r="BL120" i="67" s="1"/>
  <c r="BK120" i="67"/>
  <c r="BK120" i="67" a="1"/>
  <c r="BJ120" i="67"/>
  <c r="BD120" i="67"/>
  <c r="AX120" i="67"/>
  <c r="AR120" i="67"/>
  <c r="AL120" i="67"/>
  <c r="AF120" i="67"/>
  <c r="Z120" i="67"/>
  <c r="T120" i="67"/>
  <c r="N120" i="67"/>
  <c r="H120" i="67"/>
  <c r="BO119" i="67" a="1"/>
  <c r="BO119" i="67" s="1"/>
  <c r="BM119" i="67" a="1"/>
  <c r="BM119" i="67" s="1"/>
  <c r="BL119" i="67" a="1"/>
  <c r="BL119" i="67" s="1"/>
  <c r="BK119" i="67"/>
  <c r="BK119" i="67" a="1"/>
  <c r="BJ119" i="67"/>
  <c r="BH119" i="67"/>
  <c r="BD119" i="67"/>
  <c r="BB119" i="67"/>
  <c r="AX119" i="67"/>
  <c r="AV119" i="67"/>
  <c r="AR119" i="67"/>
  <c r="AP119" i="67"/>
  <c r="AL119" i="67"/>
  <c r="AJ119" i="67"/>
  <c r="AF119" i="67"/>
  <c r="AD119" i="67"/>
  <c r="Z119" i="67"/>
  <c r="X119" i="67"/>
  <c r="T119" i="67"/>
  <c r="R119" i="67"/>
  <c r="N119" i="67"/>
  <c r="L119" i="67"/>
  <c r="H119" i="67"/>
  <c r="F119" i="67"/>
  <c r="BR118" i="67" a="1"/>
  <c r="BR118" i="67" s="1"/>
  <c r="BO118" i="67"/>
  <c r="BO118" i="67" a="1"/>
  <c r="BM118" i="67" a="1"/>
  <c r="BM118" i="67" s="1"/>
  <c r="BL118" i="67" a="1"/>
  <c r="BL118" i="67" s="1"/>
  <c r="BK118" i="67" a="1"/>
  <c r="BK118" i="67" s="1"/>
  <c r="BJ118" i="67"/>
  <c r="BH118" i="67"/>
  <c r="BD118" i="67"/>
  <c r="BB118" i="67"/>
  <c r="AX118" i="67"/>
  <c r="AV118" i="67"/>
  <c r="AR118" i="67"/>
  <c r="AP118" i="67"/>
  <c r="AL118" i="67"/>
  <c r="AJ118" i="67"/>
  <c r="AF118" i="67"/>
  <c r="AD118" i="67"/>
  <c r="Z118" i="67"/>
  <c r="X118" i="67"/>
  <c r="T118" i="67"/>
  <c r="R118" i="67"/>
  <c r="N118" i="67"/>
  <c r="L118" i="67"/>
  <c r="H118" i="67"/>
  <c r="F118" i="67"/>
  <c r="BO117" i="67"/>
  <c r="BR117" i="67" s="1" a="1"/>
  <c r="BR117" i="67" s="1"/>
  <c r="BO117" i="67" a="1"/>
  <c r="BM117" i="67" a="1"/>
  <c r="BM117" i="67" s="1"/>
  <c r="BL117" i="67" a="1"/>
  <c r="BL117" i="67" s="1"/>
  <c r="BK117" i="67" a="1"/>
  <c r="BK117" i="67" s="1"/>
  <c r="BP117" i="67" s="1"/>
  <c r="BJ117" i="67"/>
  <c r="BH117" i="67"/>
  <c r="BD117" i="67"/>
  <c r="BB117" i="67"/>
  <c r="AX117" i="67"/>
  <c r="AV117" i="67"/>
  <c r="AR117" i="67"/>
  <c r="AP117" i="67"/>
  <c r="AL117" i="67"/>
  <c r="AJ117" i="67"/>
  <c r="AF117" i="67"/>
  <c r="AD117" i="67"/>
  <c r="Z117" i="67"/>
  <c r="X117" i="67"/>
  <c r="T117" i="67"/>
  <c r="R117" i="67"/>
  <c r="N117" i="67"/>
  <c r="L117" i="67"/>
  <c r="H117" i="67"/>
  <c r="F117" i="67"/>
  <c r="BO116" i="67" a="1"/>
  <c r="BO116" i="67" s="1"/>
  <c r="BM116" i="67" a="1"/>
  <c r="BM116" i="67" s="1"/>
  <c r="BL116" i="67" a="1"/>
  <c r="BL116" i="67" s="1"/>
  <c r="BL114" i="67" s="1"/>
  <c r="BK116" i="67" a="1"/>
  <c r="BK116" i="67" s="1"/>
  <c r="BJ116" i="67"/>
  <c r="BH116" i="67"/>
  <c r="BD116" i="67"/>
  <c r="BB116" i="67"/>
  <c r="AX116" i="67"/>
  <c r="AV116" i="67"/>
  <c r="AR116" i="67"/>
  <c r="AP116" i="67"/>
  <c r="AL116" i="67"/>
  <c r="AJ116" i="67"/>
  <c r="AF116" i="67"/>
  <c r="AD116" i="67"/>
  <c r="Z116" i="67"/>
  <c r="X116" i="67"/>
  <c r="T116" i="67"/>
  <c r="R116" i="67"/>
  <c r="N116" i="67"/>
  <c r="L116" i="67"/>
  <c r="H116" i="67"/>
  <c r="F116" i="67"/>
  <c r="BO115" i="67"/>
  <c r="BR115" i="67" s="1" a="1"/>
  <c r="BR115" i="67" s="1"/>
  <c r="BO115" i="67" a="1"/>
  <c r="BM115" i="67"/>
  <c r="BM115" i="67" a="1"/>
  <c r="BL115" i="67" a="1"/>
  <c r="BL115" i="67" s="1"/>
  <c r="BK115" i="67" a="1"/>
  <c r="BK115" i="67" s="1"/>
  <c r="BJ115" i="67"/>
  <c r="BH115" i="67"/>
  <c r="BD115" i="67"/>
  <c r="BB115" i="67"/>
  <c r="AX115" i="67"/>
  <c r="AV115" i="67"/>
  <c r="AR115" i="67"/>
  <c r="AP115" i="67"/>
  <c r="AL115" i="67"/>
  <c r="AJ115" i="67"/>
  <c r="AF115" i="67"/>
  <c r="AD115" i="67"/>
  <c r="Z115" i="67"/>
  <c r="X115" i="67"/>
  <c r="T115" i="67"/>
  <c r="R115" i="67"/>
  <c r="N115" i="67"/>
  <c r="L115" i="67"/>
  <c r="H115" i="67"/>
  <c r="F115" i="67"/>
  <c r="B115" i="67" a="1"/>
  <c r="B115" i="67" s="1"/>
  <c r="BI114" i="67"/>
  <c r="BJ114" i="67" s="1"/>
  <c r="BG114" i="67"/>
  <c r="BH114" i="67" s="1"/>
  <c r="BF114" i="67"/>
  <c r="BE114" i="67"/>
  <c r="BC114" i="67"/>
  <c r="BD114" i="67" s="1"/>
  <c r="BA114" i="67"/>
  <c r="AZ114" i="67"/>
  <c r="AY114" i="67"/>
  <c r="AW114" i="67"/>
  <c r="AX114" i="67" s="1"/>
  <c r="AU114" i="67"/>
  <c r="AV114" i="67" s="1"/>
  <c r="AT114" i="67"/>
  <c r="AS114" i="67"/>
  <c r="AQ114" i="67"/>
  <c r="AO114" i="67"/>
  <c r="AP114" i="67" s="1"/>
  <c r="AN114" i="67"/>
  <c r="AM114" i="67"/>
  <c r="AK114" i="67"/>
  <c r="AL114" i="67" s="1"/>
  <c r="AI114" i="67"/>
  <c r="AJ114" i="67" s="1"/>
  <c r="AH114" i="67"/>
  <c r="AG114" i="67"/>
  <c r="AE114" i="67"/>
  <c r="AC114" i="67"/>
  <c r="AB114" i="67"/>
  <c r="AA114" i="67"/>
  <c r="Y114" i="67"/>
  <c r="Z114" i="67" s="1"/>
  <c r="W114" i="67"/>
  <c r="X114" i="67" s="1"/>
  <c r="V114" i="67"/>
  <c r="U114" i="67"/>
  <c r="S114" i="67"/>
  <c r="T114" i="67" s="1"/>
  <c r="Q114" i="67"/>
  <c r="P114" i="67"/>
  <c r="O114" i="67"/>
  <c r="M114" i="67"/>
  <c r="N114" i="67" s="1"/>
  <c r="K114" i="67"/>
  <c r="L114" i="67" s="1"/>
  <c r="J114" i="67"/>
  <c r="I114" i="67"/>
  <c r="G114" i="67"/>
  <c r="E114" i="67"/>
  <c r="F114" i="67" s="1"/>
  <c r="D114" i="67"/>
  <c r="C114" i="67"/>
  <c r="BR113" i="67" a="1"/>
  <c r="BR113" i="67" s="1"/>
  <c r="BO113" i="67"/>
  <c r="BO113" i="67" a="1"/>
  <c r="BM113" i="67" a="1"/>
  <c r="BM113" i="67" s="1"/>
  <c r="BL113" i="67"/>
  <c r="BL113" i="67" a="1"/>
  <c r="BK113" i="67" a="1"/>
  <c r="BK113" i="67" s="1"/>
  <c r="BJ113" i="67"/>
  <c r="BD113" i="67"/>
  <c r="AX113" i="67"/>
  <c r="AR113" i="67"/>
  <c r="AL113" i="67"/>
  <c r="AF113" i="67"/>
  <c r="Z113" i="67"/>
  <c r="T113" i="67"/>
  <c r="N113" i="67"/>
  <c r="H113" i="67"/>
  <c r="BR112" i="67" a="1"/>
  <c r="BR112" i="67" s="1"/>
  <c r="BO112" i="67"/>
  <c r="BP112" i="67" s="1"/>
  <c r="BO112" i="67" a="1"/>
  <c r="BM112" i="67" a="1"/>
  <c r="BM112" i="67" s="1"/>
  <c r="BL112" i="67"/>
  <c r="BL112" i="67" a="1"/>
  <c r="BK112" i="67" a="1"/>
  <c r="BK112" i="67" s="1"/>
  <c r="BJ112" i="67"/>
  <c r="BH112" i="67"/>
  <c r="BD112" i="67"/>
  <c r="BB112" i="67"/>
  <c r="AX112" i="67"/>
  <c r="AV112" i="67"/>
  <c r="AR112" i="67"/>
  <c r="AP112" i="67"/>
  <c r="AL112" i="67"/>
  <c r="AJ112" i="67"/>
  <c r="AF112" i="67"/>
  <c r="AD112" i="67"/>
  <c r="Z112" i="67"/>
  <c r="X112" i="67"/>
  <c r="T112" i="67"/>
  <c r="R112" i="67"/>
  <c r="N112" i="67"/>
  <c r="L112" i="67"/>
  <c r="H112" i="67"/>
  <c r="F112" i="67"/>
  <c r="BR111" i="67"/>
  <c r="BR111" i="67" a="1"/>
  <c r="BO111" i="67"/>
  <c r="BP111" i="67" s="1"/>
  <c r="BO111" i="67" a="1"/>
  <c r="BM111" i="67" a="1"/>
  <c r="BM111" i="67" s="1"/>
  <c r="BL111" i="67" a="1"/>
  <c r="BL111" i="67" s="1"/>
  <c r="BK111" i="67"/>
  <c r="BK111" i="67" a="1"/>
  <c r="BJ111" i="67"/>
  <c r="BH111" i="67"/>
  <c r="BD111" i="67"/>
  <c r="BB111" i="67"/>
  <c r="AX111" i="67"/>
  <c r="AV111" i="67"/>
  <c r="AR111" i="67"/>
  <c r="AP111" i="67"/>
  <c r="AL111" i="67"/>
  <c r="AJ111" i="67"/>
  <c r="AF111" i="67"/>
  <c r="AD111" i="67"/>
  <c r="Z111" i="67"/>
  <c r="X111" i="67"/>
  <c r="T111" i="67"/>
  <c r="R111" i="67"/>
  <c r="N111" i="67"/>
  <c r="L111" i="67"/>
  <c r="H111" i="67"/>
  <c r="F111" i="67"/>
  <c r="BR110" i="67" a="1"/>
  <c r="BR110" i="67" s="1"/>
  <c r="BO110" i="67"/>
  <c r="BO110" i="67" a="1"/>
  <c r="BM110" i="67" a="1"/>
  <c r="BM110" i="67" s="1"/>
  <c r="BL110" i="67" a="1"/>
  <c r="BL110" i="67" s="1"/>
  <c r="BK110" i="67" a="1"/>
  <c r="BK110" i="67" s="1"/>
  <c r="BJ110" i="67"/>
  <c r="BH110" i="67"/>
  <c r="BD110" i="67"/>
  <c r="BB110" i="67"/>
  <c r="AX110" i="67"/>
  <c r="AV110" i="67"/>
  <c r="AR110" i="67"/>
  <c r="AP110" i="67"/>
  <c r="AL110" i="67"/>
  <c r="AJ110" i="67"/>
  <c r="AF110" i="67"/>
  <c r="AD110" i="67"/>
  <c r="Z110" i="67"/>
  <c r="X110" i="67"/>
  <c r="T110" i="67"/>
  <c r="R110" i="67"/>
  <c r="N110" i="67"/>
  <c r="L110" i="67"/>
  <c r="H110" i="67"/>
  <c r="F110" i="67"/>
  <c r="BO109" i="67"/>
  <c r="BR109" i="67" s="1" a="1"/>
  <c r="BR109" i="67" s="1"/>
  <c r="BO109" i="67" a="1"/>
  <c r="BM109" i="67" a="1"/>
  <c r="BM109" i="67" s="1"/>
  <c r="BL109" i="67" a="1"/>
  <c r="BL109" i="67" s="1"/>
  <c r="BP109" i="67" s="1"/>
  <c r="BK109" i="67" a="1"/>
  <c r="BK109" i="67" s="1"/>
  <c r="BJ109" i="67"/>
  <c r="BH109" i="67"/>
  <c r="BD109" i="67"/>
  <c r="BB109" i="67"/>
  <c r="AX109" i="67"/>
  <c r="AV109" i="67"/>
  <c r="AR109" i="67"/>
  <c r="AP109" i="67"/>
  <c r="AL109" i="67"/>
  <c r="AJ109" i="67"/>
  <c r="AF109" i="67"/>
  <c r="AD109" i="67"/>
  <c r="Z109" i="67"/>
  <c r="X109" i="67"/>
  <c r="T109" i="67"/>
  <c r="R109" i="67"/>
  <c r="N109" i="67"/>
  <c r="L109" i="67"/>
  <c r="H109" i="67"/>
  <c r="F109" i="67"/>
  <c r="BO108" i="67" a="1"/>
  <c r="BO108" i="67" s="1"/>
  <c r="BM108" i="67" a="1"/>
  <c r="BM108" i="67" s="1"/>
  <c r="BL108" i="67" a="1"/>
  <c r="BL108" i="67" s="1"/>
  <c r="BL107" i="67" s="1"/>
  <c r="BK108" i="67" a="1"/>
  <c r="BK108" i="67" s="1"/>
  <c r="BJ108" i="67"/>
  <c r="BH108" i="67"/>
  <c r="BD108" i="67"/>
  <c r="BB108" i="67"/>
  <c r="AX108" i="67"/>
  <c r="AV108" i="67"/>
  <c r="AR108" i="67"/>
  <c r="AP108" i="67"/>
  <c r="AL108" i="67"/>
  <c r="AJ108" i="67"/>
  <c r="AF108" i="67"/>
  <c r="AD108" i="67"/>
  <c r="Z108" i="67"/>
  <c r="X108" i="67"/>
  <c r="T108" i="67"/>
  <c r="R108" i="67"/>
  <c r="N108" i="67"/>
  <c r="L108" i="67"/>
  <c r="H108" i="67"/>
  <c r="F108" i="67"/>
  <c r="B108" i="67" a="1"/>
  <c r="B108" i="67" s="1"/>
  <c r="BI107" i="67"/>
  <c r="BJ107" i="67" s="1"/>
  <c r="BG107" i="67"/>
  <c r="BH107" i="67" s="1"/>
  <c r="BF107" i="67"/>
  <c r="BE107" i="67"/>
  <c r="BC107" i="67"/>
  <c r="BD107" i="67" s="1"/>
  <c r="BB107" i="67"/>
  <c r="BA107" i="67"/>
  <c r="AZ107" i="67"/>
  <c r="AY107" i="67"/>
  <c r="AW107" i="67"/>
  <c r="AX107" i="67" s="1"/>
  <c r="AU107" i="67"/>
  <c r="AV107" i="67" s="1"/>
  <c r="AT107" i="67"/>
  <c r="AS107" i="67"/>
  <c r="AQ107" i="67"/>
  <c r="AR107" i="67" s="1"/>
  <c r="AP107" i="67"/>
  <c r="AO107" i="67"/>
  <c r="AN107" i="67"/>
  <c r="AM107" i="67"/>
  <c r="AK107" i="67"/>
  <c r="AL107" i="67" s="1"/>
  <c r="AI107" i="67"/>
  <c r="AJ107" i="67" s="1"/>
  <c r="AH107" i="67"/>
  <c r="AG107" i="67"/>
  <c r="AE107" i="67"/>
  <c r="AF107" i="67" s="1"/>
  <c r="AD107" i="67"/>
  <c r="AC107" i="67"/>
  <c r="AB107" i="67"/>
  <c r="AA107" i="67"/>
  <c r="Y107" i="67"/>
  <c r="Z107" i="67" s="1"/>
  <c r="W107" i="67"/>
  <c r="X107" i="67" s="1"/>
  <c r="V107" i="67"/>
  <c r="U107" i="67"/>
  <c r="S107" i="67"/>
  <c r="T107" i="67" s="1"/>
  <c r="R107" i="67"/>
  <c r="Q107" i="67"/>
  <c r="P107" i="67"/>
  <c r="O107" i="67"/>
  <c r="M107" i="67"/>
  <c r="N107" i="67" s="1"/>
  <c r="K107" i="67"/>
  <c r="L107" i="67" s="1"/>
  <c r="J107" i="67"/>
  <c r="I107" i="67"/>
  <c r="G107" i="67"/>
  <c r="H107" i="67" s="1"/>
  <c r="F107" i="67"/>
  <c r="E107" i="67"/>
  <c r="D107" i="67"/>
  <c r="C107" i="67"/>
  <c r="BR106" i="67" a="1"/>
  <c r="BR106" i="67" s="1"/>
  <c r="BO106" i="67"/>
  <c r="BP106" i="67" s="1"/>
  <c r="BO106" i="67" a="1"/>
  <c r="BM106" i="67"/>
  <c r="BM106" i="67" a="1"/>
  <c r="BL106" i="67" a="1"/>
  <c r="BL106" i="67" s="1"/>
  <c r="BK106" i="67" a="1"/>
  <c r="BK106" i="67" s="1"/>
  <c r="BJ106" i="67"/>
  <c r="BD106" i="67"/>
  <c r="AX106" i="67"/>
  <c r="AR106" i="67"/>
  <c r="AL106" i="67"/>
  <c r="AF106" i="67"/>
  <c r="Z106" i="67"/>
  <c r="T106" i="67"/>
  <c r="N106" i="67"/>
  <c r="H106" i="67"/>
  <c r="BR105" i="67" a="1"/>
  <c r="BR105" i="67" s="1"/>
  <c r="BO105" i="67"/>
  <c r="BO105" i="67" a="1"/>
  <c r="BM105" i="67"/>
  <c r="BM105" i="67" a="1"/>
  <c r="BL105" i="67" a="1"/>
  <c r="BL105" i="67" s="1"/>
  <c r="BK105" i="67" a="1"/>
  <c r="BK105" i="67" s="1"/>
  <c r="BJ105" i="67"/>
  <c r="BH105" i="67"/>
  <c r="BD105" i="67"/>
  <c r="BB105" i="67"/>
  <c r="AX105" i="67"/>
  <c r="AV105" i="67"/>
  <c r="AR105" i="67"/>
  <c r="AP105" i="67"/>
  <c r="AL105" i="67"/>
  <c r="AJ105" i="67"/>
  <c r="AF105" i="67"/>
  <c r="AD105" i="67"/>
  <c r="Z105" i="67"/>
  <c r="X105" i="67"/>
  <c r="T105" i="67"/>
  <c r="R105" i="67"/>
  <c r="N105" i="67"/>
  <c r="L105" i="67"/>
  <c r="H105" i="67"/>
  <c r="F105" i="67"/>
  <c r="BR104" i="67" a="1"/>
  <c r="BR104" i="67" s="1"/>
  <c r="BO104" i="67"/>
  <c r="BO104" i="67" a="1"/>
  <c r="BM104" i="67" a="1"/>
  <c r="BM104" i="67" s="1"/>
  <c r="BL104" i="67"/>
  <c r="BL104" i="67" a="1"/>
  <c r="BK104" i="67" a="1"/>
  <c r="BK104" i="67" s="1"/>
  <c r="BJ104" i="67"/>
  <c r="BH104" i="67"/>
  <c r="BD104" i="67"/>
  <c r="BB104" i="67"/>
  <c r="AX104" i="67"/>
  <c r="AV104" i="67"/>
  <c r="AR104" i="67"/>
  <c r="AP104" i="67"/>
  <c r="AL104" i="67"/>
  <c r="AJ104" i="67"/>
  <c r="AF104" i="67"/>
  <c r="AD104" i="67"/>
  <c r="Z104" i="67"/>
  <c r="X104" i="67"/>
  <c r="T104" i="67"/>
  <c r="R104" i="67"/>
  <c r="N104" i="67"/>
  <c r="L104" i="67"/>
  <c r="H104" i="67"/>
  <c r="F104" i="67"/>
  <c r="BO103" i="67"/>
  <c r="BR103" i="67" s="1" a="1"/>
  <c r="BR103" i="67" s="1"/>
  <c r="BO103" i="67" a="1"/>
  <c r="BM103" i="67" a="1"/>
  <c r="BM103" i="67" s="1"/>
  <c r="BL103" i="67" a="1"/>
  <c r="BL103" i="67" s="1"/>
  <c r="BK103" i="67"/>
  <c r="BK103" i="67" a="1"/>
  <c r="BJ103" i="67"/>
  <c r="BH103" i="67"/>
  <c r="BD103" i="67"/>
  <c r="BB103" i="67"/>
  <c r="AX103" i="67"/>
  <c r="AV103" i="67"/>
  <c r="AR103" i="67"/>
  <c r="AP103" i="67"/>
  <c r="AL103" i="67"/>
  <c r="AJ103" i="67"/>
  <c r="AF103" i="67"/>
  <c r="AD103" i="67"/>
  <c r="Z103" i="67"/>
  <c r="X103" i="67"/>
  <c r="T103" i="67"/>
  <c r="R103" i="67"/>
  <c r="N103" i="67"/>
  <c r="L103" i="67"/>
  <c r="H103" i="67"/>
  <c r="F103" i="67"/>
  <c r="BR102" i="67" a="1"/>
  <c r="BR102" i="67" s="1"/>
  <c r="BO102" i="67"/>
  <c r="BO100" i="67" s="1"/>
  <c r="BR100" i="67" s="1" a="1"/>
  <c r="BR100" i="67" s="1"/>
  <c r="BO102" i="67" a="1"/>
  <c r="BM102" i="67" a="1"/>
  <c r="BM102" i="67" s="1"/>
  <c r="BL102" i="67" a="1"/>
  <c r="BL102" i="67" s="1"/>
  <c r="BK102" i="67" a="1"/>
  <c r="BK102" i="67" s="1"/>
  <c r="BJ102" i="67"/>
  <c r="BH102" i="67"/>
  <c r="BD102" i="67"/>
  <c r="BB102" i="67"/>
  <c r="AX102" i="67"/>
  <c r="AV102" i="67"/>
  <c r="AR102" i="67"/>
  <c r="AP102" i="67"/>
  <c r="AL102" i="67"/>
  <c r="AJ102" i="67"/>
  <c r="AF102" i="67"/>
  <c r="AD102" i="67"/>
  <c r="Z102" i="67"/>
  <c r="X102" i="67"/>
  <c r="T102" i="67"/>
  <c r="R102" i="67"/>
  <c r="N102" i="67"/>
  <c r="L102" i="67"/>
  <c r="H102" i="67"/>
  <c r="F102" i="67"/>
  <c r="BQ101" i="67" a="1"/>
  <c r="BQ101" i="67" s="1"/>
  <c r="BO101" i="67"/>
  <c r="BR101" i="67" s="1" a="1"/>
  <c r="BR101" i="67" s="1"/>
  <c r="BO101" i="67" a="1"/>
  <c r="BM101" i="67" a="1"/>
  <c r="BM101" i="67" s="1"/>
  <c r="BL101" i="67" a="1"/>
  <c r="BL101" i="67" s="1"/>
  <c r="BK101" i="67" a="1"/>
  <c r="BK101" i="67" s="1"/>
  <c r="BJ101" i="67"/>
  <c r="BH101" i="67"/>
  <c r="BD101" i="67"/>
  <c r="BB101" i="67"/>
  <c r="AX101" i="67"/>
  <c r="AV101" i="67"/>
  <c r="AR101" i="67"/>
  <c r="AP101" i="67"/>
  <c r="AL101" i="67"/>
  <c r="AJ101" i="67"/>
  <c r="AF101" i="67"/>
  <c r="AD101" i="67"/>
  <c r="Z101" i="67"/>
  <c r="X101" i="67"/>
  <c r="T101" i="67"/>
  <c r="R101" i="67"/>
  <c r="N101" i="67"/>
  <c r="L101" i="67"/>
  <c r="H101" i="67"/>
  <c r="F101" i="67"/>
  <c r="B101" i="67" a="1"/>
  <c r="B101" i="67" s="1"/>
  <c r="BI100" i="67"/>
  <c r="BG100" i="67"/>
  <c r="BF100" i="67"/>
  <c r="BE100" i="67"/>
  <c r="BD100" i="67"/>
  <c r="BC100" i="67"/>
  <c r="BA100" i="67"/>
  <c r="BB100" i="67" s="1"/>
  <c r="AZ100" i="67"/>
  <c r="AY100" i="67"/>
  <c r="AW100" i="67"/>
  <c r="AX100" i="67" s="1"/>
  <c r="AU100" i="67"/>
  <c r="AT100" i="67"/>
  <c r="AS100" i="67"/>
  <c r="AR100" i="67"/>
  <c r="AQ100" i="67"/>
  <c r="AO100" i="67"/>
  <c r="AP100" i="67" s="1"/>
  <c r="AN100" i="67"/>
  <c r="AM100" i="67"/>
  <c r="AK100" i="67"/>
  <c r="AL100" i="67" s="1"/>
  <c r="AI100" i="67"/>
  <c r="AH100" i="67"/>
  <c r="AG100" i="67"/>
  <c r="AF100" i="67"/>
  <c r="AE100" i="67"/>
  <c r="AC100" i="67"/>
  <c r="AD100" i="67" s="1"/>
  <c r="AB100" i="67"/>
  <c r="AA100" i="67"/>
  <c r="Y100" i="67"/>
  <c r="Z100" i="67" s="1"/>
  <c r="W100" i="67"/>
  <c r="X100" i="67" s="1"/>
  <c r="V100" i="67"/>
  <c r="U100" i="67"/>
  <c r="T100" i="67"/>
  <c r="S100" i="67"/>
  <c r="Q100" i="67"/>
  <c r="R100" i="67" s="1"/>
  <c r="P100" i="67"/>
  <c r="O100" i="67"/>
  <c r="M100" i="67"/>
  <c r="K100" i="67"/>
  <c r="J100" i="67"/>
  <c r="I100" i="67"/>
  <c r="H100" i="67"/>
  <c r="G100" i="67"/>
  <c r="E100" i="67"/>
  <c r="F100" i="67" s="1"/>
  <c r="D100" i="67"/>
  <c r="C100" i="67"/>
  <c r="BO99" i="67"/>
  <c r="BO99" i="67" a="1"/>
  <c r="BM99" i="67" a="1"/>
  <c r="BM99" i="67" s="1"/>
  <c r="BL99" i="67" a="1"/>
  <c r="BL99" i="67" s="1"/>
  <c r="BK99" i="67" a="1"/>
  <c r="BK99" i="67" s="1"/>
  <c r="BJ99" i="67"/>
  <c r="BD99" i="67"/>
  <c r="AX99" i="67"/>
  <c r="AR99" i="67"/>
  <c r="AL99" i="67"/>
  <c r="AJ99" i="67"/>
  <c r="AF99" i="67"/>
  <c r="AD99" i="67"/>
  <c r="Z99" i="67"/>
  <c r="X99" i="67"/>
  <c r="T99" i="67"/>
  <c r="N99" i="67"/>
  <c r="H99" i="67"/>
  <c r="BQ98" i="67"/>
  <c r="BQ98" i="67" a="1"/>
  <c r="BO98" i="67" a="1"/>
  <c r="BO98" i="67" s="1"/>
  <c r="BM98" i="67"/>
  <c r="BN98" i="67" s="1"/>
  <c r="BM98" i="67" a="1"/>
  <c r="BL98" i="67"/>
  <c r="BL98" i="67" a="1"/>
  <c r="BK98" i="67"/>
  <c r="BK98" i="67" a="1"/>
  <c r="BJ98" i="67"/>
  <c r="BH98" i="67"/>
  <c r="BD98" i="67"/>
  <c r="BB98" i="67"/>
  <c r="AX98" i="67"/>
  <c r="AV98" i="67"/>
  <c r="AR98" i="67"/>
  <c r="AP98" i="67"/>
  <c r="AL98" i="67"/>
  <c r="AJ98" i="67"/>
  <c r="AF98" i="67"/>
  <c r="AD98" i="67"/>
  <c r="Z98" i="67"/>
  <c r="X98" i="67"/>
  <c r="T98" i="67"/>
  <c r="R98" i="67"/>
  <c r="N98" i="67"/>
  <c r="L98" i="67"/>
  <c r="H98" i="67"/>
  <c r="F98" i="67"/>
  <c r="BO97" i="67"/>
  <c r="BR97" i="67" s="1" a="1"/>
  <c r="BR97" i="67" s="1"/>
  <c r="BO97" i="67" a="1"/>
  <c r="BM97" i="67"/>
  <c r="BM97" i="67" a="1"/>
  <c r="BL97" i="67"/>
  <c r="BL97" i="67" a="1"/>
  <c r="BK97" i="67"/>
  <c r="BK97" i="67" a="1"/>
  <c r="BJ97" i="67"/>
  <c r="BH97" i="67"/>
  <c r="BD97" i="67"/>
  <c r="BB97" i="67"/>
  <c r="AX97" i="67"/>
  <c r="AV97" i="67"/>
  <c r="AR97" i="67"/>
  <c r="AP97" i="67"/>
  <c r="AL97" i="67"/>
  <c r="AJ97" i="67"/>
  <c r="AF97" i="67"/>
  <c r="AD97" i="67"/>
  <c r="Z97" i="67"/>
  <c r="X97" i="67"/>
  <c r="T97" i="67"/>
  <c r="R97" i="67"/>
  <c r="N97" i="67"/>
  <c r="L97" i="67"/>
  <c r="H97" i="67"/>
  <c r="F97" i="67"/>
  <c r="BO96" i="67" a="1"/>
  <c r="BO96" i="67" s="1"/>
  <c r="BN96" i="67"/>
  <c r="BM96" i="67"/>
  <c r="BQ96" i="67" s="1" a="1"/>
  <c r="BQ96" i="67" s="1"/>
  <c r="BM96" i="67" a="1"/>
  <c r="BL96" i="67"/>
  <c r="BL96" i="67" a="1"/>
  <c r="BK96" i="67"/>
  <c r="BK96" i="67" a="1"/>
  <c r="BJ96" i="67"/>
  <c r="BH96" i="67"/>
  <c r="BD96" i="67"/>
  <c r="BB96" i="67"/>
  <c r="AX96" i="67"/>
  <c r="AV96" i="67"/>
  <c r="AR96" i="67"/>
  <c r="AP96" i="67"/>
  <c r="AL96" i="67"/>
  <c r="AJ96" i="67"/>
  <c r="AF96" i="67"/>
  <c r="AD96" i="67"/>
  <c r="Z96" i="67"/>
  <c r="X96" i="67"/>
  <c r="T96" i="67"/>
  <c r="R96" i="67"/>
  <c r="N96" i="67"/>
  <c r="L96" i="67"/>
  <c r="H96" i="67"/>
  <c r="F96" i="67"/>
  <c r="BO95" i="67" a="1"/>
  <c r="BO95" i="67" s="1"/>
  <c r="BM95" i="67"/>
  <c r="BM95" i="67" a="1"/>
  <c r="BL95" i="67"/>
  <c r="BL95" i="67" a="1"/>
  <c r="BK95" i="67"/>
  <c r="BK95" i="67" a="1"/>
  <c r="BJ95" i="67"/>
  <c r="BH95" i="67"/>
  <c r="BD95" i="67"/>
  <c r="BB95" i="67"/>
  <c r="AX95" i="67"/>
  <c r="AV95" i="67"/>
  <c r="AR95" i="67"/>
  <c r="AP95" i="67"/>
  <c r="AL95" i="67"/>
  <c r="AJ95" i="67"/>
  <c r="AF95" i="67"/>
  <c r="AD95" i="67"/>
  <c r="Z95" i="67"/>
  <c r="X95" i="67"/>
  <c r="T95" i="67"/>
  <c r="R95" i="67"/>
  <c r="N95" i="67"/>
  <c r="L95" i="67"/>
  <c r="H95" i="67"/>
  <c r="F95" i="67"/>
  <c r="BO94" i="67"/>
  <c r="BR94" i="67" s="1" a="1"/>
  <c r="BR94" i="67" s="1"/>
  <c r="BO94" i="67" a="1"/>
  <c r="BM94" i="67"/>
  <c r="BQ94" i="67" s="1" a="1"/>
  <c r="BQ94" i="67" s="1"/>
  <c r="BM94" i="67" a="1"/>
  <c r="BL94" i="67" a="1"/>
  <c r="BL94" i="67" s="1"/>
  <c r="BK94" i="67"/>
  <c r="BK94" i="67" a="1"/>
  <c r="BJ94" i="67"/>
  <c r="BH94" i="67"/>
  <c r="BD94" i="67"/>
  <c r="BB94" i="67"/>
  <c r="AX94" i="67"/>
  <c r="AV94" i="67"/>
  <c r="AR94" i="67"/>
  <c r="AP94" i="67"/>
  <c r="AL94" i="67"/>
  <c r="AJ94" i="67"/>
  <c r="AF94" i="67"/>
  <c r="AD94" i="67"/>
  <c r="Z94" i="67"/>
  <c r="X94" i="67"/>
  <c r="T94" i="67"/>
  <c r="R94" i="67"/>
  <c r="N94" i="67"/>
  <c r="L94" i="67"/>
  <c r="H94" i="67"/>
  <c r="F94" i="67"/>
  <c r="B94" i="67" a="1"/>
  <c r="B94" i="67" s="1"/>
  <c r="BJ93" i="67"/>
  <c r="BI93" i="67"/>
  <c r="BG93" i="67"/>
  <c r="BF93" i="67"/>
  <c r="BH93" i="67" s="1"/>
  <c r="BE93" i="67"/>
  <c r="BD93" i="67"/>
  <c r="BC93" i="67"/>
  <c r="BB93" i="67"/>
  <c r="BA93" i="67"/>
  <c r="AZ93" i="67"/>
  <c r="AY93" i="67"/>
  <c r="AW93" i="67"/>
  <c r="AX93" i="67" s="1"/>
  <c r="AU93" i="67"/>
  <c r="AT93" i="67"/>
  <c r="AV93" i="67" s="1"/>
  <c r="AS93" i="67"/>
  <c r="AR93" i="67"/>
  <c r="AQ93" i="67"/>
  <c r="AP93" i="67"/>
  <c r="AO93" i="67"/>
  <c r="AN93" i="67"/>
  <c r="AM93" i="67"/>
  <c r="AK93" i="67"/>
  <c r="AL93" i="67" s="1"/>
  <c r="AI93" i="67"/>
  <c r="AH93" i="67"/>
  <c r="AJ93" i="67" s="1"/>
  <c r="AG93" i="67"/>
  <c r="AF93" i="67"/>
  <c r="AE93" i="67"/>
  <c r="AD93" i="67"/>
  <c r="AC93" i="67"/>
  <c r="AB93" i="67"/>
  <c r="AA93" i="67"/>
  <c r="Z93" i="67"/>
  <c r="Y93" i="67"/>
  <c r="W93" i="67"/>
  <c r="V93" i="67"/>
  <c r="X93" i="67" s="1"/>
  <c r="U93" i="67"/>
  <c r="T93" i="67"/>
  <c r="S93" i="67"/>
  <c r="R93" i="67"/>
  <c r="Q93" i="67"/>
  <c r="P93" i="67"/>
  <c r="O93" i="67"/>
  <c r="M93" i="67"/>
  <c r="N93" i="67" s="1"/>
  <c r="K93" i="67"/>
  <c r="J93" i="67"/>
  <c r="L93" i="67" s="1"/>
  <c r="I93" i="67"/>
  <c r="H93" i="67"/>
  <c r="G93" i="67"/>
  <c r="F93" i="67"/>
  <c r="E93" i="67"/>
  <c r="D93" i="67"/>
  <c r="C93" i="67"/>
  <c r="BR92" i="67"/>
  <c r="BR92" i="67" a="1"/>
  <c r="BO92" i="67" a="1"/>
  <c r="BO92" i="67" s="1"/>
  <c r="BM92" i="67"/>
  <c r="BQ92" i="67" s="1" a="1"/>
  <c r="BQ92" i="67" s="1"/>
  <c r="BM92" i="67" a="1"/>
  <c r="BL92" i="67"/>
  <c r="BL92" i="67" a="1"/>
  <c r="BK92" i="67" a="1"/>
  <c r="BK92" i="67" s="1"/>
  <c r="BJ92" i="67"/>
  <c r="BD92" i="67"/>
  <c r="AX92" i="67"/>
  <c r="AR92" i="67"/>
  <c r="AL92" i="67"/>
  <c r="AF92" i="67"/>
  <c r="Z92" i="67"/>
  <c r="T92" i="67"/>
  <c r="N92" i="67"/>
  <c r="H92" i="67"/>
  <c r="BO91" i="67" a="1"/>
  <c r="BO91" i="67" s="1"/>
  <c r="BM91" i="67"/>
  <c r="BQ91" i="67" s="1" a="1"/>
  <c r="BQ91" i="67" s="1"/>
  <c r="BM91" i="67" a="1"/>
  <c r="BL91" i="67"/>
  <c r="BL91" i="67" a="1"/>
  <c r="BK91" i="67" a="1"/>
  <c r="BK91" i="67" s="1"/>
  <c r="BN91" i="67" s="1"/>
  <c r="BJ91" i="67"/>
  <c r="BH91" i="67"/>
  <c r="BD91" i="67"/>
  <c r="BB91" i="67"/>
  <c r="AX91" i="67"/>
  <c r="AV91" i="67"/>
  <c r="AR91" i="67"/>
  <c r="AP91" i="67"/>
  <c r="AL91" i="67"/>
  <c r="AJ91" i="67"/>
  <c r="AF91" i="67"/>
  <c r="AD91" i="67"/>
  <c r="Z91" i="67"/>
  <c r="X91" i="67"/>
  <c r="T91" i="67"/>
  <c r="R91" i="67"/>
  <c r="N91" i="67"/>
  <c r="L91" i="67"/>
  <c r="H91" i="67"/>
  <c r="F91" i="67"/>
  <c r="BO90" i="67" a="1"/>
  <c r="BO90" i="67" s="1"/>
  <c r="BM90" i="67"/>
  <c r="BN90" i="67" s="1"/>
  <c r="BM90" i="67" a="1"/>
  <c r="BL90" i="67"/>
  <c r="BL90" i="67" a="1"/>
  <c r="BK90" i="67"/>
  <c r="BK90" i="67" a="1"/>
  <c r="BJ90" i="67"/>
  <c r="BH90" i="67"/>
  <c r="BD90" i="67"/>
  <c r="BB90" i="67"/>
  <c r="AX90" i="67"/>
  <c r="AV90" i="67"/>
  <c r="AR90" i="67"/>
  <c r="AP90" i="67"/>
  <c r="AL90" i="67"/>
  <c r="AJ90" i="67"/>
  <c r="AF90" i="67"/>
  <c r="AD90" i="67"/>
  <c r="Z90" i="67"/>
  <c r="X90" i="67"/>
  <c r="T90" i="67"/>
  <c r="R90" i="67"/>
  <c r="N90" i="67"/>
  <c r="L90" i="67"/>
  <c r="H90" i="67"/>
  <c r="F90" i="67"/>
  <c r="BO89" i="67"/>
  <c r="BR89" i="67" s="1" a="1"/>
  <c r="BR89" i="67" s="1"/>
  <c r="BO89" i="67" a="1"/>
  <c r="BM89" i="67"/>
  <c r="BM89" i="67" a="1"/>
  <c r="BL89" i="67"/>
  <c r="BL89" i="67" a="1"/>
  <c r="BK89" i="67"/>
  <c r="BK89" i="67" a="1"/>
  <c r="BJ89" i="67"/>
  <c r="BH89" i="67"/>
  <c r="BD89" i="67"/>
  <c r="BB89" i="67"/>
  <c r="AX89" i="67"/>
  <c r="AV89" i="67"/>
  <c r="AR89" i="67"/>
  <c r="AP89" i="67"/>
  <c r="AL89" i="67"/>
  <c r="AJ89" i="67"/>
  <c r="AF89" i="67"/>
  <c r="AD89" i="67"/>
  <c r="Z89" i="67"/>
  <c r="X89" i="67"/>
  <c r="T89" i="67"/>
  <c r="R89" i="67"/>
  <c r="N89" i="67"/>
  <c r="L89" i="67"/>
  <c r="H89" i="67"/>
  <c r="F89" i="67"/>
  <c r="BO88" i="67" a="1"/>
  <c r="BO88" i="67" s="1"/>
  <c r="BN88" i="67"/>
  <c r="BM88" i="67"/>
  <c r="BQ88" i="67" s="1" a="1"/>
  <c r="BQ88" i="67" s="1"/>
  <c r="BM88" i="67" a="1"/>
  <c r="BL88" i="67"/>
  <c r="BL86" i="67" s="1"/>
  <c r="BL88" i="67" a="1"/>
  <c r="BK88" i="67"/>
  <c r="BK88" i="67" a="1"/>
  <c r="BJ88" i="67"/>
  <c r="BH88" i="67"/>
  <c r="BD88" i="67"/>
  <c r="BB88" i="67"/>
  <c r="AX88" i="67"/>
  <c r="AV88" i="67"/>
  <c r="AR88" i="67"/>
  <c r="AP88" i="67"/>
  <c r="AL88" i="67"/>
  <c r="AJ88" i="67"/>
  <c r="AF88" i="67"/>
  <c r="AD88" i="67"/>
  <c r="Z88" i="67"/>
  <c r="X88" i="67"/>
  <c r="T88" i="67"/>
  <c r="R88" i="67"/>
  <c r="N88" i="67"/>
  <c r="L88" i="67"/>
  <c r="H88" i="67"/>
  <c r="F88" i="67"/>
  <c r="BO87" i="67" a="1"/>
  <c r="BO87" i="67" s="1"/>
  <c r="BM87" i="67"/>
  <c r="BM87" i="67" a="1"/>
  <c r="BL87" i="67"/>
  <c r="BL87" i="67" a="1"/>
  <c r="BK87" i="67"/>
  <c r="BK86" i="67" s="1"/>
  <c r="BK87" i="67" a="1"/>
  <c r="BJ87" i="67"/>
  <c r="BH87" i="67"/>
  <c r="BD87" i="67"/>
  <c r="BB87" i="67"/>
  <c r="AX87" i="67"/>
  <c r="AV87" i="67"/>
  <c r="AR87" i="67"/>
  <c r="AP87" i="67"/>
  <c r="AL87" i="67"/>
  <c r="AJ87" i="67"/>
  <c r="AF87" i="67"/>
  <c r="AD87" i="67"/>
  <c r="Z87" i="67"/>
  <c r="X87" i="67"/>
  <c r="T87" i="67"/>
  <c r="R87" i="67"/>
  <c r="N87" i="67"/>
  <c r="L87" i="67"/>
  <c r="H87" i="67"/>
  <c r="F87" i="67"/>
  <c r="B87" i="67"/>
  <c r="B87" i="67" a="1"/>
  <c r="BI86" i="67"/>
  <c r="BG86" i="67"/>
  <c r="BF86" i="67"/>
  <c r="BE86" i="67"/>
  <c r="BC86" i="67"/>
  <c r="BA86" i="67"/>
  <c r="AZ86" i="67"/>
  <c r="AY86" i="67"/>
  <c r="AW86" i="67"/>
  <c r="AV86" i="67"/>
  <c r="AU86" i="67"/>
  <c r="AT86" i="67"/>
  <c r="AS86" i="67"/>
  <c r="AQ86" i="67"/>
  <c r="AO86" i="67"/>
  <c r="AN86" i="67"/>
  <c r="AM86" i="67"/>
  <c r="AK86" i="67"/>
  <c r="AJ86" i="67"/>
  <c r="AI86" i="67"/>
  <c r="AH86" i="67"/>
  <c r="AG86" i="67"/>
  <c r="AL86" i="67" s="1"/>
  <c r="AE86" i="67"/>
  <c r="AC86" i="67"/>
  <c r="AB86" i="67"/>
  <c r="AA86" i="67"/>
  <c r="Y86" i="67"/>
  <c r="W86" i="67"/>
  <c r="V86" i="67"/>
  <c r="X86" i="67" s="1"/>
  <c r="U86" i="67"/>
  <c r="S86" i="67"/>
  <c r="Q86" i="67"/>
  <c r="P86" i="67"/>
  <c r="O86" i="67"/>
  <c r="M86" i="67"/>
  <c r="K86" i="67"/>
  <c r="J86" i="67"/>
  <c r="I86" i="67"/>
  <c r="G86" i="67"/>
  <c r="E86" i="67"/>
  <c r="D86" i="67"/>
  <c r="C86" i="67"/>
  <c r="BQ85" i="67"/>
  <c r="BO85" i="67"/>
  <c r="BR85" i="67" s="1" a="1"/>
  <c r="BR85" i="67" s="1"/>
  <c r="BO85" i="67" a="1"/>
  <c r="BM85" i="67"/>
  <c r="BQ85" i="67" s="1" a="1"/>
  <c r="BM85" i="67" a="1"/>
  <c r="BL85" i="67"/>
  <c r="BL85" i="67" a="1"/>
  <c r="BK85" i="67"/>
  <c r="BK85" i="67" a="1"/>
  <c r="BJ85" i="67"/>
  <c r="BD85" i="67"/>
  <c r="AX85" i="67"/>
  <c r="AR85" i="67"/>
  <c r="AL85" i="67"/>
  <c r="AJ85" i="67"/>
  <c r="AF85" i="67"/>
  <c r="AD85" i="67"/>
  <c r="Z85" i="67"/>
  <c r="X85" i="67"/>
  <c r="T85" i="67"/>
  <c r="N85" i="67"/>
  <c r="H85" i="67"/>
  <c r="BR84" i="67" a="1"/>
  <c r="BR84" i="67" s="1"/>
  <c r="BO84" i="67" a="1"/>
  <c r="BO84" i="67" s="1"/>
  <c r="BM84" i="67"/>
  <c r="BQ84" i="67" s="1" a="1"/>
  <c r="BQ84" i="67" s="1"/>
  <c r="BM84" i="67" a="1"/>
  <c r="BL84" i="67" a="1"/>
  <c r="BL84" i="67" s="1"/>
  <c r="BK84" i="67" a="1"/>
  <c r="BK84" i="67" s="1"/>
  <c r="BN84" i="67" s="1"/>
  <c r="BJ84" i="67"/>
  <c r="BH84" i="67"/>
  <c r="BD84" i="67"/>
  <c r="BB84" i="67"/>
  <c r="AX84" i="67"/>
  <c r="AV84" i="67"/>
  <c r="AR84" i="67"/>
  <c r="AP84" i="67"/>
  <c r="AL84" i="67"/>
  <c r="AJ84" i="67"/>
  <c r="AF84" i="67"/>
  <c r="AD84" i="67"/>
  <c r="Z84" i="67"/>
  <c r="X84" i="67"/>
  <c r="T84" i="67"/>
  <c r="R84" i="67"/>
  <c r="N84" i="67"/>
  <c r="L84" i="67"/>
  <c r="H84" i="67"/>
  <c r="F84" i="67"/>
  <c r="BR83" i="67" a="1"/>
  <c r="BR83" i="67" s="1"/>
  <c r="BO83" i="67"/>
  <c r="BO83" i="67" a="1"/>
  <c r="BM83" i="67" a="1"/>
  <c r="BM83" i="67" s="1"/>
  <c r="BL83" i="67"/>
  <c r="BL83" i="67" a="1"/>
  <c r="BK83" i="67" a="1"/>
  <c r="BK83" i="67" s="1"/>
  <c r="BP83" i="67" s="1"/>
  <c r="BJ83" i="67"/>
  <c r="BH83" i="67"/>
  <c r="BD83" i="67"/>
  <c r="BB83" i="67"/>
  <c r="AX83" i="67"/>
  <c r="AV83" i="67"/>
  <c r="AR83" i="67"/>
  <c r="AP83" i="67"/>
  <c r="AL83" i="67"/>
  <c r="AJ83" i="67"/>
  <c r="AF83" i="67"/>
  <c r="AD83" i="67"/>
  <c r="Z83" i="67"/>
  <c r="X83" i="67"/>
  <c r="T83" i="67"/>
  <c r="R83" i="67"/>
  <c r="N83" i="67"/>
  <c r="L83" i="67"/>
  <c r="H83" i="67"/>
  <c r="F83" i="67"/>
  <c r="BR82" i="67"/>
  <c r="BR82" i="67" a="1"/>
  <c r="BQ82" i="67" a="1"/>
  <c r="BQ82" i="67" s="1"/>
  <c r="BO82" i="67"/>
  <c r="BP82" i="67" s="1"/>
  <c r="BO82" i="67" a="1"/>
  <c r="BM82" i="67" a="1"/>
  <c r="BM82" i="67" s="1"/>
  <c r="BL82" i="67" a="1"/>
  <c r="BL82" i="67" s="1"/>
  <c r="BK82" i="67"/>
  <c r="BK82" i="67" a="1"/>
  <c r="BJ82" i="67"/>
  <c r="BH82" i="67"/>
  <c r="BD82" i="67"/>
  <c r="BB82" i="67"/>
  <c r="AX82" i="67"/>
  <c r="AV82" i="67"/>
  <c r="AR82" i="67"/>
  <c r="AP82" i="67"/>
  <c r="AL82" i="67"/>
  <c r="AJ82" i="67"/>
  <c r="AF82" i="67"/>
  <c r="AD82" i="67"/>
  <c r="Z82" i="67"/>
  <c r="X82" i="67"/>
  <c r="T82" i="67"/>
  <c r="R82" i="67"/>
  <c r="N82" i="67"/>
  <c r="L82" i="67"/>
  <c r="H82" i="67"/>
  <c r="F82" i="67"/>
  <c r="BR81" i="67" a="1"/>
  <c r="BR81" i="67" s="1"/>
  <c r="BO81" i="67"/>
  <c r="BO81" i="67" a="1"/>
  <c r="BM81" i="67"/>
  <c r="BQ81" i="67" s="1" a="1"/>
  <c r="BQ81" i="67" s="1"/>
  <c r="BM81" i="67" a="1"/>
  <c r="BL81" i="67" a="1"/>
  <c r="BL81" i="67" s="1"/>
  <c r="BN81" i="67" s="1"/>
  <c r="BK81" i="67" a="1"/>
  <c r="BK81" i="67" s="1"/>
  <c r="BJ81" i="67"/>
  <c r="BH81" i="67"/>
  <c r="BD81" i="67"/>
  <c r="BB81" i="67"/>
  <c r="AX81" i="67"/>
  <c r="AV81" i="67"/>
  <c r="AR81" i="67"/>
  <c r="AP81" i="67"/>
  <c r="AL81" i="67"/>
  <c r="AJ81" i="67"/>
  <c r="AF81" i="67"/>
  <c r="AD81" i="67"/>
  <c r="Z81" i="67"/>
  <c r="X81" i="67"/>
  <c r="T81" i="67"/>
  <c r="R81" i="67"/>
  <c r="N81" i="67"/>
  <c r="L81" i="67"/>
  <c r="H81" i="67"/>
  <c r="F81" i="67"/>
  <c r="BQ80" i="67" a="1"/>
  <c r="BQ80" i="67" s="1"/>
  <c r="BP80" i="67"/>
  <c r="BO80" i="67"/>
  <c r="BR80" i="67" s="1" a="1"/>
  <c r="BR80" i="67" s="1"/>
  <c r="BO80" i="67" a="1"/>
  <c r="BM80" i="67" a="1"/>
  <c r="BM80" i="67" s="1"/>
  <c r="BN80" i="67" s="1"/>
  <c r="BL80" i="67"/>
  <c r="BL80" i="67" a="1"/>
  <c r="BK80" i="67" a="1"/>
  <c r="BK80" i="67" s="1"/>
  <c r="BJ80" i="67"/>
  <c r="BH80" i="67"/>
  <c r="BD80" i="67"/>
  <c r="BB80" i="67"/>
  <c r="AX80" i="67"/>
  <c r="AV80" i="67"/>
  <c r="AR80" i="67"/>
  <c r="AP80" i="67"/>
  <c r="AL80" i="67"/>
  <c r="AJ80" i="67"/>
  <c r="AF80" i="67"/>
  <c r="AD80" i="67"/>
  <c r="Z80" i="67"/>
  <c r="X80" i="67"/>
  <c r="T80" i="67"/>
  <c r="R80" i="67"/>
  <c r="N80" i="67"/>
  <c r="L80" i="67"/>
  <c r="H80" i="67"/>
  <c r="F80" i="67"/>
  <c r="B80" i="67" a="1"/>
  <c r="B80" i="67" s="1"/>
  <c r="BO79" i="67"/>
  <c r="BR79" i="67" s="1" a="1"/>
  <c r="BR79" i="67" s="1"/>
  <c r="BK79" i="67"/>
  <c r="BJ79" i="67"/>
  <c r="BI79" i="67"/>
  <c r="BG79" i="67"/>
  <c r="BH79" i="67" s="1"/>
  <c r="BF79" i="67"/>
  <c r="BE79" i="67"/>
  <c r="BC79" i="67"/>
  <c r="BA79" i="67"/>
  <c r="AZ79" i="67"/>
  <c r="AY79" i="67"/>
  <c r="BD79" i="67" s="1"/>
  <c r="AW79" i="67"/>
  <c r="AX79" i="67" s="1"/>
  <c r="AU79" i="67"/>
  <c r="AV79" i="67" s="1"/>
  <c r="AT79" i="67"/>
  <c r="AS79" i="67"/>
  <c r="AQ79" i="67"/>
  <c r="AR79" i="67" s="1"/>
  <c r="AO79" i="67"/>
  <c r="AP79" i="67" s="1"/>
  <c r="AN79" i="67"/>
  <c r="AM79" i="67"/>
  <c r="AK79" i="67"/>
  <c r="AL79" i="67" s="1"/>
  <c r="AI79" i="67"/>
  <c r="AH79" i="67"/>
  <c r="AG79" i="67"/>
  <c r="AF79" i="67"/>
  <c r="AE79" i="67"/>
  <c r="AC79" i="67"/>
  <c r="AB79" i="67"/>
  <c r="AA79" i="67"/>
  <c r="Y79" i="67"/>
  <c r="W79" i="67"/>
  <c r="V79" i="67"/>
  <c r="U79" i="67"/>
  <c r="Z79" i="67" s="1"/>
  <c r="T79" i="67"/>
  <c r="S79" i="67"/>
  <c r="Q79" i="67"/>
  <c r="R79" i="67" s="1"/>
  <c r="P79" i="67"/>
  <c r="O79" i="67"/>
  <c r="M79" i="67"/>
  <c r="N79" i="67" s="1"/>
  <c r="K79" i="67"/>
  <c r="L79" i="67" s="1"/>
  <c r="J79" i="67"/>
  <c r="I79" i="67"/>
  <c r="H79" i="67"/>
  <c r="G79" i="67"/>
  <c r="E79" i="67"/>
  <c r="F79" i="67" s="1"/>
  <c r="D79" i="67"/>
  <c r="C79" i="67"/>
  <c r="BQ78" i="67" a="1"/>
  <c r="BQ78" i="67" s="1"/>
  <c r="BO78" i="67"/>
  <c r="BO78" i="67" a="1"/>
  <c r="BM78" i="67" a="1"/>
  <c r="BM78" i="67" s="1"/>
  <c r="BL78" i="67" a="1"/>
  <c r="BL78" i="67" s="1"/>
  <c r="BK78" i="67" a="1"/>
  <c r="BK78" i="67" s="1"/>
  <c r="BJ78" i="67"/>
  <c r="BD78" i="67"/>
  <c r="AX78" i="67"/>
  <c r="AR78" i="67"/>
  <c r="AL78" i="67"/>
  <c r="AF78" i="67"/>
  <c r="Z78" i="67"/>
  <c r="T78" i="67"/>
  <c r="N78" i="67"/>
  <c r="H78" i="67"/>
  <c r="BO77" i="67" a="1"/>
  <c r="BO77" i="67" s="1"/>
  <c r="BP77" i="67" s="1"/>
  <c r="BM77" i="67" a="1"/>
  <c r="BM77" i="67" s="1"/>
  <c r="BQ77" i="67" s="1" a="1"/>
  <c r="BQ77" i="67" s="1"/>
  <c r="BL77" i="67" a="1"/>
  <c r="BL77" i="67" s="1"/>
  <c r="BK77" i="67"/>
  <c r="BK77" i="67" a="1"/>
  <c r="BJ77" i="67"/>
  <c r="BH77" i="67"/>
  <c r="BD77" i="67"/>
  <c r="BB77" i="67"/>
  <c r="AX77" i="67"/>
  <c r="AV77" i="67"/>
  <c r="AR77" i="67"/>
  <c r="AP77" i="67"/>
  <c r="AL77" i="67"/>
  <c r="AJ77" i="67"/>
  <c r="AF77" i="67"/>
  <c r="AD77" i="67"/>
  <c r="Z77" i="67"/>
  <c r="X77" i="67"/>
  <c r="T77" i="67"/>
  <c r="R77" i="67"/>
  <c r="N77" i="67"/>
  <c r="L77" i="67"/>
  <c r="H77" i="67"/>
  <c r="F77" i="67"/>
  <c r="BR76" i="67" a="1"/>
  <c r="BR76" i="67" s="1"/>
  <c r="BO76" i="67"/>
  <c r="BO76" i="67" a="1"/>
  <c r="BM76" i="67" a="1"/>
  <c r="BM76" i="67" s="1"/>
  <c r="BL76" i="67" a="1"/>
  <c r="BL76" i="67" s="1"/>
  <c r="BK76" i="67" a="1"/>
  <c r="BK76" i="67" s="1"/>
  <c r="BJ76" i="67"/>
  <c r="BH76" i="67"/>
  <c r="BD76" i="67"/>
  <c r="BB76" i="67"/>
  <c r="AX76" i="67"/>
  <c r="AV76" i="67"/>
  <c r="AR76" i="67"/>
  <c r="AP76" i="67"/>
  <c r="AL76" i="67"/>
  <c r="AJ76" i="67"/>
  <c r="AF76" i="67"/>
  <c r="AD76" i="67"/>
  <c r="Z76" i="67"/>
  <c r="X76" i="67"/>
  <c r="T76" i="67"/>
  <c r="R76" i="67"/>
  <c r="N76" i="67"/>
  <c r="L76" i="67"/>
  <c r="H76" i="67"/>
  <c r="F76" i="67"/>
  <c r="BQ75" i="67" a="1"/>
  <c r="BQ75" i="67" s="1"/>
  <c r="BP75" i="67"/>
  <c r="BO75" i="67"/>
  <c r="BR75" i="67" s="1" a="1"/>
  <c r="BR75" i="67" s="1"/>
  <c r="BO75" i="67" a="1"/>
  <c r="BM75" i="67" a="1"/>
  <c r="BM75" i="67" s="1"/>
  <c r="BN75" i="67" s="1"/>
  <c r="BL75" i="67"/>
  <c r="BL75" i="67" a="1"/>
  <c r="BK75" i="67" a="1"/>
  <c r="BK75" i="67" s="1"/>
  <c r="BJ75" i="67"/>
  <c r="BH75" i="67"/>
  <c r="BD75" i="67"/>
  <c r="BB75" i="67"/>
  <c r="AX75" i="67"/>
  <c r="AV75" i="67"/>
  <c r="AR75" i="67"/>
  <c r="AP75" i="67"/>
  <c r="AL75" i="67"/>
  <c r="AJ75" i="67"/>
  <c r="AF75" i="67"/>
  <c r="AD75" i="67"/>
  <c r="Z75" i="67"/>
  <c r="X75" i="67"/>
  <c r="T75" i="67"/>
  <c r="R75" i="67"/>
  <c r="N75" i="67"/>
  <c r="L75" i="67"/>
  <c r="H75" i="67"/>
  <c r="F75" i="67"/>
  <c r="BR74" i="67"/>
  <c r="BR74" i="67" a="1"/>
  <c r="BO74" i="67"/>
  <c r="BO74" i="67" a="1"/>
  <c r="BM74" i="67" a="1"/>
  <c r="BM74" i="67" s="1"/>
  <c r="BL74" i="67" a="1"/>
  <c r="BL74" i="67" s="1"/>
  <c r="BK74" i="67"/>
  <c r="BK74" i="67" a="1"/>
  <c r="BJ74" i="67"/>
  <c r="BH74" i="67"/>
  <c r="BD74" i="67"/>
  <c r="BB74" i="67"/>
  <c r="AX74" i="67"/>
  <c r="AV74" i="67"/>
  <c r="AR74" i="67"/>
  <c r="AP74" i="67"/>
  <c r="AL74" i="67"/>
  <c r="AJ74" i="67"/>
  <c r="AF74" i="67"/>
  <c r="AD74" i="67"/>
  <c r="Z74" i="67"/>
  <c r="X74" i="67"/>
  <c r="T74" i="67"/>
  <c r="R74" i="67"/>
  <c r="N74" i="67"/>
  <c r="L74" i="67"/>
  <c r="H74" i="67"/>
  <c r="F74" i="67"/>
  <c r="BO73" i="67"/>
  <c r="BO73" i="67" a="1"/>
  <c r="BM73" i="67"/>
  <c r="BQ73" i="67" s="1" a="1"/>
  <c r="BQ73" i="67" s="1"/>
  <c r="BM73" i="67" a="1"/>
  <c r="BL73" i="67"/>
  <c r="BL72" i="67" s="1"/>
  <c r="BL73" i="67" a="1"/>
  <c r="BK73" i="67"/>
  <c r="BK72" i="67" s="1"/>
  <c r="BK73" i="67" a="1"/>
  <c r="BJ73" i="67"/>
  <c r="BH73" i="67"/>
  <c r="BD73" i="67"/>
  <c r="BB73" i="67"/>
  <c r="AX73" i="67"/>
  <c r="AV73" i="67"/>
  <c r="AR73" i="67"/>
  <c r="AP73" i="67"/>
  <c r="AL73" i="67"/>
  <c r="AJ73" i="67"/>
  <c r="AF73" i="67"/>
  <c r="AD73" i="67"/>
  <c r="Z73" i="67"/>
  <c r="X73" i="67"/>
  <c r="T73" i="67"/>
  <c r="R73" i="67"/>
  <c r="N73" i="67"/>
  <c r="L73" i="67"/>
  <c r="H73" i="67"/>
  <c r="F73" i="67"/>
  <c r="B73" i="67"/>
  <c r="B73" i="67" a="1"/>
  <c r="BI72" i="67"/>
  <c r="BJ72" i="67" s="1"/>
  <c r="BG72" i="67"/>
  <c r="BH72" i="67" s="1"/>
  <c r="BF72" i="67"/>
  <c r="BE72" i="67"/>
  <c r="BC72" i="67"/>
  <c r="BA72" i="67"/>
  <c r="BB72" i="67" s="1"/>
  <c r="AZ72" i="67"/>
  <c r="AY72" i="67"/>
  <c r="AW72" i="67"/>
  <c r="AU72" i="67"/>
  <c r="AT72" i="67"/>
  <c r="AS72" i="67"/>
  <c r="AQ72" i="67"/>
  <c r="AO72" i="67"/>
  <c r="AN72" i="67"/>
  <c r="AM72" i="67"/>
  <c r="AP72" i="67" s="1"/>
  <c r="AK72" i="67"/>
  <c r="AI72" i="67"/>
  <c r="AH72" i="67"/>
  <c r="AG72" i="67"/>
  <c r="AE72" i="67"/>
  <c r="AC72" i="67"/>
  <c r="AB72" i="67"/>
  <c r="AF72" i="67" s="1"/>
  <c r="AA72" i="67"/>
  <c r="AD72" i="67" s="1"/>
  <c r="Y72" i="67"/>
  <c r="W72" i="67"/>
  <c r="V72" i="67"/>
  <c r="U72" i="67"/>
  <c r="S72" i="67"/>
  <c r="Q72" i="67"/>
  <c r="P72" i="67"/>
  <c r="T72" i="67" s="1"/>
  <c r="O72" i="67"/>
  <c r="R72" i="67" s="1"/>
  <c r="M72" i="67"/>
  <c r="K72" i="67"/>
  <c r="J72" i="67"/>
  <c r="I72" i="67"/>
  <c r="G72" i="67"/>
  <c r="E72" i="67"/>
  <c r="D72" i="67"/>
  <c r="H72" i="67" s="1"/>
  <c r="C72" i="67"/>
  <c r="F72" i="67" s="1"/>
  <c r="BQ71" i="67" a="1"/>
  <c r="BQ71" i="67" s="1"/>
  <c r="BO71" i="67"/>
  <c r="BO71" i="67" a="1"/>
  <c r="BM71" i="67"/>
  <c r="BM71" i="67" a="1"/>
  <c r="BL71" i="67"/>
  <c r="BL71" i="67" a="1"/>
  <c r="BK71" i="67" a="1"/>
  <c r="BK71" i="67" s="1"/>
  <c r="BN71" i="67" s="1"/>
  <c r="BJ71" i="67"/>
  <c r="BD71" i="67"/>
  <c r="AX71" i="67"/>
  <c r="AR71" i="67"/>
  <c r="AL71" i="67"/>
  <c r="AJ71" i="67"/>
  <c r="AF71" i="67"/>
  <c r="Z71" i="67"/>
  <c r="X71" i="67"/>
  <c r="T71" i="67"/>
  <c r="N71" i="67"/>
  <c r="H71" i="67"/>
  <c r="BR70" i="67" a="1"/>
  <c r="BR70" i="67" s="1"/>
  <c r="BQ70" i="67" a="1"/>
  <c r="BQ70" i="67" s="1"/>
  <c r="BO70" i="67"/>
  <c r="BO70" i="67" a="1"/>
  <c r="BM70" i="67" a="1"/>
  <c r="BM70" i="67" s="1"/>
  <c r="BL70" i="67" a="1"/>
  <c r="BL70" i="67" s="1"/>
  <c r="BK70" i="67" a="1"/>
  <c r="BK70" i="67" s="1"/>
  <c r="BP70" i="67" s="1"/>
  <c r="BJ70" i="67"/>
  <c r="BH70" i="67"/>
  <c r="BD70" i="67"/>
  <c r="BB70" i="67"/>
  <c r="AX70" i="67"/>
  <c r="AV70" i="67"/>
  <c r="AR70" i="67"/>
  <c r="AP70" i="67"/>
  <c r="AL70" i="67"/>
  <c r="AJ70" i="67"/>
  <c r="AF70" i="67"/>
  <c r="AD70" i="67"/>
  <c r="Z70" i="67"/>
  <c r="X70" i="67"/>
  <c r="T70" i="67"/>
  <c r="R70" i="67"/>
  <c r="N70" i="67"/>
  <c r="L70" i="67"/>
  <c r="H70" i="67"/>
  <c r="F70" i="67"/>
  <c r="BQ69" i="67" a="1"/>
  <c r="BQ69" i="67" s="1"/>
  <c r="BO69" i="67"/>
  <c r="BO69" i="67" a="1"/>
  <c r="BM69" i="67"/>
  <c r="BM69" i="67" a="1"/>
  <c r="BL69" i="67" a="1"/>
  <c r="BL69" i="67" s="1"/>
  <c r="BK69" i="67" a="1"/>
  <c r="BK69" i="67" s="1"/>
  <c r="BN69" i="67" s="1"/>
  <c r="BJ69" i="67"/>
  <c r="BH69" i="67"/>
  <c r="BD69" i="67"/>
  <c r="BB69" i="67"/>
  <c r="AX69" i="67"/>
  <c r="AV69" i="67"/>
  <c r="AR69" i="67"/>
  <c r="AP69" i="67"/>
  <c r="AL69" i="67"/>
  <c r="AJ69" i="67"/>
  <c r="AF69" i="67"/>
  <c r="AD69" i="67"/>
  <c r="Z69" i="67"/>
  <c r="X69" i="67"/>
  <c r="T69" i="67"/>
  <c r="R69" i="67"/>
  <c r="N69" i="67"/>
  <c r="L69" i="67"/>
  <c r="H69" i="67"/>
  <c r="F69" i="67"/>
  <c r="BO68" i="67"/>
  <c r="BR68" i="67" s="1" a="1"/>
  <c r="BR68" i="67" s="1"/>
  <c r="BO68" i="67" a="1"/>
  <c r="BM68" i="67"/>
  <c r="BQ68" i="67" s="1" a="1"/>
  <c r="BQ68" i="67" s="1"/>
  <c r="BM68" i="67" a="1"/>
  <c r="BL68" i="67" a="1"/>
  <c r="BL68" i="67" s="1"/>
  <c r="BK68" i="67" a="1"/>
  <c r="BK68" i="67" s="1"/>
  <c r="BN68" i="67" s="1"/>
  <c r="BJ68" i="67"/>
  <c r="BH68" i="67"/>
  <c r="BD68" i="67"/>
  <c r="BB68" i="67"/>
  <c r="AX68" i="67"/>
  <c r="AV68" i="67"/>
  <c r="AR68" i="67"/>
  <c r="AP68" i="67"/>
  <c r="AL68" i="67"/>
  <c r="AJ68" i="67"/>
  <c r="AF68" i="67"/>
  <c r="AD68" i="67"/>
  <c r="Z68" i="67"/>
  <c r="X68" i="67"/>
  <c r="T68" i="67"/>
  <c r="R68" i="67"/>
  <c r="N68" i="67"/>
  <c r="L68" i="67"/>
  <c r="H68" i="67"/>
  <c r="F68" i="67"/>
  <c r="BO67" i="67"/>
  <c r="BR67" i="67" s="1" a="1"/>
  <c r="BR67" i="67" s="1"/>
  <c r="BO67" i="67" a="1"/>
  <c r="BM67" i="67" a="1"/>
  <c r="BM67" i="67" s="1"/>
  <c r="BL67" i="67"/>
  <c r="BL67" i="67" a="1"/>
  <c r="BK67" i="67" a="1"/>
  <c r="BK67" i="67" s="1"/>
  <c r="BJ67" i="67"/>
  <c r="BH67" i="67"/>
  <c r="BD67" i="67"/>
  <c r="BB67" i="67"/>
  <c r="AX67" i="67"/>
  <c r="AV67" i="67"/>
  <c r="AR67" i="67"/>
  <c r="AP67" i="67"/>
  <c r="AL67" i="67"/>
  <c r="AJ67" i="67"/>
  <c r="AF67" i="67"/>
  <c r="AD67" i="67"/>
  <c r="Z67" i="67"/>
  <c r="X67" i="67"/>
  <c r="T67" i="67"/>
  <c r="R67" i="67"/>
  <c r="N67" i="67"/>
  <c r="L67" i="67"/>
  <c r="H67" i="67"/>
  <c r="F67" i="67"/>
  <c r="BO66" i="67"/>
  <c r="BR66" i="67" s="1" a="1"/>
  <c r="BR66" i="67" s="1"/>
  <c r="BO66" i="67" a="1"/>
  <c r="BM66" i="67" a="1"/>
  <c r="BM66" i="67" s="1"/>
  <c r="BL66" i="67" a="1"/>
  <c r="BL66" i="67" s="1"/>
  <c r="BK66" i="67" a="1"/>
  <c r="BK66" i="67" s="1"/>
  <c r="BJ66" i="67"/>
  <c r="BH66" i="67"/>
  <c r="BD66" i="67"/>
  <c r="BB66" i="67"/>
  <c r="AX66" i="67"/>
  <c r="AV66" i="67"/>
  <c r="AR66" i="67"/>
  <c r="AP66" i="67"/>
  <c r="AL66" i="67"/>
  <c r="AJ66" i="67"/>
  <c r="AF66" i="67"/>
  <c r="AD66" i="67"/>
  <c r="Z66" i="67"/>
  <c r="X66" i="67"/>
  <c r="T66" i="67"/>
  <c r="R66" i="67"/>
  <c r="N66" i="67"/>
  <c r="L66" i="67"/>
  <c r="H66" i="67"/>
  <c r="F66" i="67"/>
  <c r="B66" i="67" a="1"/>
  <c r="B66" i="67" s="1"/>
  <c r="BI65" i="67"/>
  <c r="BJ65" i="67" s="1"/>
  <c r="BG65" i="67"/>
  <c r="BH65" i="67" s="1"/>
  <c r="BF65" i="67"/>
  <c r="BE65" i="67"/>
  <c r="BC65" i="67"/>
  <c r="BD65" i="67" s="1"/>
  <c r="BA65" i="67"/>
  <c r="BB65" i="67" s="1"/>
  <c r="AZ65" i="67"/>
  <c r="AY65" i="67"/>
  <c r="AW65" i="67"/>
  <c r="AX65" i="67" s="1"/>
  <c r="AU65" i="67"/>
  <c r="AV65" i="67" s="1"/>
  <c r="AT65" i="67"/>
  <c r="AS65" i="67"/>
  <c r="AQ65" i="67"/>
  <c r="AR65" i="67" s="1"/>
  <c r="AO65" i="67"/>
  <c r="AP65" i="67" s="1"/>
  <c r="AN65" i="67"/>
  <c r="AM65" i="67"/>
  <c r="AK65" i="67"/>
  <c r="AL65" i="67" s="1"/>
  <c r="AI65" i="67"/>
  <c r="AJ65" i="67" s="1"/>
  <c r="AH65" i="67"/>
  <c r="AG65" i="67"/>
  <c r="AE65" i="67"/>
  <c r="AF65" i="67" s="1"/>
  <c r="AC65" i="67"/>
  <c r="AD65" i="67" s="1"/>
  <c r="AB65" i="67"/>
  <c r="AA65" i="67"/>
  <c r="Y65" i="67"/>
  <c r="Z65" i="67" s="1"/>
  <c r="W65" i="67"/>
  <c r="X65" i="67" s="1"/>
  <c r="V65" i="67"/>
  <c r="U65" i="67"/>
  <c r="S65" i="67"/>
  <c r="T65" i="67" s="1"/>
  <c r="Q65" i="67"/>
  <c r="R65" i="67" s="1"/>
  <c r="P65" i="67"/>
  <c r="O65" i="67"/>
  <c r="M65" i="67"/>
  <c r="N65" i="67" s="1"/>
  <c r="K65" i="67"/>
  <c r="L65" i="67" s="1"/>
  <c r="J65" i="67"/>
  <c r="I65" i="67"/>
  <c r="G65" i="67"/>
  <c r="H65" i="67" s="1"/>
  <c r="E65" i="67"/>
  <c r="F65" i="67" s="1"/>
  <c r="D65" i="67"/>
  <c r="C65" i="67"/>
  <c r="BO64" i="67" a="1"/>
  <c r="BO64" i="67" s="1"/>
  <c r="BM64" i="67" a="1"/>
  <c r="BM64" i="67" s="1"/>
  <c r="BL64" i="67" a="1"/>
  <c r="BL64" i="67" s="1"/>
  <c r="BK64" i="67" a="1"/>
  <c r="BK64" i="67" s="1"/>
  <c r="BJ64" i="67"/>
  <c r="BD64" i="67"/>
  <c r="AX64" i="67"/>
  <c r="AR64" i="67"/>
  <c r="AL64" i="67"/>
  <c r="AJ64" i="67"/>
  <c r="AF64" i="67"/>
  <c r="Z64" i="67"/>
  <c r="X64" i="67"/>
  <c r="T64" i="67"/>
  <c r="N64" i="67"/>
  <c r="H64" i="67"/>
  <c r="F64" i="67"/>
  <c r="BO63" i="67" a="1"/>
  <c r="BO63" i="67" s="1"/>
  <c r="BM63" i="67"/>
  <c r="BQ63" i="67" s="1" a="1"/>
  <c r="BQ63" i="67" s="1"/>
  <c r="BM63" i="67" a="1"/>
  <c r="BL63" i="67"/>
  <c r="BL63" i="67" a="1"/>
  <c r="BK63" i="67"/>
  <c r="BK63" i="67" a="1"/>
  <c r="BJ63" i="67"/>
  <c r="BH63" i="67"/>
  <c r="BD63" i="67"/>
  <c r="BB63" i="67"/>
  <c r="AX63" i="67"/>
  <c r="AV63" i="67"/>
  <c r="AR63" i="67"/>
  <c r="AP63" i="67"/>
  <c r="AL63" i="67"/>
  <c r="AJ63" i="67"/>
  <c r="AF63" i="67"/>
  <c r="AD63" i="67"/>
  <c r="Z63" i="67"/>
  <c r="X63" i="67"/>
  <c r="T63" i="67"/>
  <c r="R63" i="67"/>
  <c r="N63" i="67"/>
  <c r="L63" i="67"/>
  <c r="H63" i="67"/>
  <c r="F63" i="67"/>
  <c r="BO62" i="67" a="1"/>
  <c r="BO62" i="67" s="1"/>
  <c r="BM62" i="67"/>
  <c r="BQ62" i="67" s="1" a="1"/>
  <c r="BQ62" i="67" s="1"/>
  <c r="BM62" i="67" a="1"/>
  <c r="BL62" i="67"/>
  <c r="BL62" i="67" a="1"/>
  <c r="BK62" i="67"/>
  <c r="BK62" i="67" a="1"/>
  <c r="BJ62" i="67"/>
  <c r="BH62" i="67"/>
  <c r="BD62" i="67"/>
  <c r="BB62" i="67"/>
  <c r="AX62" i="67"/>
  <c r="AV62" i="67"/>
  <c r="AR62" i="67"/>
  <c r="AP62" i="67"/>
  <c r="AL62" i="67"/>
  <c r="AJ62" i="67"/>
  <c r="AF62" i="67"/>
  <c r="AD62" i="67"/>
  <c r="Z62" i="67"/>
  <c r="X62" i="67"/>
  <c r="T62" i="67"/>
  <c r="R62" i="67"/>
  <c r="N62" i="67"/>
  <c r="L62" i="67"/>
  <c r="H62" i="67"/>
  <c r="F62" i="67"/>
  <c r="BO61" i="67" a="1"/>
  <c r="BO61" i="67" s="1"/>
  <c r="BL61" i="67"/>
  <c r="BL61" i="67" a="1"/>
  <c r="BK61" i="67"/>
  <c r="BK61" i="67" a="1"/>
  <c r="BJ61" i="67"/>
  <c r="BH61" i="67"/>
  <c r="BD61" i="67"/>
  <c r="BB61" i="67"/>
  <c r="AX61" i="67"/>
  <c r="AV61" i="67"/>
  <c r="AR61" i="67"/>
  <c r="AP61" i="67"/>
  <c r="AL61" i="67"/>
  <c r="AJ61" i="67"/>
  <c r="AF61" i="67"/>
  <c r="AD61" i="67"/>
  <c r="Z61" i="67"/>
  <c r="X61" i="67"/>
  <c r="T61" i="67"/>
  <c r="R61" i="67"/>
  <c r="N61" i="67"/>
  <c r="M61" i="67"/>
  <c r="L61" i="67"/>
  <c r="K61" i="67"/>
  <c r="H61" i="67"/>
  <c r="G61" i="67"/>
  <c r="F61" i="67"/>
  <c r="E61" i="67"/>
  <c r="E58" i="67" s="1"/>
  <c r="F58" i="67" s="1"/>
  <c r="BO60" i="67" a="1"/>
  <c r="BO60" i="67" s="1"/>
  <c r="BM60" i="67"/>
  <c r="BQ60" i="67" s="1" a="1"/>
  <c r="BQ60" i="67" s="1"/>
  <c r="BM60" i="67" a="1"/>
  <c r="BL60" i="67"/>
  <c r="BL60" i="67" a="1"/>
  <c r="BK60" i="67"/>
  <c r="BK60" i="67" a="1"/>
  <c r="BJ60" i="67"/>
  <c r="BH60" i="67"/>
  <c r="BD60" i="67"/>
  <c r="BB60" i="67"/>
  <c r="AX60" i="67"/>
  <c r="AV60" i="67"/>
  <c r="AR60" i="67"/>
  <c r="AP60" i="67"/>
  <c r="AL60" i="67"/>
  <c r="AJ60" i="67"/>
  <c r="AF60" i="67"/>
  <c r="AD60" i="67"/>
  <c r="Z60" i="67"/>
  <c r="X60" i="67"/>
  <c r="T60" i="67"/>
  <c r="R60" i="67"/>
  <c r="N60" i="67"/>
  <c r="L60" i="67"/>
  <c r="H60" i="67"/>
  <c r="F60" i="67"/>
  <c r="BQ59" i="67"/>
  <c r="BQ59" i="67" a="1"/>
  <c r="BO59" i="67" a="1"/>
  <c r="BO59" i="67" s="1"/>
  <c r="BM59" i="67"/>
  <c r="BM59" i="67" a="1"/>
  <c r="BL59" i="67" a="1"/>
  <c r="BL59" i="67" s="1"/>
  <c r="BL58" i="67" s="1"/>
  <c r="BK59" i="67"/>
  <c r="BK59" i="67" a="1"/>
  <c r="BJ59" i="67"/>
  <c r="BH59" i="67"/>
  <c r="BD59" i="67"/>
  <c r="BB59" i="67"/>
  <c r="AX59" i="67"/>
  <c r="AV59" i="67"/>
  <c r="AR59" i="67"/>
  <c r="AP59" i="67"/>
  <c r="AL59" i="67"/>
  <c r="AJ59" i="67"/>
  <c r="AF59" i="67"/>
  <c r="AD59" i="67"/>
  <c r="Z59" i="67"/>
  <c r="X59" i="67"/>
  <c r="T59" i="67"/>
  <c r="R59" i="67"/>
  <c r="N59" i="67"/>
  <c r="L59" i="67"/>
  <c r="H59" i="67"/>
  <c r="F59" i="67"/>
  <c r="B59" i="67" a="1"/>
  <c r="B59" i="67" s="1"/>
  <c r="BI58" i="67"/>
  <c r="BJ58" i="67" s="1"/>
  <c r="BG58" i="67"/>
  <c r="BF58" i="67"/>
  <c r="BE58" i="67"/>
  <c r="BC58" i="67"/>
  <c r="BA58" i="67"/>
  <c r="AZ58" i="67"/>
  <c r="BD58" i="67" s="1"/>
  <c r="AY58" i="67"/>
  <c r="AW58" i="67"/>
  <c r="AX58" i="67" s="1"/>
  <c r="AU58" i="67"/>
  <c r="AT58" i="67"/>
  <c r="AS58" i="67"/>
  <c r="AV58" i="67" s="1"/>
  <c r="AQ58" i="67"/>
  <c r="AO58" i="67"/>
  <c r="AN58" i="67"/>
  <c r="AR58" i="67" s="1"/>
  <c r="AM58" i="67"/>
  <c r="AK58" i="67"/>
  <c r="AL58" i="67" s="1"/>
  <c r="AI58" i="67"/>
  <c r="AH58" i="67"/>
  <c r="AG58" i="67"/>
  <c r="AJ58" i="67" s="1"/>
  <c r="AE58" i="67"/>
  <c r="AC58" i="67"/>
  <c r="AB58" i="67"/>
  <c r="AF58" i="67" s="1"/>
  <c r="AA58" i="67"/>
  <c r="Y58" i="67"/>
  <c r="Z58" i="67" s="1"/>
  <c r="W58" i="67"/>
  <c r="V58" i="67"/>
  <c r="U58" i="67"/>
  <c r="S58" i="67"/>
  <c r="Q58" i="67"/>
  <c r="P58" i="67"/>
  <c r="T58" i="67" s="1"/>
  <c r="O58" i="67"/>
  <c r="M58" i="67"/>
  <c r="N58" i="67" s="1"/>
  <c r="K58" i="67"/>
  <c r="J58" i="67"/>
  <c r="I58" i="67"/>
  <c r="L58" i="67" s="1"/>
  <c r="G58" i="67"/>
  <c r="D58" i="67"/>
  <c r="H58" i="67" s="1"/>
  <c r="C58" i="67"/>
  <c r="BQ57" i="67" a="1"/>
  <c r="BQ57" i="67" s="1"/>
  <c r="BO57" i="67"/>
  <c r="BR57" i="67" s="1" a="1"/>
  <c r="BR57" i="67" s="1"/>
  <c r="BO57" i="67" a="1"/>
  <c r="BM57" i="67"/>
  <c r="BM57" i="67" a="1"/>
  <c r="BL57" i="67"/>
  <c r="BL57" i="67" a="1"/>
  <c r="BK57" i="67" a="1"/>
  <c r="BK57" i="67" s="1"/>
  <c r="BP57" i="67" s="1"/>
  <c r="BJ57" i="67"/>
  <c r="BD57" i="67"/>
  <c r="AX57" i="67"/>
  <c r="AR57" i="67"/>
  <c r="AL57" i="67"/>
  <c r="AJ57" i="67"/>
  <c r="AF57" i="67"/>
  <c r="AD57" i="67"/>
  <c r="Z57" i="67"/>
  <c r="X57" i="67"/>
  <c r="T57" i="67"/>
  <c r="N57" i="67"/>
  <c r="H57" i="67"/>
  <c r="F57" i="67"/>
  <c r="BO56" i="67" a="1"/>
  <c r="BO56" i="67" s="1"/>
  <c r="BM56" i="67" a="1"/>
  <c r="BM56" i="67" s="1"/>
  <c r="BL56" i="67" a="1"/>
  <c r="BL56" i="67" s="1"/>
  <c r="BK56" i="67"/>
  <c r="BK56" i="67" a="1"/>
  <c r="BJ56" i="67"/>
  <c r="BH56" i="67"/>
  <c r="BD56" i="67"/>
  <c r="BB56" i="67"/>
  <c r="AX56" i="67"/>
  <c r="AV56" i="67"/>
  <c r="AR56" i="67"/>
  <c r="AP56" i="67"/>
  <c r="AL56" i="67"/>
  <c r="AJ56" i="67"/>
  <c r="AF56" i="67"/>
  <c r="AD56" i="67"/>
  <c r="Z56" i="67"/>
  <c r="X56" i="67"/>
  <c r="T56" i="67"/>
  <c r="R56" i="67"/>
  <c r="N56" i="67"/>
  <c r="L56" i="67"/>
  <c r="H56" i="67"/>
  <c r="F56" i="67"/>
  <c r="BQ55" i="67"/>
  <c r="BQ55" i="67" a="1"/>
  <c r="BO55" i="67" a="1"/>
  <c r="BO55" i="67" s="1"/>
  <c r="BM55" i="67"/>
  <c r="BM55" i="67" a="1"/>
  <c r="BL55" i="67" a="1"/>
  <c r="BL55" i="67" s="1"/>
  <c r="BK55" i="67" a="1"/>
  <c r="BK55" i="67" s="1"/>
  <c r="BJ55" i="67"/>
  <c r="BH55" i="67"/>
  <c r="BD55" i="67"/>
  <c r="BB55" i="67"/>
  <c r="AX55" i="67"/>
  <c r="AV55" i="67"/>
  <c r="AR55" i="67"/>
  <c r="AP55" i="67"/>
  <c r="AL55" i="67"/>
  <c r="AJ55" i="67"/>
  <c r="AF55" i="67"/>
  <c r="AD55" i="67"/>
  <c r="Z55" i="67"/>
  <c r="X55" i="67"/>
  <c r="T55" i="67"/>
  <c r="R55" i="67"/>
  <c r="N55" i="67"/>
  <c r="L55" i="67"/>
  <c r="H55" i="67"/>
  <c r="F55" i="67"/>
  <c r="BQ54" i="67" a="1"/>
  <c r="BQ54" i="67" s="1"/>
  <c r="BP54" i="67"/>
  <c r="BO54" i="67"/>
  <c r="BR54" i="67" s="1" a="1"/>
  <c r="BR54" i="67" s="1"/>
  <c r="BO54" i="67" a="1"/>
  <c r="BM54" i="67"/>
  <c r="BN54" i="67" s="1"/>
  <c r="BM54" i="67" a="1"/>
  <c r="BL54" i="67"/>
  <c r="BL54" i="67" a="1"/>
  <c r="BK54" i="67" a="1"/>
  <c r="BK54" i="67" s="1"/>
  <c r="BJ54" i="67"/>
  <c r="BH54" i="67"/>
  <c r="BD54" i="67"/>
  <c r="BB54" i="67"/>
  <c r="AX54" i="67"/>
  <c r="AV54" i="67"/>
  <c r="AR54" i="67"/>
  <c r="AP54" i="67"/>
  <c r="AL54" i="67"/>
  <c r="AJ54" i="67"/>
  <c r="AF54" i="67"/>
  <c r="AD54" i="67"/>
  <c r="Z54" i="67"/>
  <c r="X54" i="67"/>
  <c r="T54" i="67"/>
  <c r="R54" i="67"/>
  <c r="N54" i="67"/>
  <c r="L54" i="67"/>
  <c r="H54" i="67"/>
  <c r="F54" i="67"/>
  <c r="BQ53" i="67" a="1"/>
  <c r="BQ53" i="67" s="1"/>
  <c r="BO53" i="67" a="1"/>
  <c r="BO53" i="67" s="1"/>
  <c r="BM53" i="67"/>
  <c r="BM53" i="67" a="1"/>
  <c r="BL53" i="67" a="1"/>
  <c r="BL53" i="67" s="1"/>
  <c r="BL51" i="67" s="1"/>
  <c r="BK53" i="67" a="1"/>
  <c r="BK53" i="67" s="1"/>
  <c r="BJ53" i="67"/>
  <c r="BH53" i="67"/>
  <c r="BD53" i="67"/>
  <c r="BB53" i="67"/>
  <c r="AX53" i="67"/>
  <c r="AV53" i="67"/>
  <c r="AR53" i="67"/>
  <c r="AP53" i="67"/>
  <c r="AL53" i="67"/>
  <c r="AJ53" i="67"/>
  <c r="AF53" i="67"/>
  <c r="AD53" i="67"/>
  <c r="Z53" i="67"/>
  <c r="X53" i="67"/>
  <c r="T53" i="67"/>
  <c r="R53" i="67"/>
  <c r="N53" i="67"/>
  <c r="L53" i="67"/>
  <c r="H53" i="67"/>
  <c r="F53" i="67"/>
  <c r="BO52" i="67"/>
  <c r="BR52" i="67" s="1" a="1"/>
  <c r="BR52" i="67" s="1"/>
  <c r="BO52" i="67" a="1"/>
  <c r="BM52" i="67"/>
  <c r="BM52" i="67" a="1"/>
  <c r="BL52" i="67"/>
  <c r="BL52" i="67" a="1"/>
  <c r="BK52" i="67" a="1"/>
  <c r="BK52" i="67" s="1"/>
  <c r="BJ52" i="67"/>
  <c r="BH52" i="67"/>
  <c r="BD52" i="67"/>
  <c r="BB52" i="67"/>
  <c r="AX52" i="67"/>
  <c r="AV52" i="67"/>
  <c r="AR52" i="67"/>
  <c r="AP52" i="67"/>
  <c r="AL52" i="67"/>
  <c r="AJ52" i="67"/>
  <c r="AF52" i="67"/>
  <c r="AD52" i="67"/>
  <c r="Z52" i="67"/>
  <c r="X52" i="67"/>
  <c r="T52" i="67"/>
  <c r="R52" i="67"/>
  <c r="N52" i="67"/>
  <c r="L52" i="67"/>
  <c r="H52" i="67"/>
  <c r="F52" i="67"/>
  <c r="B52" i="67" a="1"/>
  <c r="B52" i="67" s="1"/>
  <c r="BI51" i="67"/>
  <c r="BJ51" i="67" s="1"/>
  <c r="BG51" i="67"/>
  <c r="BH51" i="67" s="1"/>
  <c r="BF51" i="67"/>
  <c r="BE51" i="67"/>
  <c r="BC51" i="67"/>
  <c r="BD51" i="67" s="1"/>
  <c r="BA51" i="67"/>
  <c r="AZ51" i="67"/>
  <c r="AY51" i="67"/>
  <c r="AW51" i="67"/>
  <c r="AX51" i="67" s="1"/>
  <c r="AU51" i="67"/>
  <c r="AV51" i="67" s="1"/>
  <c r="AT51" i="67"/>
  <c r="AS51" i="67"/>
  <c r="AQ51" i="67"/>
  <c r="AO51" i="67"/>
  <c r="AN51" i="67"/>
  <c r="AM51" i="67"/>
  <c r="AK51" i="67"/>
  <c r="AL51" i="67" s="1"/>
  <c r="AI51" i="67"/>
  <c r="AJ51" i="67" s="1"/>
  <c r="AH51" i="67"/>
  <c r="AG51" i="67"/>
  <c r="AE51" i="67"/>
  <c r="AC51" i="67"/>
  <c r="AD51" i="67" s="1"/>
  <c r="AB51" i="67"/>
  <c r="AA51" i="67"/>
  <c r="Y51" i="67"/>
  <c r="Z51" i="67" s="1"/>
  <c r="W51" i="67"/>
  <c r="X51" i="67" s="1"/>
  <c r="V51" i="67"/>
  <c r="U51" i="67"/>
  <c r="S51" i="67"/>
  <c r="T51" i="67" s="1"/>
  <c r="Q51" i="67"/>
  <c r="P51" i="67"/>
  <c r="O51" i="67"/>
  <c r="M51" i="67"/>
  <c r="N51" i="67" s="1"/>
  <c r="K51" i="67"/>
  <c r="L51" i="67" s="1"/>
  <c r="J51" i="67"/>
  <c r="I51" i="67"/>
  <c r="G51" i="67"/>
  <c r="E51" i="67"/>
  <c r="D51" i="67"/>
  <c r="C51" i="67"/>
  <c r="BO50" i="67"/>
  <c r="BR50" i="67" s="1" a="1"/>
  <c r="BR50" i="67" s="1"/>
  <c r="BO50" i="67" a="1"/>
  <c r="BM50" i="67" a="1"/>
  <c r="BM50" i="67" s="1"/>
  <c r="BL50" i="67"/>
  <c r="BL50" i="67" a="1"/>
  <c r="BK50" i="67" a="1"/>
  <c r="BK50" i="67" s="1"/>
  <c r="BJ50" i="67"/>
  <c r="BD50" i="67"/>
  <c r="AX50" i="67"/>
  <c r="AR50" i="67"/>
  <c r="AL50" i="67"/>
  <c r="AJ50" i="67"/>
  <c r="AF50" i="67"/>
  <c r="AD50" i="67"/>
  <c r="Z50" i="67"/>
  <c r="X50" i="67"/>
  <c r="T50" i="67"/>
  <c r="N50" i="67"/>
  <c r="H50" i="67"/>
  <c r="BO49" i="67" a="1"/>
  <c r="BO49" i="67" s="1"/>
  <c r="BM49" i="67"/>
  <c r="BQ49" i="67" s="1" a="1"/>
  <c r="BQ49" i="67" s="1"/>
  <c r="BM49" i="67" a="1"/>
  <c r="BL49" i="67"/>
  <c r="BL49" i="67" a="1"/>
  <c r="BK49" i="67" a="1"/>
  <c r="BK49" i="67" s="1"/>
  <c r="BN49" i="67" s="1"/>
  <c r="BJ49" i="67"/>
  <c r="BH49" i="67"/>
  <c r="BD49" i="67"/>
  <c r="BB49" i="67"/>
  <c r="AX49" i="67"/>
  <c r="AV49" i="67"/>
  <c r="AR49" i="67"/>
  <c r="AP49" i="67"/>
  <c r="AL49" i="67"/>
  <c r="AJ49" i="67"/>
  <c r="AF49" i="67"/>
  <c r="AD49" i="67"/>
  <c r="Z49" i="67"/>
  <c r="X49" i="67"/>
  <c r="T49" i="67"/>
  <c r="R49" i="67"/>
  <c r="N49" i="67"/>
  <c r="L49" i="67"/>
  <c r="H49" i="67"/>
  <c r="F49" i="67"/>
  <c r="BO48" i="67" a="1"/>
  <c r="BO48" i="67" s="1"/>
  <c r="BM48" i="67" a="1"/>
  <c r="BM48" i="67" s="1"/>
  <c r="BL48" i="67"/>
  <c r="BL48" i="67" a="1"/>
  <c r="BK48" i="67" a="1"/>
  <c r="BK48" i="67" s="1"/>
  <c r="BJ48" i="67"/>
  <c r="BH48" i="67"/>
  <c r="BD48" i="67"/>
  <c r="BB48" i="67"/>
  <c r="AX48" i="67"/>
  <c r="AV48" i="67"/>
  <c r="AR48" i="67"/>
  <c r="AP48" i="67"/>
  <c r="AL48" i="67"/>
  <c r="AJ48" i="67"/>
  <c r="AF48" i="67"/>
  <c r="AD48" i="67"/>
  <c r="Y48" i="67"/>
  <c r="Z48" i="67" s="1"/>
  <c r="X48" i="67"/>
  <c r="W48" i="67"/>
  <c r="T48" i="67"/>
  <c r="R48" i="67"/>
  <c r="N48" i="67"/>
  <c r="L48" i="67"/>
  <c r="H48" i="67"/>
  <c r="F48" i="67"/>
  <c r="BO47" i="67" a="1"/>
  <c r="BO47" i="67" s="1"/>
  <c r="BM47" i="67" a="1"/>
  <c r="BM47" i="67" s="1"/>
  <c r="BL47" i="67"/>
  <c r="BL47" i="67" a="1"/>
  <c r="BK47" i="67" a="1"/>
  <c r="BK47" i="67" s="1"/>
  <c r="BJ47" i="67"/>
  <c r="BH47" i="67"/>
  <c r="BD47" i="67"/>
  <c r="BB47" i="67"/>
  <c r="AX47" i="67"/>
  <c r="AV47" i="67"/>
  <c r="AR47" i="67"/>
  <c r="AP47" i="67"/>
  <c r="AL47" i="67"/>
  <c r="AJ47" i="67"/>
  <c r="AF47" i="67"/>
  <c r="AD47" i="67"/>
  <c r="Z47" i="67"/>
  <c r="X47" i="67"/>
  <c r="T47" i="67"/>
  <c r="R47" i="67"/>
  <c r="N47" i="67"/>
  <c r="L47" i="67"/>
  <c r="H47" i="67"/>
  <c r="F47" i="67"/>
  <c r="BO46" i="67" a="1"/>
  <c r="BO46" i="67" s="1"/>
  <c r="BM46" i="67"/>
  <c r="BQ46" i="67" s="1" a="1"/>
  <c r="BQ46" i="67" s="1"/>
  <c r="BM46" i="67" a="1"/>
  <c r="BL46" i="67" a="1"/>
  <c r="BL46" i="67" s="1"/>
  <c r="BK46" i="67"/>
  <c r="BK46" i="67" a="1"/>
  <c r="BJ46" i="67"/>
  <c r="BH46" i="67"/>
  <c r="BD46" i="67"/>
  <c r="BB46" i="67"/>
  <c r="AX46" i="67"/>
  <c r="AV46" i="67"/>
  <c r="AR46" i="67"/>
  <c r="AP46" i="67"/>
  <c r="AL46" i="67"/>
  <c r="AJ46" i="67"/>
  <c r="AF46" i="67"/>
  <c r="AD46" i="67"/>
  <c r="Z46" i="67"/>
  <c r="X46" i="67"/>
  <c r="T46" i="67"/>
  <c r="R46" i="67"/>
  <c r="N46" i="67"/>
  <c r="L46" i="67"/>
  <c r="H46" i="67"/>
  <c r="F46" i="67"/>
  <c r="BR45" i="67" a="1"/>
  <c r="BR45" i="67" s="1"/>
  <c r="BQ45" i="67"/>
  <c r="BQ45" i="67" a="1"/>
  <c r="BO45" i="67"/>
  <c r="BO45" i="67" a="1"/>
  <c r="BM45" i="67"/>
  <c r="BM45" i="67" a="1"/>
  <c r="BL45" i="67"/>
  <c r="BL44" i="67" s="1"/>
  <c r="BL45" i="67" a="1"/>
  <c r="BK45" i="67" a="1"/>
  <c r="BK45" i="67" s="1"/>
  <c r="BK44" i="67" s="1"/>
  <c r="BJ45" i="67"/>
  <c r="BH45" i="67"/>
  <c r="BD45" i="67"/>
  <c r="BB45" i="67"/>
  <c r="AX45" i="67"/>
  <c r="AV45" i="67"/>
  <c r="AR45" i="67"/>
  <c r="AP45" i="67"/>
  <c r="AL45" i="67"/>
  <c r="AJ45" i="67"/>
  <c r="AF45" i="67"/>
  <c r="AD45" i="67"/>
  <c r="Z45" i="67"/>
  <c r="X45" i="67"/>
  <c r="T45" i="67"/>
  <c r="R45" i="67"/>
  <c r="N45" i="67"/>
  <c r="L45" i="67"/>
  <c r="H45" i="67"/>
  <c r="F45" i="67"/>
  <c r="B45" i="67"/>
  <c r="B45" i="67" a="1"/>
  <c r="BJ44" i="67"/>
  <c r="BI44" i="67"/>
  <c r="BG44" i="67"/>
  <c r="BH44" i="67" s="1"/>
  <c r="BF44" i="67"/>
  <c r="BE44" i="67"/>
  <c r="BC44" i="67"/>
  <c r="BD44" i="67" s="1"/>
  <c r="BA44" i="67"/>
  <c r="AZ44" i="67"/>
  <c r="BB44" i="67" s="1"/>
  <c r="AY44" i="67"/>
  <c r="AX44" i="67"/>
  <c r="AW44" i="67"/>
  <c r="AU44" i="67"/>
  <c r="AV44" i="67" s="1"/>
  <c r="AT44" i="67"/>
  <c r="AS44" i="67"/>
  <c r="AQ44" i="67"/>
  <c r="AR44" i="67" s="1"/>
  <c r="AO44" i="67"/>
  <c r="AN44" i="67"/>
  <c r="AP44" i="67" s="1"/>
  <c r="AM44" i="67"/>
  <c r="AL44" i="67"/>
  <c r="AK44" i="67"/>
  <c r="AI44" i="67"/>
  <c r="AJ44" i="67" s="1"/>
  <c r="AH44" i="67"/>
  <c r="AG44" i="67"/>
  <c r="AE44" i="67"/>
  <c r="AF44" i="67" s="1"/>
  <c r="AC44" i="67"/>
  <c r="AB44" i="67"/>
  <c r="AD44" i="67" s="1"/>
  <c r="AA44" i="67"/>
  <c r="Z44" i="67"/>
  <c r="Y44" i="67"/>
  <c r="W44" i="67"/>
  <c r="X44" i="67" s="1"/>
  <c r="V44" i="67"/>
  <c r="U44" i="67"/>
  <c r="S44" i="67"/>
  <c r="T44" i="67" s="1"/>
  <c r="Q44" i="67"/>
  <c r="P44" i="67"/>
  <c r="R44" i="67" s="1"/>
  <c r="O44" i="67"/>
  <c r="N44" i="67"/>
  <c r="M44" i="67"/>
  <c r="K44" i="67"/>
  <c r="L44" i="67" s="1"/>
  <c r="J44" i="67"/>
  <c r="I44" i="67"/>
  <c r="G44" i="67"/>
  <c r="H44" i="67" s="1"/>
  <c r="E44" i="67"/>
  <c r="D44" i="67"/>
  <c r="F44" i="67" s="1"/>
  <c r="C44" i="67"/>
  <c r="BQ43" i="67" a="1"/>
  <c r="BQ43" i="67" s="1"/>
  <c r="BO43" i="67"/>
  <c r="BO43" i="67" a="1"/>
  <c r="BM43" i="67"/>
  <c r="BN43" i="67" s="1"/>
  <c r="BM43" i="67" a="1"/>
  <c r="BL43" i="67" a="1"/>
  <c r="BL43" i="67" s="1"/>
  <c r="BK43" i="67"/>
  <c r="BK43" i="67" a="1"/>
  <c r="BJ43" i="67"/>
  <c r="BD43" i="67"/>
  <c r="AX43" i="67"/>
  <c r="AR43" i="67"/>
  <c r="AL43" i="67"/>
  <c r="AF43" i="67"/>
  <c r="Z43" i="67"/>
  <c r="T43" i="67"/>
  <c r="N43" i="67"/>
  <c r="H43" i="67"/>
  <c r="BQ42" i="67" a="1"/>
  <c r="BQ42" i="67" s="1"/>
  <c r="BO42" i="67"/>
  <c r="BP42" i="67" s="1"/>
  <c r="BO42" i="67" a="1"/>
  <c r="BM42" i="67" a="1"/>
  <c r="BM42" i="67" s="1"/>
  <c r="BN42" i="67" s="1"/>
  <c r="BL42" i="67" a="1"/>
  <c r="BL42" i="67" s="1"/>
  <c r="BK42" i="67"/>
  <c r="BK42" i="67" a="1"/>
  <c r="BJ42" i="67"/>
  <c r="BH42" i="67"/>
  <c r="BD42" i="67"/>
  <c r="BB42" i="67"/>
  <c r="AX42" i="67"/>
  <c r="AV42" i="67"/>
  <c r="AR42" i="67"/>
  <c r="AP42" i="67"/>
  <c r="AL42" i="67"/>
  <c r="AJ42" i="67"/>
  <c r="AF42" i="67"/>
  <c r="AD42" i="67"/>
  <c r="Z42" i="67"/>
  <c r="X42" i="67"/>
  <c r="T42" i="67"/>
  <c r="R42" i="67"/>
  <c r="N42" i="67"/>
  <c r="L42" i="67"/>
  <c r="H42" i="67"/>
  <c r="F42" i="67"/>
  <c r="BO41" i="67"/>
  <c r="BO41" i="67" a="1"/>
  <c r="BM41" i="67" a="1"/>
  <c r="BM41" i="67" s="1"/>
  <c r="BL41" i="67" a="1"/>
  <c r="BL41" i="67" s="1"/>
  <c r="BK41" i="67" a="1"/>
  <c r="BK41" i="67" s="1"/>
  <c r="BJ41" i="67"/>
  <c r="BH41" i="67"/>
  <c r="BD41" i="67"/>
  <c r="BB41" i="67"/>
  <c r="AX41" i="67"/>
  <c r="AV41" i="67"/>
  <c r="AR41" i="67"/>
  <c r="AP41" i="67"/>
  <c r="AL41" i="67"/>
  <c r="AJ41" i="67"/>
  <c r="AF41" i="67"/>
  <c r="AD41" i="67"/>
  <c r="Z41" i="67"/>
  <c r="X41" i="67"/>
  <c r="T41" i="67"/>
  <c r="R41" i="67"/>
  <c r="N41" i="67"/>
  <c r="L41" i="67"/>
  <c r="H41" i="67"/>
  <c r="F41" i="67"/>
  <c r="BO40" i="67" a="1"/>
  <c r="BO40" i="67" s="1"/>
  <c r="BM40" i="67" a="1"/>
  <c r="BM40" i="67" s="1"/>
  <c r="BQ40" i="67" s="1" a="1"/>
  <c r="BQ40" i="67" s="1"/>
  <c r="BL40" i="67" a="1"/>
  <c r="BL40" i="67" s="1"/>
  <c r="BK40" i="67" a="1"/>
  <c r="BK40" i="67" s="1"/>
  <c r="BJ40" i="67"/>
  <c r="BH40" i="67"/>
  <c r="BD40" i="67"/>
  <c r="BB40" i="67"/>
  <c r="AX40" i="67"/>
  <c r="AV40" i="67"/>
  <c r="AR40" i="67"/>
  <c r="AP40" i="67"/>
  <c r="AL40" i="67"/>
  <c r="AJ40" i="67"/>
  <c r="AF40" i="67"/>
  <c r="AD40" i="67"/>
  <c r="Z40" i="67"/>
  <c r="X40" i="67"/>
  <c r="T40" i="67"/>
  <c r="R40" i="67"/>
  <c r="N40" i="67"/>
  <c r="L40" i="67"/>
  <c r="H40" i="67"/>
  <c r="F40" i="67"/>
  <c r="BO39" i="67" a="1"/>
  <c r="BO39" i="67" s="1"/>
  <c r="BM39" i="67" a="1"/>
  <c r="BM39" i="67" s="1"/>
  <c r="BL39" i="67" a="1"/>
  <c r="BL39" i="67" s="1"/>
  <c r="BK39" i="67" a="1"/>
  <c r="BK39" i="67" s="1"/>
  <c r="BJ39" i="67"/>
  <c r="BH39" i="67"/>
  <c r="BD39" i="67"/>
  <c r="BB39" i="67"/>
  <c r="AX39" i="67"/>
  <c r="AV39" i="67"/>
  <c r="AR39" i="67"/>
  <c r="AP39" i="67"/>
  <c r="AL39" i="67"/>
  <c r="AJ39" i="67"/>
  <c r="AF39" i="67"/>
  <c r="AD39" i="67"/>
  <c r="Z39" i="67"/>
  <c r="X39" i="67"/>
  <c r="T39" i="67"/>
  <c r="R39" i="67"/>
  <c r="N39" i="67"/>
  <c r="L39" i="67"/>
  <c r="H39" i="67"/>
  <c r="F39" i="67"/>
  <c r="BO38" i="67"/>
  <c r="BR38" i="67" s="1" a="1"/>
  <c r="BR38" i="67" s="1"/>
  <c r="BO38" i="67" a="1"/>
  <c r="BM38" i="67"/>
  <c r="BQ38" i="67" s="1" a="1"/>
  <c r="BQ38" i="67" s="1"/>
  <c r="BM38" i="67" a="1"/>
  <c r="BL38" i="67" a="1"/>
  <c r="BL38" i="67" s="1"/>
  <c r="BL37" i="67" s="1"/>
  <c r="BK38" i="67" a="1"/>
  <c r="BK38" i="67" s="1"/>
  <c r="BK37" i="67" s="1"/>
  <c r="BJ38" i="67"/>
  <c r="BH38" i="67"/>
  <c r="BD38" i="67"/>
  <c r="BB38" i="67"/>
  <c r="AX38" i="67"/>
  <c r="AV38" i="67"/>
  <c r="AR38" i="67"/>
  <c r="AP38" i="67"/>
  <c r="AL38" i="67"/>
  <c r="AJ38" i="67"/>
  <c r="AF38" i="67"/>
  <c r="AD38" i="67"/>
  <c r="Z38" i="67"/>
  <c r="X38" i="67"/>
  <c r="T38" i="67"/>
  <c r="R38" i="67"/>
  <c r="N38" i="67"/>
  <c r="L38" i="67"/>
  <c r="H38" i="67"/>
  <c r="F38" i="67"/>
  <c r="B38" i="67" a="1"/>
  <c r="B38" i="67" s="1"/>
  <c r="BI37" i="67"/>
  <c r="BJ37" i="67" s="1"/>
  <c r="BG37" i="67"/>
  <c r="BH37" i="67" s="1"/>
  <c r="BF37" i="67"/>
  <c r="BE37" i="67"/>
  <c r="BC37" i="67"/>
  <c r="BD37" i="67" s="1"/>
  <c r="BA37" i="67"/>
  <c r="BB37" i="67" s="1"/>
  <c r="AZ37" i="67"/>
  <c r="AY37" i="67"/>
  <c r="AW37" i="67"/>
  <c r="AX37" i="67" s="1"/>
  <c r="AU37" i="67"/>
  <c r="AV37" i="67" s="1"/>
  <c r="AT37" i="67"/>
  <c r="AS37" i="67"/>
  <c r="AQ37" i="67"/>
  <c r="AR37" i="67" s="1"/>
  <c r="AO37" i="67"/>
  <c r="AP37" i="67" s="1"/>
  <c r="AN37" i="67"/>
  <c r="AM37" i="67"/>
  <c r="AK37" i="67"/>
  <c r="AL37" i="67" s="1"/>
  <c r="AI37" i="67"/>
  <c r="AJ37" i="67" s="1"/>
  <c r="AH37" i="67"/>
  <c r="AG37" i="67"/>
  <c r="AE37" i="67"/>
  <c r="AF37" i="67" s="1"/>
  <c r="AC37" i="67"/>
  <c r="AD37" i="67" s="1"/>
  <c r="AB37" i="67"/>
  <c r="AA37" i="67"/>
  <c r="Y37" i="67"/>
  <c r="Z37" i="67" s="1"/>
  <c r="W37" i="67"/>
  <c r="X37" i="67" s="1"/>
  <c r="V37" i="67"/>
  <c r="U37" i="67"/>
  <c r="S37" i="67"/>
  <c r="T37" i="67" s="1"/>
  <c r="Q37" i="67"/>
  <c r="R37" i="67" s="1"/>
  <c r="P37" i="67"/>
  <c r="O37" i="67"/>
  <c r="M37" i="67"/>
  <c r="N37" i="67" s="1"/>
  <c r="K37" i="67"/>
  <c r="L37" i="67" s="1"/>
  <c r="J37" i="67"/>
  <c r="I37" i="67"/>
  <c r="G37" i="67"/>
  <c r="H37" i="67" s="1"/>
  <c r="E37" i="67"/>
  <c r="F37" i="67" s="1"/>
  <c r="D37" i="67"/>
  <c r="C37" i="67"/>
  <c r="BR36" i="67" a="1"/>
  <c r="BR36" i="67" s="1"/>
  <c r="BO36" i="67" a="1"/>
  <c r="BO36" i="67" s="1"/>
  <c r="BM36" i="67" a="1"/>
  <c r="BM36" i="67" s="1"/>
  <c r="BL36" i="67" a="1"/>
  <c r="BL36" i="67" s="1"/>
  <c r="BK36" i="67" a="1"/>
  <c r="BK36" i="67" s="1"/>
  <c r="BJ36" i="67"/>
  <c r="BD36" i="67"/>
  <c r="AX36" i="67"/>
  <c r="AR36" i="67"/>
  <c r="AL36" i="67"/>
  <c r="AF36" i="67"/>
  <c r="Z36" i="67"/>
  <c r="T36" i="67"/>
  <c r="N36" i="67"/>
  <c r="H36" i="67"/>
  <c r="BR35" i="67" a="1"/>
  <c r="BR35" i="67" s="1"/>
  <c r="BO35" i="67" a="1"/>
  <c r="BO35" i="67" s="1"/>
  <c r="BM35" i="67" a="1"/>
  <c r="BM35" i="67" s="1"/>
  <c r="BL35" i="67" a="1"/>
  <c r="BL35" i="67" s="1"/>
  <c r="BK35" i="67" a="1"/>
  <c r="BK35" i="67" s="1"/>
  <c r="BJ35" i="67"/>
  <c r="BH35" i="67"/>
  <c r="BD35" i="67"/>
  <c r="BB35" i="67"/>
  <c r="AX35" i="67"/>
  <c r="AV35" i="67"/>
  <c r="AR35" i="67"/>
  <c r="AP35" i="67"/>
  <c r="AL35" i="67"/>
  <c r="AJ35" i="67"/>
  <c r="AF35" i="67"/>
  <c r="AD35" i="67"/>
  <c r="Z35" i="67"/>
  <c r="X35" i="67"/>
  <c r="T35" i="67"/>
  <c r="R35" i="67"/>
  <c r="N35" i="67"/>
  <c r="L35" i="67"/>
  <c r="H35" i="67"/>
  <c r="F35" i="67"/>
  <c r="BR34" i="67" a="1"/>
  <c r="BR34" i="67" s="1"/>
  <c r="BQ34" i="67" a="1"/>
  <c r="BQ34" i="67" s="1"/>
  <c r="BO34" i="67"/>
  <c r="BO34" i="67" a="1"/>
  <c r="BM34" i="67" a="1"/>
  <c r="BM34" i="67" s="1"/>
  <c r="BL34" i="67" a="1"/>
  <c r="BL34" i="67" s="1"/>
  <c r="BK34" i="67" a="1"/>
  <c r="BK34" i="67" s="1"/>
  <c r="BJ34" i="67"/>
  <c r="BH34" i="67"/>
  <c r="BD34" i="67"/>
  <c r="BB34" i="67"/>
  <c r="AX34" i="67"/>
  <c r="AV34" i="67"/>
  <c r="AR34" i="67"/>
  <c r="AP34" i="67"/>
  <c r="AL34" i="67"/>
  <c r="AJ34" i="67"/>
  <c r="AF34" i="67"/>
  <c r="AD34" i="67"/>
  <c r="Z34" i="67"/>
  <c r="X34" i="67"/>
  <c r="T34" i="67"/>
  <c r="R34" i="67"/>
  <c r="N34" i="67"/>
  <c r="L34" i="67"/>
  <c r="H34" i="67"/>
  <c r="F34" i="67"/>
  <c r="BO33" i="67"/>
  <c r="BO33" i="67" a="1"/>
  <c r="BM33" i="67" a="1"/>
  <c r="BM33" i="67" s="1"/>
  <c r="BL33" i="67" a="1"/>
  <c r="BL33" i="67" s="1"/>
  <c r="BK33" i="67" a="1"/>
  <c r="BK33" i="67" s="1"/>
  <c r="BJ33" i="67"/>
  <c r="BH33" i="67"/>
  <c r="BD33" i="67"/>
  <c r="BB33" i="67"/>
  <c r="AX33" i="67"/>
  <c r="AV33" i="67"/>
  <c r="AR33" i="67"/>
  <c r="AP33" i="67"/>
  <c r="AL33" i="67"/>
  <c r="AJ33" i="67"/>
  <c r="AF33" i="67"/>
  <c r="AD33" i="67"/>
  <c r="Z33" i="67"/>
  <c r="X33" i="67"/>
  <c r="T33" i="67"/>
  <c r="R33" i="67"/>
  <c r="N33" i="67"/>
  <c r="L33" i="67"/>
  <c r="H33" i="67"/>
  <c r="F33" i="67"/>
  <c r="BO32" i="67" a="1"/>
  <c r="BO32" i="67" s="1"/>
  <c r="BN32" i="67"/>
  <c r="BM32" i="67" a="1"/>
  <c r="BM32" i="67" s="1"/>
  <c r="BQ32" i="67" s="1" a="1"/>
  <c r="BQ32" i="67" s="1"/>
  <c r="BL32" i="67" a="1"/>
  <c r="BL32" i="67" s="1"/>
  <c r="BL30" i="67" s="1"/>
  <c r="BK32" i="67" a="1"/>
  <c r="BK32" i="67" s="1"/>
  <c r="BK30" i="67" s="1"/>
  <c r="BJ32" i="67"/>
  <c r="BH32" i="67"/>
  <c r="BD32" i="67"/>
  <c r="BB32" i="67"/>
  <c r="AX32" i="67"/>
  <c r="AV32" i="67"/>
  <c r="AR32" i="67"/>
  <c r="AP32" i="67"/>
  <c r="AL32" i="67"/>
  <c r="AJ32" i="67"/>
  <c r="AF32" i="67"/>
  <c r="AD32" i="67"/>
  <c r="Z32" i="67"/>
  <c r="X32" i="67"/>
  <c r="T32" i="67"/>
  <c r="R32" i="67"/>
  <c r="N32" i="67"/>
  <c r="L32" i="67"/>
  <c r="H32" i="67"/>
  <c r="F32" i="67"/>
  <c r="BQ31" i="67" a="1"/>
  <c r="BQ31" i="67" s="1"/>
  <c r="BO31" i="67"/>
  <c r="BR31" i="67" s="1" a="1"/>
  <c r="BR31" i="67" s="1"/>
  <c r="BO31" i="67" a="1"/>
  <c r="BM31" i="67"/>
  <c r="BM31" i="67" a="1"/>
  <c r="BL31" i="67" a="1"/>
  <c r="BL31" i="67" s="1"/>
  <c r="BK31" i="67" a="1"/>
  <c r="BK31" i="67" s="1"/>
  <c r="BJ31" i="67"/>
  <c r="BH31" i="67"/>
  <c r="BD31" i="67"/>
  <c r="BB31" i="67"/>
  <c r="AX31" i="67"/>
  <c r="AV31" i="67"/>
  <c r="AR31" i="67"/>
  <c r="AP31" i="67"/>
  <c r="AL31" i="67"/>
  <c r="AJ31" i="67"/>
  <c r="AF31" i="67"/>
  <c r="AD31" i="67"/>
  <c r="Z31" i="67"/>
  <c r="X31" i="67"/>
  <c r="T31" i="67"/>
  <c r="R31" i="67"/>
  <c r="N31" i="67"/>
  <c r="L31" i="67"/>
  <c r="H31" i="67"/>
  <c r="F31" i="67"/>
  <c r="B31" i="67" a="1"/>
  <c r="B31" i="67" s="1"/>
  <c r="BI30" i="67"/>
  <c r="BG30" i="67"/>
  <c r="BF30" i="67"/>
  <c r="BE30" i="67"/>
  <c r="BC30" i="67"/>
  <c r="BA30" i="67"/>
  <c r="BB30" i="67" s="1"/>
  <c r="AZ30" i="67"/>
  <c r="AY30" i="67"/>
  <c r="AW30" i="67"/>
  <c r="AX30" i="67" s="1"/>
  <c r="AU30" i="67"/>
  <c r="AT30" i="67"/>
  <c r="AS30" i="67"/>
  <c r="AQ30" i="67"/>
  <c r="AO30" i="67"/>
  <c r="AN30" i="67"/>
  <c r="AM30" i="67"/>
  <c r="AK30" i="67"/>
  <c r="AI30" i="67"/>
  <c r="AJ30" i="67" s="1"/>
  <c r="AH30" i="67"/>
  <c r="AG30" i="67"/>
  <c r="AE30" i="67"/>
  <c r="AF30" i="67" s="1"/>
  <c r="AC30" i="67"/>
  <c r="AB30" i="67"/>
  <c r="AA30" i="67"/>
  <c r="Y30" i="67"/>
  <c r="W30" i="67"/>
  <c r="V30" i="67"/>
  <c r="U30" i="67"/>
  <c r="S30" i="67"/>
  <c r="Q30" i="67"/>
  <c r="R30" i="67" s="1"/>
  <c r="P30" i="67"/>
  <c r="O30" i="67"/>
  <c r="M30" i="67"/>
  <c r="N30" i="67" s="1"/>
  <c r="K30" i="67"/>
  <c r="J30" i="67"/>
  <c r="I30" i="67"/>
  <c r="G30" i="67"/>
  <c r="E30" i="67"/>
  <c r="D30" i="67"/>
  <c r="C30" i="67"/>
  <c r="BO29" i="67"/>
  <c r="BO29" i="67" a="1"/>
  <c r="BM29" i="67" a="1"/>
  <c r="BM29" i="67" s="1"/>
  <c r="BL29" i="67"/>
  <c r="BL29" i="67" a="1"/>
  <c r="BK29" i="67" a="1"/>
  <c r="BK29" i="67" s="1"/>
  <c r="BJ29" i="67"/>
  <c r="BD29" i="67"/>
  <c r="AX29" i="67"/>
  <c r="AR29" i="67"/>
  <c r="AL29" i="67"/>
  <c r="AJ29" i="67"/>
  <c r="AF29" i="67"/>
  <c r="AD29" i="67"/>
  <c r="Z29" i="67"/>
  <c r="X29" i="67"/>
  <c r="T29" i="67"/>
  <c r="N29" i="67"/>
  <c r="H29" i="67"/>
  <c r="BO28" i="67" a="1"/>
  <c r="BO28" i="67" s="1"/>
  <c r="BM28" i="67"/>
  <c r="BQ28" i="67" s="1" a="1"/>
  <c r="BQ28" i="67" s="1"/>
  <c r="BM28" i="67" a="1"/>
  <c r="BL28" i="67"/>
  <c r="BL28" i="67" a="1"/>
  <c r="BK28" i="67"/>
  <c r="BK28" i="67" a="1"/>
  <c r="BJ28" i="67"/>
  <c r="BH28" i="67"/>
  <c r="BD28" i="67"/>
  <c r="BB28" i="67"/>
  <c r="AX28" i="67"/>
  <c r="AV28" i="67"/>
  <c r="AR28" i="67"/>
  <c r="AP28" i="67"/>
  <c r="AL28" i="67"/>
  <c r="AJ28" i="67"/>
  <c r="AF28" i="67"/>
  <c r="AD28" i="67"/>
  <c r="Z28" i="67"/>
  <c r="X28" i="67"/>
  <c r="T28" i="67"/>
  <c r="R28" i="67"/>
  <c r="N28" i="67"/>
  <c r="L28" i="67"/>
  <c r="H28" i="67"/>
  <c r="F28" i="67"/>
  <c r="BO27" i="67" a="1"/>
  <c r="BO27" i="67" s="1"/>
  <c r="BR27" i="67" s="1" a="1"/>
  <c r="BR27" i="67" s="1"/>
  <c r="BM27" i="67" a="1"/>
  <c r="BM27" i="67" s="1"/>
  <c r="BL27" i="67"/>
  <c r="BL27" i="67" a="1"/>
  <c r="BK27" i="67"/>
  <c r="BK27" i="67" a="1"/>
  <c r="BJ27" i="67"/>
  <c r="BH27" i="67"/>
  <c r="BD27" i="67"/>
  <c r="BB27" i="67"/>
  <c r="AX27" i="67"/>
  <c r="AV27" i="67"/>
  <c r="AR27" i="67"/>
  <c r="AP27" i="67"/>
  <c r="AL27" i="67"/>
  <c r="AJ27" i="67"/>
  <c r="AF27" i="67"/>
  <c r="AD27" i="67"/>
  <c r="Z27" i="67"/>
  <c r="X27" i="67"/>
  <c r="T27" i="67"/>
  <c r="R27" i="67"/>
  <c r="N27" i="67"/>
  <c r="L27" i="67"/>
  <c r="H27" i="67"/>
  <c r="F27" i="67"/>
  <c r="BO26" i="67" a="1"/>
  <c r="BO26" i="67" s="1"/>
  <c r="BM26" i="67"/>
  <c r="BQ26" i="67" s="1" a="1"/>
  <c r="BQ26" i="67" s="1"/>
  <c r="BM26" i="67" a="1"/>
  <c r="BL26" i="67" a="1"/>
  <c r="BL26" i="67" s="1"/>
  <c r="BK26" i="67"/>
  <c r="BK26" i="67" a="1"/>
  <c r="BJ26" i="67"/>
  <c r="BH26" i="67"/>
  <c r="BD26" i="67"/>
  <c r="BB26" i="67"/>
  <c r="AX26" i="67"/>
  <c r="AV26" i="67"/>
  <c r="AR26" i="67"/>
  <c r="AP26" i="67"/>
  <c r="AL26" i="67"/>
  <c r="AJ26" i="67"/>
  <c r="AF26" i="67"/>
  <c r="AD26" i="67"/>
  <c r="Z26" i="67"/>
  <c r="X26" i="67"/>
  <c r="T26" i="67"/>
  <c r="R26" i="67"/>
  <c r="N26" i="67"/>
  <c r="L26" i="67"/>
  <c r="H26" i="67"/>
  <c r="F26" i="67"/>
  <c r="BO25" i="67" a="1"/>
  <c r="BO25" i="67" s="1"/>
  <c r="BM25" i="67"/>
  <c r="BM25" i="67" a="1"/>
  <c r="BL25" i="67" a="1"/>
  <c r="BL25" i="67" s="1"/>
  <c r="BK25" i="67"/>
  <c r="BK25" i="67" a="1"/>
  <c r="BJ25" i="67"/>
  <c r="BH25" i="67"/>
  <c r="BD25" i="67"/>
  <c r="BB25" i="67"/>
  <c r="AX25" i="67"/>
  <c r="AV25" i="67"/>
  <c r="AR25" i="67"/>
  <c r="AP25" i="67"/>
  <c r="AL25" i="67"/>
  <c r="AJ25" i="67"/>
  <c r="AF25" i="67"/>
  <c r="AD25" i="67"/>
  <c r="Z25" i="67"/>
  <c r="X25" i="67"/>
  <c r="T25" i="67"/>
  <c r="R25" i="67"/>
  <c r="N25" i="67"/>
  <c r="L25" i="67"/>
  <c r="H25" i="67"/>
  <c r="F25" i="67"/>
  <c r="BQ24" i="67"/>
  <c r="BQ24" i="67" a="1"/>
  <c r="BP24" i="67"/>
  <c r="BO24" i="67" a="1"/>
  <c r="BO24" i="67" s="1"/>
  <c r="BM24" i="67"/>
  <c r="BM24" i="67" a="1"/>
  <c r="BL24" i="67"/>
  <c r="BL24" i="67" a="1"/>
  <c r="BK24" i="67" a="1"/>
  <c r="BK24" i="67" s="1"/>
  <c r="BJ24" i="67"/>
  <c r="BH24" i="67"/>
  <c r="BD24" i="67"/>
  <c r="BB24" i="67"/>
  <c r="AX24" i="67"/>
  <c r="AV24" i="67"/>
  <c r="AR24" i="67"/>
  <c r="AP24" i="67"/>
  <c r="AL24" i="67"/>
  <c r="AJ24" i="67"/>
  <c r="AF24" i="67"/>
  <c r="AD24" i="67"/>
  <c r="Z24" i="67"/>
  <c r="X24" i="67"/>
  <c r="T24" i="67"/>
  <c r="R24" i="67"/>
  <c r="N24" i="67"/>
  <c r="L24" i="67"/>
  <c r="H24" i="67"/>
  <c r="F24" i="67"/>
  <c r="B24" i="67"/>
  <c r="B24" i="67" a="1"/>
  <c r="BI23" i="67"/>
  <c r="BG23" i="67"/>
  <c r="BH23" i="67" s="1"/>
  <c r="BF23" i="67"/>
  <c r="BE23" i="67"/>
  <c r="BJ23" i="67" s="1"/>
  <c r="BD23" i="67"/>
  <c r="BC23" i="67"/>
  <c r="BB23" i="67"/>
  <c r="BA23" i="67"/>
  <c r="AZ23" i="67"/>
  <c r="AY23" i="67"/>
  <c r="AW23" i="67"/>
  <c r="AU23" i="67"/>
  <c r="AV23" i="67" s="1"/>
  <c r="AT23" i="67"/>
  <c r="AS23" i="67"/>
  <c r="AX23" i="67" s="1"/>
  <c r="AR23" i="67"/>
  <c r="AQ23" i="67"/>
  <c r="AP23" i="67"/>
  <c r="AO23" i="67"/>
  <c r="AN23" i="67"/>
  <c r="AM23" i="67"/>
  <c r="AK23" i="67"/>
  <c r="AI23" i="67"/>
  <c r="AH23" i="67"/>
  <c r="AG23" i="67"/>
  <c r="AL23" i="67" s="1"/>
  <c r="AF23" i="67"/>
  <c r="AE23" i="67"/>
  <c r="AD23" i="67"/>
  <c r="AC23" i="67"/>
  <c r="AB23" i="67"/>
  <c r="AA23" i="67"/>
  <c r="Y23" i="67"/>
  <c r="W23" i="67"/>
  <c r="V23" i="67"/>
  <c r="U23" i="67"/>
  <c r="Z23" i="67" s="1"/>
  <c r="T23" i="67"/>
  <c r="S23" i="67"/>
  <c r="R23" i="67"/>
  <c r="Q23" i="67"/>
  <c r="P23" i="67"/>
  <c r="O23" i="67"/>
  <c r="M23" i="67"/>
  <c r="K23" i="67"/>
  <c r="J23" i="67"/>
  <c r="N23" i="67" s="1"/>
  <c r="I23" i="67"/>
  <c r="H23" i="67"/>
  <c r="G23" i="67"/>
  <c r="F23" i="67"/>
  <c r="E23" i="67"/>
  <c r="D23" i="67"/>
  <c r="C23" i="67"/>
  <c r="BO22" i="67" a="1"/>
  <c r="BO22" i="67" s="1"/>
  <c r="BM22" i="67"/>
  <c r="BM22" i="67" a="1"/>
  <c r="BL22" i="67" a="1"/>
  <c r="BL22" i="67" s="1"/>
  <c r="BK22" i="67"/>
  <c r="BK22" i="67" a="1"/>
  <c r="BJ22" i="67"/>
  <c r="BD22" i="67"/>
  <c r="AX22" i="67"/>
  <c r="AR22" i="67"/>
  <c r="AL22" i="67"/>
  <c r="AF22" i="67"/>
  <c r="Z22" i="67"/>
  <c r="T22" i="67"/>
  <c r="N22" i="67"/>
  <c r="H22" i="67"/>
  <c r="BR21" i="67"/>
  <c r="BP21" i="67"/>
  <c r="BO21" i="67"/>
  <c r="BR21" i="67" s="1" a="1"/>
  <c r="BO21" i="67" a="1"/>
  <c r="BM21" i="67"/>
  <c r="BM21" i="67" a="1"/>
  <c r="BL21" i="67" a="1"/>
  <c r="BL21" i="67" s="1"/>
  <c r="BK21" i="67"/>
  <c r="BK21" i="67" a="1"/>
  <c r="BJ21" i="67"/>
  <c r="BH21" i="67"/>
  <c r="BD21" i="67"/>
  <c r="BB21" i="67"/>
  <c r="AX21" i="67"/>
  <c r="AV21" i="67"/>
  <c r="AR21" i="67"/>
  <c r="AP21" i="67"/>
  <c r="AL21" i="67"/>
  <c r="AJ21" i="67"/>
  <c r="AF21" i="67"/>
  <c r="AD21" i="67"/>
  <c r="Z21" i="67"/>
  <c r="X21" i="67"/>
  <c r="T21" i="67"/>
  <c r="R21" i="67"/>
  <c r="N21" i="67"/>
  <c r="L21" i="67"/>
  <c r="H21" i="67"/>
  <c r="F21" i="67"/>
  <c r="BO20" i="67" a="1"/>
  <c r="BO20" i="67" s="1"/>
  <c r="BM20" i="67"/>
  <c r="BQ20" i="67" s="1" a="1"/>
  <c r="BQ20" i="67" s="1"/>
  <c r="BM20" i="67" a="1"/>
  <c r="BL20" i="67"/>
  <c r="BL20" i="67" a="1"/>
  <c r="BK20" i="67" a="1"/>
  <c r="BK20" i="67" s="1"/>
  <c r="BJ20" i="67"/>
  <c r="BH20" i="67"/>
  <c r="BD20" i="67"/>
  <c r="BB20" i="67"/>
  <c r="AX20" i="67"/>
  <c r="AV20" i="67"/>
  <c r="AR20" i="67"/>
  <c r="AP20" i="67"/>
  <c r="AL20" i="67"/>
  <c r="AJ20" i="67"/>
  <c r="AF20" i="67"/>
  <c r="AD20" i="67"/>
  <c r="Z20" i="67"/>
  <c r="X20" i="67"/>
  <c r="T20" i="67"/>
  <c r="R20" i="67"/>
  <c r="N20" i="67"/>
  <c r="L20" i="67"/>
  <c r="H20" i="67"/>
  <c r="F20" i="67"/>
  <c r="BP19" i="67"/>
  <c r="BO19" i="67" a="1"/>
  <c r="BO19" i="67" s="1"/>
  <c r="BR19" i="67" s="1" a="1"/>
  <c r="BR19" i="67" s="1"/>
  <c r="BM19" i="67" a="1"/>
  <c r="BM19" i="67" s="1"/>
  <c r="BL19" i="67"/>
  <c r="BL19" i="67" a="1"/>
  <c r="BK19" i="67"/>
  <c r="BK19" i="67" a="1"/>
  <c r="BJ19" i="67"/>
  <c r="BH19" i="67"/>
  <c r="BD19" i="67"/>
  <c r="BB19" i="67"/>
  <c r="AX19" i="67"/>
  <c r="AV19" i="67"/>
  <c r="AR19" i="67"/>
  <c r="AP19" i="67"/>
  <c r="AL19" i="67"/>
  <c r="AJ19" i="67"/>
  <c r="AF19" i="67"/>
  <c r="AD19" i="67"/>
  <c r="Z19" i="67"/>
  <c r="X19" i="67"/>
  <c r="T19" i="67"/>
  <c r="R19" i="67"/>
  <c r="N19" i="67"/>
  <c r="L19" i="67"/>
  <c r="H19" i="67"/>
  <c r="F19" i="67"/>
  <c r="BO18" i="67" a="1"/>
  <c r="BO18" i="67" s="1"/>
  <c r="BM18" i="67" a="1"/>
  <c r="BM18" i="67" s="1"/>
  <c r="BL18" i="67"/>
  <c r="BL18" i="67" a="1"/>
  <c r="BK18" i="67"/>
  <c r="BK18" i="67" a="1"/>
  <c r="BJ18" i="67"/>
  <c r="BH18" i="67"/>
  <c r="BD18" i="67"/>
  <c r="BB18" i="67"/>
  <c r="AX18" i="67"/>
  <c r="AV18" i="67"/>
  <c r="AR18" i="67"/>
  <c r="AP18" i="67"/>
  <c r="AL18" i="67"/>
  <c r="AJ18" i="67"/>
  <c r="AF18" i="67"/>
  <c r="AD18" i="67"/>
  <c r="Z18" i="67"/>
  <c r="X18" i="67"/>
  <c r="T18" i="67"/>
  <c r="R18" i="67"/>
  <c r="N18" i="67"/>
  <c r="L18" i="67"/>
  <c r="H18" i="67"/>
  <c r="F18" i="67"/>
  <c r="BQ17" i="67"/>
  <c r="BQ17" i="67" a="1"/>
  <c r="BO17" i="67"/>
  <c r="BP17" i="67" s="1"/>
  <c r="BO17" i="67" a="1"/>
  <c r="BM17" i="67"/>
  <c r="BN17" i="67" s="1"/>
  <c r="BM17" i="67" a="1"/>
  <c r="BL17" i="67" a="1"/>
  <c r="BL17" i="67" s="1"/>
  <c r="BL16" i="67" s="1"/>
  <c r="BK17" i="67"/>
  <c r="BK16" i="67" s="1"/>
  <c r="BK17" i="67" a="1"/>
  <c r="BJ17" i="67"/>
  <c r="BH17" i="67"/>
  <c r="BD17" i="67"/>
  <c r="BB17" i="67"/>
  <c r="AX17" i="67"/>
  <c r="AV17" i="67"/>
  <c r="AR17" i="67"/>
  <c r="AP17" i="67"/>
  <c r="AL17" i="67"/>
  <c r="AJ17" i="67"/>
  <c r="AF17" i="67"/>
  <c r="AD17" i="67"/>
  <c r="Z17" i="67"/>
  <c r="X17" i="67"/>
  <c r="T17" i="67"/>
  <c r="R17" i="67"/>
  <c r="N17" i="67"/>
  <c r="L17" i="67"/>
  <c r="H17" i="67"/>
  <c r="F17" i="67"/>
  <c r="B17" i="67" a="1"/>
  <c r="B17" i="67" s="1"/>
  <c r="BI16" i="67"/>
  <c r="BG16" i="67"/>
  <c r="BH16" i="67" s="1"/>
  <c r="BF16" i="67"/>
  <c r="BE16" i="67"/>
  <c r="BC16" i="67"/>
  <c r="BD16" i="67" s="1"/>
  <c r="BB16" i="67"/>
  <c r="BA16" i="67"/>
  <c r="AZ16" i="67"/>
  <c r="AY16" i="67"/>
  <c r="AW16" i="67"/>
  <c r="AU16" i="67"/>
  <c r="AT16" i="67"/>
  <c r="AS16" i="67"/>
  <c r="AV16" i="67" s="1"/>
  <c r="AQ16" i="67"/>
  <c r="AP16" i="67"/>
  <c r="AO16" i="67"/>
  <c r="AN16" i="67"/>
  <c r="AM16" i="67"/>
  <c r="AR16" i="67" s="1"/>
  <c r="AK16" i="67"/>
  <c r="AI16" i="67"/>
  <c r="AH16" i="67"/>
  <c r="AG16" i="67"/>
  <c r="AJ16" i="67" s="1"/>
  <c r="AE16" i="67"/>
  <c r="AC16" i="67"/>
  <c r="AD16" i="67" s="1"/>
  <c r="AB16" i="67"/>
  <c r="AF16" i="67" s="1"/>
  <c r="AA16" i="67"/>
  <c r="Y16" i="67"/>
  <c r="Z16" i="67" s="1"/>
  <c r="X16" i="67"/>
  <c r="W16" i="67"/>
  <c r="V16" i="67"/>
  <c r="U16" i="67"/>
  <c r="S16" i="67"/>
  <c r="T16" i="67" s="1"/>
  <c r="Q16" i="67"/>
  <c r="P16" i="67"/>
  <c r="O16" i="67"/>
  <c r="R16" i="67" s="1"/>
  <c r="M16" i="67"/>
  <c r="N16" i="67" s="1"/>
  <c r="L16" i="67"/>
  <c r="K16" i="67"/>
  <c r="J16" i="67"/>
  <c r="I16" i="67"/>
  <c r="G16" i="67"/>
  <c r="H16" i="67" s="1"/>
  <c r="E16" i="67"/>
  <c r="D16" i="67"/>
  <c r="C16" i="67"/>
  <c r="F16" i="67" s="1"/>
  <c r="BO15" i="67" a="1"/>
  <c r="BO15" i="67" s="1"/>
  <c r="BM15" i="67" a="1"/>
  <c r="BM15" i="67" s="1"/>
  <c r="BL15" i="67"/>
  <c r="BL15" i="67" a="1"/>
  <c r="BK15" i="67" a="1"/>
  <c r="BK15" i="67" s="1"/>
  <c r="BJ15" i="67"/>
  <c r="BD15" i="67"/>
  <c r="AX15" i="67"/>
  <c r="AR15" i="67"/>
  <c r="AL15" i="67"/>
  <c r="AF15" i="67"/>
  <c r="Z15" i="67"/>
  <c r="T15" i="67"/>
  <c r="N15" i="67"/>
  <c r="H15" i="67"/>
  <c r="BQ14" i="67"/>
  <c r="BQ14" i="67" a="1"/>
  <c r="BO14" i="67"/>
  <c r="BO14" i="67" a="1"/>
  <c r="BM14" i="67"/>
  <c r="BN14" i="67" s="1"/>
  <c r="BM14" i="67" a="1"/>
  <c r="BL14" i="67" a="1"/>
  <c r="BL14" i="67" s="1"/>
  <c r="BK14" i="67" a="1"/>
  <c r="BK14" i="67" s="1"/>
  <c r="BJ14" i="67"/>
  <c r="BH14" i="67"/>
  <c r="BD14" i="67"/>
  <c r="BB14" i="67"/>
  <c r="AX14" i="67"/>
  <c r="AV14" i="67"/>
  <c r="AR14" i="67"/>
  <c r="AP14" i="67"/>
  <c r="AL14" i="67"/>
  <c r="AJ14" i="67"/>
  <c r="AF14" i="67"/>
  <c r="AD14" i="67"/>
  <c r="Z14" i="67"/>
  <c r="X14" i="67"/>
  <c r="T14" i="67"/>
  <c r="R14" i="67"/>
  <c r="N14" i="67"/>
  <c r="L14" i="67"/>
  <c r="H14" i="67"/>
  <c r="F14" i="67"/>
  <c r="BO13" i="67" a="1"/>
  <c r="BO13" i="67" s="1"/>
  <c r="BM13" i="67"/>
  <c r="BM13" i="67" a="1"/>
  <c r="BL13" i="67" a="1"/>
  <c r="BL13" i="67" s="1"/>
  <c r="BK13" i="67" a="1"/>
  <c r="BK13" i="67" s="1"/>
  <c r="BJ13" i="67"/>
  <c r="BH13" i="67"/>
  <c r="BD13" i="67"/>
  <c r="BB13" i="67"/>
  <c r="AX13" i="67"/>
  <c r="AV13" i="67"/>
  <c r="AR13" i="67"/>
  <c r="AP13" i="67"/>
  <c r="AL13" i="67"/>
  <c r="AJ13" i="67"/>
  <c r="AF13" i="67"/>
  <c r="AD13" i="67"/>
  <c r="Z13" i="67"/>
  <c r="X13" i="67"/>
  <c r="T13" i="67"/>
  <c r="R13" i="67"/>
  <c r="N13" i="67"/>
  <c r="L13" i="67"/>
  <c r="H13" i="67"/>
  <c r="F13" i="67"/>
  <c r="BO12" i="67"/>
  <c r="BR12" i="67" s="1" a="1"/>
  <c r="BR12" i="67" s="1"/>
  <c r="BO12" i="67" a="1"/>
  <c r="BM12" i="67"/>
  <c r="BQ12" i="67" s="1" a="1"/>
  <c r="BQ12" i="67" s="1"/>
  <c r="BM12" i="67" a="1"/>
  <c r="BL12" i="67"/>
  <c r="BL12" i="67" a="1"/>
  <c r="BK12" i="67" a="1"/>
  <c r="BK12" i="67" s="1"/>
  <c r="BP12" i="67" s="1"/>
  <c r="BJ12" i="67"/>
  <c r="BH12" i="67"/>
  <c r="BD12" i="67"/>
  <c r="BB12" i="67"/>
  <c r="AX12" i="67"/>
  <c r="AV12" i="67"/>
  <c r="AR12" i="67"/>
  <c r="AP12" i="67"/>
  <c r="AL12" i="67"/>
  <c r="AJ12" i="67"/>
  <c r="AF12" i="67"/>
  <c r="AD12" i="67"/>
  <c r="Z12" i="67"/>
  <c r="X12" i="67"/>
  <c r="T12" i="67"/>
  <c r="R12" i="67"/>
  <c r="N12" i="67"/>
  <c r="L12" i="67"/>
  <c r="H12" i="67"/>
  <c r="F12" i="67"/>
  <c r="BO11" i="67" a="1"/>
  <c r="BO11" i="67" s="1"/>
  <c r="BM11" i="67" a="1"/>
  <c r="BM11" i="67" s="1"/>
  <c r="BL11" i="67"/>
  <c r="BL11" i="67" a="1"/>
  <c r="BK11" i="67" a="1"/>
  <c r="BK11" i="67" s="1"/>
  <c r="BJ11" i="67"/>
  <c r="BH11" i="67"/>
  <c r="BD11" i="67"/>
  <c r="BB11" i="67"/>
  <c r="AX11" i="67"/>
  <c r="AV11" i="67"/>
  <c r="AR11" i="67"/>
  <c r="AP11" i="67"/>
  <c r="AL11" i="67"/>
  <c r="AJ11" i="67"/>
  <c r="AF11" i="67"/>
  <c r="AD11" i="67"/>
  <c r="Z11" i="67"/>
  <c r="X11" i="67"/>
  <c r="T11" i="67"/>
  <c r="R11" i="67"/>
  <c r="N11" i="67"/>
  <c r="L11" i="67"/>
  <c r="H11" i="67"/>
  <c r="F11" i="67"/>
  <c r="BR10" i="67"/>
  <c r="BR10" i="67" a="1"/>
  <c r="BO10" i="67"/>
  <c r="BO10" i="67" a="1"/>
  <c r="BM10" i="67"/>
  <c r="BQ10" i="67" s="1" a="1"/>
  <c r="BQ10" i="67" s="1"/>
  <c r="BM10" i="67" a="1"/>
  <c r="BL10" i="67" a="1"/>
  <c r="BL10" i="67" s="1"/>
  <c r="BL9" i="67" s="1"/>
  <c r="BK10" i="67"/>
  <c r="BK9" i="67" s="1"/>
  <c r="BK10" i="67" a="1"/>
  <c r="BJ10" i="67"/>
  <c r="BH10" i="67"/>
  <c r="BD10" i="67"/>
  <c r="BB10" i="67"/>
  <c r="AX10" i="67"/>
  <c r="AV10" i="67"/>
  <c r="AR10" i="67"/>
  <c r="AP10" i="67"/>
  <c r="AL10" i="67"/>
  <c r="AJ10" i="67"/>
  <c r="AF10" i="67"/>
  <c r="AD10" i="67"/>
  <c r="Z10" i="67"/>
  <c r="X10" i="67"/>
  <c r="T10" i="67"/>
  <c r="R10" i="67"/>
  <c r="N10" i="67"/>
  <c r="L10" i="67"/>
  <c r="H10" i="67"/>
  <c r="F10" i="67"/>
  <c r="BI9" i="67"/>
  <c r="BG9" i="67"/>
  <c r="BH9" i="67" s="1"/>
  <c r="BF9" i="67"/>
  <c r="BE9" i="67"/>
  <c r="BJ9" i="67" s="1"/>
  <c r="BC9" i="67"/>
  <c r="BD9" i="67" s="1"/>
  <c r="BA9" i="67"/>
  <c r="BB9" i="67" s="1"/>
  <c r="AZ9" i="67"/>
  <c r="AY9" i="67"/>
  <c r="AW9" i="67"/>
  <c r="AU9" i="67"/>
  <c r="AV9" i="67" s="1"/>
  <c r="AT9" i="67"/>
  <c r="AS9" i="67"/>
  <c r="AX9" i="67" s="1"/>
  <c r="AQ9" i="67"/>
  <c r="AR9" i="67" s="1"/>
  <c r="AO9" i="67"/>
  <c r="AP9" i="67" s="1"/>
  <c r="AN9" i="67"/>
  <c r="AM9" i="67"/>
  <c r="AK9" i="67"/>
  <c r="AI9" i="67"/>
  <c r="AJ9" i="67" s="1"/>
  <c r="AH9" i="67"/>
  <c r="AG9" i="67"/>
  <c r="AL9" i="67" s="1"/>
  <c r="AE9" i="67"/>
  <c r="AF9" i="67" s="1"/>
  <c r="AC9" i="67"/>
  <c r="AD9" i="67" s="1"/>
  <c r="AB9" i="67"/>
  <c r="AA9" i="67"/>
  <c r="Y9" i="67"/>
  <c r="W9" i="67"/>
  <c r="X9" i="67" s="1"/>
  <c r="V9" i="67"/>
  <c r="U9" i="67"/>
  <c r="Z9" i="67" s="1"/>
  <c r="S9" i="67"/>
  <c r="T9" i="67" s="1"/>
  <c r="Q9" i="67"/>
  <c r="R9" i="67" s="1"/>
  <c r="P9" i="67"/>
  <c r="O9" i="67"/>
  <c r="M9" i="67"/>
  <c r="K9" i="67"/>
  <c r="L9" i="67" s="1"/>
  <c r="J9" i="67"/>
  <c r="I9" i="67"/>
  <c r="N9" i="67" s="1"/>
  <c r="G9" i="67"/>
  <c r="H9" i="67" s="1"/>
  <c r="E9" i="67"/>
  <c r="F9" i="67" s="1"/>
  <c r="D9" i="67"/>
  <c r="C9" i="67"/>
  <c r="BM7" i="67" a="1"/>
  <c r="BM7" i="67" s="1"/>
  <c r="BM6" i="67" a="1"/>
  <c r="BM6" i="67" s="1"/>
  <c r="BM5" i="67" s="1"/>
  <c r="BA5" i="67"/>
  <c r="AU5" i="67"/>
  <c r="AO5" i="67"/>
  <c r="AI5" i="67"/>
  <c r="AC5" i="67"/>
  <c r="W5" i="67"/>
  <c r="Q5" i="67"/>
  <c r="K5" i="67"/>
  <c r="E5" i="67"/>
  <c r="BQ15" i="67" l="1" a="1"/>
  <c r="BQ15" i="67" s="1"/>
  <c r="BN15" i="67"/>
  <c r="BQ11" i="67" a="1"/>
  <c r="BQ11" i="67" s="1"/>
  <c r="BN11" i="67"/>
  <c r="BP15" i="67"/>
  <c r="BR15" i="67" a="1"/>
  <c r="BR15" i="67" s="1"/>
  <c r="BR11" i="67" a="1"/>
  <c r="BR11" i="67" s="1"/>
  <c r="BO9" i="67"/>
  <c r="BP11" i="67"/>
  <c r="BN13" i="67"/>
  <c r="BR18" i="67" a="1"/>
  <c r="BR18" i="67" s="1"/>
  <c r="BP18" i="67"/>
  <c r="BO16" i="67"/>
  <c r="BR13" i="67" a="1"/>
  <c r="BR13" i="67" s="1"/>
  <c r="BP13" i="67"/>
  <c r="BN19" i="67"/>
  <c r="BM16" i="67"/>
  <c r="BQ19" i="67" a="1"/>
  <c r="BQ19" i="67" s="1"/>
  <c r="BR22" i="67" a="1"/>
  <c r="BR22" i="67" s="1"/>
  <c r="BP22" i="67"/>
  <c r="BP14" i="67"/>
  <c r="BQ27" i="67" a="1"/>
  <c r="BQ27" i="67" s="1"/>
  <c r="BN27" i="67"/>
  <c r="BP10" i="67"/>
  <c r="BQ29" i="67" a="1"/>
  <c r="BQ29" i="67" s="1"/>
  <c r="BN29" i="67"/>
  <c r="BR46" i="67" a="1"/>
  <c r="BR46" i="67" s="1"/>
  <c r="BO44" i="67"/>
  <c r="BP46" i="67"/>
  <c r="BQ47" i="67" a="1"/>
  <c r="BQ47" i="67" s="1"/>
  <c r="BN47" i="67"/>
  <c r="R51" i="67"/>
  <c r="BB51" i="67"/>
  <c r="BK58" i="67"/>
  <c r="BQ76" i="67" a="1"/>
  <c r="BQ76" i="67" s="1"/>
  <c r="BN76" i="67"/>
  <c r="BN108" i="67"/>
  <c r="BM107" i="67"/>
  <c r="BQ108" i="67" a="1"/>
  <c r="BQ108" i="67" s="1"/>
  <c r="BN109" i="67"/>
  <c r="BQ109" i="67" a="1"/>
  <c r="BQ109" i="67" s="1"/>
  <c r="BN12" i="67"/>
  <c r="BN33" i="67"/>
  <c r="BQ33" i="67" a="1"/>
  <c r="BQ33" i="67" s="1"/>
  <c r="BR47" i="67" a="1"/>
  <c r="BR47" i="67" s="1"/>
  <c r="BP47" i="67"/>
  <c r="L72" i="67"/>
  <c r="AR86" i="67"/>
  <c r="AP86" i="67"/>
  <c r="BQ103" i="67" a="1"/>
  <c r="BQ103" i="67" s="1"/>
  <c r="BN103" i="67"/>
  <c r="BR14" i="67" a="1"/>
  <c r="BR14" i="67" s="1"/>
  <c r="BR17" i="67" a="1"/>
  <c r="BR17" i="67" s="1"/>
  <c r="AJ23" i="67"/>
  <c r="BQ25" i="67" a="1"/>
  <c r="BQ25" i="67" s="1"/>
  <c r="BN25" i="67"/>
  <c r="BP27" i="67"/>
  <c r="BR29" i="67" a="1"/>
  <c r="BR29" i="67" s="1"/>
  <c r="BP29" i="67"/>
  <c r="T30" i="67"/>
  <c r="AL30" i="67"/>
  <c r="BD30" i="67"/>
  <c r="BR32" i="67" a="1"/>
  <c r="BR32" i="67" s="1"/>
  <c r="BO30" i="67"/>
  <c r="BP32" i="67"/>
  <c r="BN34" i="67"/>
  <c r="BQ48" i="67" a="1"/>
  <c r="BQ48" i="67" s="1"/>
  <c r="BN48" i="67"/>
  <c r="N72" i="67"/>
  <c r="AX72" i="67"/>
  <c r="BQ13" i="67" a="1"/>
  <c r="BQ13" i="67" s="1"/>
  <c r="BN22" i="67"/>
  <c r="BQ22" i="67" a="1"/>
  <c r="BQ22" i="67" s="1"/>
  <c r="X23" i="67"/>
  <c r="BP25" i="67"/>
  <c r="BR33" i="67" a="1"/>
  <c r="BR33" i="67" s="1"/>
  <c r="BP33" i="67"/>
  <c r="BP43" i="67"/>
  <c r="BR48" i="67" a="1"/>
  <c r="BR48" i="67" s="1"/>
  <c r="BP48" i="67"/>
  <c r="BN59" i="67"/>
  <c r="BP61" i="67"/>
  <c r="BR61" i="67" a="1"/>
  <c r="BR61" i="67" s="1"/>
  <c r="BQ64" i="67" a="1"/>
  <c r="BQ64" i="67" s="1"/>
  <c r="BN64" i="67"/>
  <c r="BN18" i="67"/>
  <c r="L23" i="67"/>
  <c r="BP34" i="67"/>
  <c r="BQ39" i="67" a="1"/>
  <c r="BQ39" i="67" s="1"/>
  <c r="BN39" i="67"/>
  <c r="F51" i="67"/>
  <c r="AP51" i="67"/>
  <c r="BK51" i="67"/>
  <c r="BP59" i="67"/>
  <c r="BO58" i="67"/>
  <c r="BR59" i="67" a="1"/>
  <c r="BR59" i="67" s="1"/>
  <c r="BP64" i="67"/>
  <c r="BN10" i="67"/>
  <c r="BN20" i="67"/>
  <c r="BK23" i="67"/>
  <c r="BR25" i="67" a="1"/>
  <c r="BR25" i="67" s="1"/>
  <c r="BN28" i="67"/>
  <c r="F30" i="67"/>
  <c r="X30" i="67"/>
  <c r="AP30" i="67"/>
  <c r="BH30" i="67"/>
  <c r="BQ35" i="67" a="1"/>
  <c r="BQ35" i="67" s="1"/>
  <c r="BN35" i="67"/>
  <c r="BR39" i="67" a="1"/>
  <c r="BR39" i="67" s="1"/>
  <c r="BO37" i="67"/>
  <c r="BP39" i="67"/>
  <c r="BN40" i="67"/>
  <c r="BN41" i="67"/>
  <c r="BQ41" i="67" a="1"/>
  <c r="BQ41" i="67" s="1"/>
  <c r="BN45" i="67"/>
  <c r="H51" i="67"/>
  <c r="AR51" i="67"/>
  <c r="BN55" i="67"/>
  <c r="BN57" i="67"/>
  <c r="BR64" i="67" a="1"/>
  <c r="BR64" i="67" s="1"/>
  <c r="BR71" i="67" a="1"/>
  <c r="BR71" i="67" s="1"/>
  <c r="BP71" i="67"/>
  <c r="AJ72" i="67"/>
  <c r="BM72" i="67"/>
  <c r="BQ74" i="67" a="1"/>
  <c r="BQ74" i="67" s="1"/>
  <c r="BN74" i="67"/>
  <c r="BR77" i="67" a="1"/>
  <c r="BR77" i="67" s="1"/>
  <c r="O147" i="67" a="1"/>
  <c r="O147" i="67" s="1"/>
  <c r="AW145" i="67" a="1"/>
  <c r="AW145" i="67" s="1"/>
  <c r="W144" i="67" a="1"/>
  <c r="W144" i="67" s="1"/>
  <c r="BA146" i="67" a="1"/>
  <c r="BA146" i="67" s="1"/>
  <c r="BG144" i="67" a="1"/>
  <c r="BG144" i="67" s="1"/>
  <c r="P144" i="67" a="1"/>
  <c r="P144" i="67" s="1"/>
  <c r="AT146" i="67" a="1"/>
  <c r="AT146" i="67" s="1"/>
  <c r="K144" i="67" a="1"/>
  <c r="K144" i="67" s="1"/>
  <c r="AM146" i="67" a="1"/>
  <c r="AM146" i="67" s="1"/>
  <c r="AZ144" i="67" a="1"/>
  <c r="AZ144" i="67" s="1"/>
  <c r="I144" i="67" a="1"/>
  <c r="I144" i="67" s="1"/>
  <c r="AU144" i="67" a="1"/>
  <c r="AU144" i="67" s="1"/>
  <c r="D144" i="67" a="1"/>
  <c r="D144" i="67" s="1"/>
  <c r="AS144" i="67" a="1"/>
  <c r="AS144" i="67" s="1"/>
  <c r="Q146" i="67" a="1"/>
  <c r="Q146" i="67" s="1"/>
  <c r="AN144" i="67" a="1"/>
  <c r="AN144" i="67" s="1"/>
  <c r="J146" i="67" a="1"/>
  <c r="J146" i="67" s="1"/>
  <c r="M145" i="67" a="1"/>
  <c r="M145" i="67" s="1"/>
  <c r="C146" i="67" a="1"/>
  <c r="C146" i="67" s="1"/>
  <c r="AG144" i="67" a="1"/>
  <c r="AG144" i="67" s="1"/>
  <c r="BR20" i="67" a="1"/>
  <c r="BR20" i="67" s="1"/>
  <c r="BP20" i="67"/>
  <c r="BR28" i="67" a="1"/>
  <c r="BR28" i="67" s="1"/>
  <c r="BP28" i="67"/>
  <c r="H30" i="67"/>
  <c r="Z30" i="67"/>
  <c r="AR30" i="67"/>
  <c r="BJ30" i="67"/>
  <c r="BP35" i="67"/>
  <c r="BR40" i="67" a="1"/>
  <c r="BR40" i="67" s="1"/>
  <c r="BP40" i="67"/>
  <c r="BR49" i="67" a="1"/>
  <c r="BR49" i="67" s="1"/>
  <c r="BP49" i="67"/>
  <c r="BP55" i="67"/>
  <c r="BR55" i="67" a="1"/>
  <c r="BR55" i="67" s="1"/>
  <c r="BO65" i="67"/>
  <c r="BR69" i="67" a="1"/>
  <c r="BR69" i="67" s="1"/>
  <c r="BP69" i="67"/>
  <c r="BN70" i="67"/>
  <c r="AL72" i="67"/>
  <c r="BN78" i="67"/>
  <c r="BM9" i="67"/>
  <c r="BJ16" i="67"/>
  <c r="BQ18" i="67" a="1"/>
  <c r="BQ18" i="67" s="1"/>
  <c r="BL23" i="67"/>
  <c r="BR41" i="67" a="1"/>
  <c r="BR41" i="67" s="1"/>
  <c r="BP41" i="67"/>
  <c r="BP45" i="67"/>
  <c r="BN53" i="67"/>
  <c r="BR62" i="67" a="1"/>
  <c r="BR62" i="67" s="1"/>
  <c r="BP62" i="67"/>
  <c r="BK65" i="67"/>
  <c r="AX16" i="67"/>
  <c r="BN21" i="67"/>
  <c r="BQ21" i="67" a="1"/>
  <c r="BQ21" i="67" s="1"/>
  <c r="BQ36" i="67" a="1"/>
  <c r="BQ36" i="67" s="1"/>
  <c r="BN36" i="67"/>
  <c r="BQ52" i="67" a="1"/>
  <c r="BQ52" i="67" s="1"/>
  <c r="BN52" i="67"/>
  <c r="BM51" i="67"/>
  <c r="BQ56" i="67" a="1"/>
  <c r="BQ56" i="67" s="1"/>
  <c r="BN56" i="67"/>
  <c r="BL65" i="67"/>
  <c r="BN83" i="67"/>
  <c r="BQ83" i="67" a="1"/>
  <c r="BQ83" i="67" s="1"/>
  <c r="BM79" i="67"/>
  <c r="AL16" i="67"/>
  <c r="BN24" i="67"/>
  <c r="BR26" i="67" a="1"/>
  <c r="BR26" i="67" s="1"/>
  <c r="BP26" i="67"/>
  <c r="L30" i="67"/>
  <c r="AD30" i="67"/>
  <c r="AV30" i="67"/>
  <c r="BP36" i="67"/>
  <c r="AF51" i="67"/>
  <c r="BR56" i="67" a="1"/>
  <c r="BR56" i="67" s="1"/>
  <c r="BP56" i="67"/>
  <c r="X58" i="67"/>
  <c r="BH58" i="67"/>
  <c r="BR60" i="67" a="1"/>
  <c r="BR60" i="67" s="1"/>
  <c r="BP60" i="67"/>
  <c r="BQ66" i="67" a="1"/>
  <c r="BQ66" i="67" s="1"/>
  <c r="BN66" i="67"/>
  <c r="BM65" i="67"/>
  <c r="X72" i="67"/>
  <c r="BL93" i="67"/>
  <c r="BP94" i="67"/>
  <c r="BQ115" i="67" a="1"/>
  <c r="BQ115" i="67" s="1"/>
  <c r="BN115" i="67"/>
  <c r="BM114" i="67"/>
  <c r="BO23" i="67"/>
  <c r="BR24" i="67" a="1"/>
  <c r="BR24" i="67" s="1"/>
  <c r="BN31" i="67"/>
  <c r="BM30" i="67"/>
  <c r="Z72" i="67"/>
  <c r="BN92" i="67"/>
  <c r="BP92" i="67"/>
  <c r="BQ50" i="67" a="1"/>
  <c r="BQ50" i="67" s="1"/>
  <c r="BN50" i="67"/>
  <c r="BR53" i="67" a="1"/>
  <c r="BR53" i="67" s="1"/>
  <c r="BO51" i="67"/>
  <c r="BP53" i="67"/>
  <c r="BR63" i="67" a="1"/>
  <c r="BR63" i="67" s="1"/>
  <c r="BP63" i="67"/>
  <c r="BQ67" i="67" a="1"/>
  <c r="BQ67" i="67" s="1"/>
  <c r="BN67" i="67"/>
  <c r="AV72" i="67"/>
  <c r="BR91" i="67" a="1"/>
  <c r="BR91" i="67" s="1"/>
  <c r="BP91" i="67"/>
  <c r="BP126" i="67"/>
  <c r="BR126" i="67" a="1"/>
  <c r="BR126" i="67" s="1"/>
  <c r="BQ139" i="67" a="1"/>
  <c r="BQ139" i="67" s="1"/>
  <c r="BN139" i="67"/>
  <c r="AJ79" i="67"/>
  <c r="N86" i="67"/>
  <c r="BJ86" i="67"/>
  <c r="BN89" i="67"/>
  <c r="BQ89" i="67" a="1"/>
  <c r="BQ89" i="67" s="1"/>
  <c r="BR96" i="67" a="1"/>
  <c r="BR96" i="67" s="1"/>
  <c r="BP96" i="67"/>
  <c r="BR108" i="67" a="1"/>
  <c r="BR108" i="67" s="1"/>
  <c r="BP108" i="67"/>
  <c r="BO107" i="67"/>
  <c r="AD114" i="67"/>
  <c r="BN116" i="67"/>
  <c r="BQ116" i="67" a="1"/>
  <c r="BQ116" i="67" s="1"/>
  <c r="BN117" i="67"/>
  <c r="BQ117" i="67" a="1"/>
  <c r="BQ117" i="67" s="1"/>
  <c r="BQ122" i="67" a="1"/>
  <c r="BQ122" i="67" s="1"/>
  <c r="BN122" i="67"/>
  <c r="BM121" i="67"/>
  <c r="BR42" i="67" a="1"/>
  <c r="BR42" i="67" s="1"/>
  <c r="BR43" i="67" a="1"/>
  <c r="BR43" i="67" s="1"/>
  <c r="BN87" i="67"/>
  <c r="BM86" i="67"/>
  <c r="L100" i="67"/>
  <c r="BH100" i="67"/>
  <c r="BQ110" i="67" a="1"/>
  <c r="BQ110" i="67" s="1"/>
  <c r="BN110" i="67"/>
  <c r="AF114" i="67"/>
  <c r="BR116" i="67" a="1"/>
  <c r="BR116" i="67" s="1"/>
  <c r="BO114" i="67"/>
  <c r="BP116" i="67"/>
  <c r="BP127" i="67"/>
  <c r="BR127" i="67" a="1"/>
  <c r="BR127" i="67" s="1"/>
  <c r="BN63" i="67"/>
  <c r="BP68" i="67"/>
  <c r="X79" i="67"/>
  <c r="AF86" i="67"/>
  <c r="AD86" i="67"/>
  <c r="BR87" i="67" a="1"/>
  <c r="BR87" i="67" s="1"/>
  <c r="BP87" i="67"/>
  <c r="BO86" i="67"/>
  <c r="N100" i="67"/>
  <c r="BJ100" i="67"/>
  <c r="BK100" i="67"/>
  <c r="BP100" i="67" s="1"/>
  <c r="BQ104" i="67" a="1"/>
  <c r="BQ104" i="67" s="1"/>
  <c r="BN104" i="67"/>
  <c r="BQ113" i="67" a="1"/>
  <c r="BQ113" i="67" s="1"/>
  <c r="BN113" i="67"/>
  <c r="BQ118" i="67" a="1"/>
  <c r="BQ118" i="67" s="1"/>
  <c r="BN118" i="67"/>
  <c r="BP122" i="67"/>
  <c r="BL135" i="67"/>
  <c r="BM37" i="67"/>
  <c r="BN38" i="67"/>
  <c r="BN46" i="67"/>
  <c r="BP52" i="67"/>
  <c r="BP74" i="67"/>
  <c r="BP76" i="67"/>
  <c r="BB79" i="67"/>
  <c r="BP81" i="67"/>
  <c r="L86" i="67"/>
  <c r="AX86" i="67"/>
  <c r="BH86" i="67"/>
  <c r="BQ87" i="67" a="1"/>
  <c r="BQ87" i="67" s="1"/>
  <c r="BP89" i="67"/>
  <c r="BN97" i="67"/>
  <c r="BQ97" i="67" a="1"/>
  <c r="BQ97" i="67" s="1"/>
  <c r="BN99" i="67"/>
  <c r="BQ99" i="67" a="1"/>
  <c r="BQ99" i="67" s="1"/>
  <c r="BL100" i="67"/>
  <c r="BP110" i="67"/>
  <c r="BQ123" i="67" a="1"/>
  <c r="BQ123" i="67" s="1"/>
  <c r="BN123" i="67"/>
  <c r="BN26" i="67"/>
  <c r="BP31" i="67"/>
  <c r="BN60" i="67"/>
  <c r="BM61" i="67" a="1"/>
  <c r="BM61" i="67" s="1"/>
  <c r="BN62" i="67"/>
  <c r="BP67" i="67"/>
  <c r="BN73" i="67"/>
  <c r="AV100" i="67"/>
  <c r="BN101" i="67"/>
  <c r="BM100" i="67"/>
  <c r="BP104" i="67"/>
  <c r="BP113" i="67"/>
  <c r="R114" i="67"/>
  <c r="BB114" i="67"/>
  <c r="BP118" i="67"/>
  <c r="BM44" i="67"/>
  <c r="BP50" i="67"/>
  <c r="BP78" i="67"/>
  <c r="BL79" i="67"/>
  <c r="BP79" i="67" s="1"/>
  <c r="T86" i="67"/>
  <c r="R86" i="67"/>
  <c r="BQ95" i="67" a="1"/>
  <c r="BQ95" i="67" s="1"/>
  <c r="BN95" i="67"/>
  <c r="BR99" i="67" a="1"/>
  <c r="BR99" i="67" s="1"/>
  <c r="BP99" i="67"/>
  <c r="BQ105" i="67" a="1"/>
  <c r="BQ105" i="67" s="1"/>
  <c r="BN105" i="67"/>
  <c r="BQ111" i="67" a="1"/>
  <c r="BQ111" i="67" s="1"/>
  <c r="BN111" i="67"/>
  <c r="BP38" i="67"/>
  <c r="BM58" i="67"/>
  <c r="BP66" i="67"/>
  <c r="BP73" i="67"/>
  <c r="BN82" i="67"/>
  <c r="BP84" i="67"/>
  <c r="BP85" i="67"/>
  <c r="BP90" i="67"/>
  <c r="BR90" i="67" a="1"/>
  <c r="BR90" i="67" s="1"/>
  <c r="BR95" i="67" a="1"/>
  <c r="BR95" i="67" s="1"/>
  <c r="BO93" i="67"/>
  <c r="BP95" i="67"/>
  <c r="BP97" i="67"/>
  <c r="BQ119" i="67" a="1"/>
  <c r="BQ119" i="67" s="1"/>
  <c r="BN119" i="67"/>
  <c r="R58" i="67"/>
  <c r="AD58" i="67"/>
  <c r="AP58" i="67"/>
  <c r="BB58" i="67"/>
  <c r="BO72" i="67"/>
  <c r="BN77" i="67"/>
  <c r="BR78" i="67" a="1"/>
  <c r="BR78" i="67" s="1"/>
  <c r="AD79" i="67"/>
  <c r="BQ90" i="67" a="1"/>
  <c r="BQ90" i="67" s="1"/>
  <c r="BK93" i="67"/>
  <c r="AJ100" i="67"/>
  <c r="BP101" i="67"/>
  <c r="BQ102" i="67" a="1"/>
  <c r="BQ102" i="67" s="1"/>
  <c r="BN102" i="67"/>
  <c r="BP105" i="67"/>
  <c r="BR119" i="67" a="1"/>
  <c r="BR119" i="67" s="1"/>
  <c r="BP119" i="67"/>
  <c r="BM23" i="67"/>
  <c r="BD72" i="67"/>
  <c r="H86" i="67"/>
  <c r="F86" i="67"/>
  <c r="BD86" i="67"/>
  <c r="BB86" i="67"/>
  <c r="BK114" i="67"/>
  <c r="AR72" i="67"/>
  <c r="BR73" i="67" a="1"/>
  <c r="BR73" i="67" s="1"/>
  <c r="Z86" i="67"/>
  <c r="BR88" i="67" a="1"/>
  <c r="BR88" i="67" s="1"/>
  <c r="BP88" i="67"/>
  <c r="BP98" i="67"/>
  <c r="BR98" i="67" a="1"/>
  <c r="BR98" i="67" s="1"/>
  <c r="BK107" i="67"/>
  <c r="BQ112" i="67" a="1"/>
  <c r="BQ112" i="67" s="1"/>
  <c r="BN112" i="67"/>
  <c r="H114" i="67"/>
  <c r="AR114" i="67"/>
  <c r="BK121" i="67"/>
  <c r="BQ106" i="67" a="1"/>
  <c r="BQ106" i="67" s="1"/>
  <c r="BN106" i="67"/>
  <c r="BQ120" i="67" a="1"/>
  <c r="BQ120" i="67" s="1"/>
  <c r="BN120" i="67"/>
  <c r="BQ125" i="67" a="1"/>
  <c r="BQ125" i="67" s="1"/>
  <c r="BN125" i="67"/>
  <c r="BO128" i="67"/>
  <c r="BR129" i="67" a="1"/>
  <c r="BR129" i="67" s="1"/>
  <c r="AJ135" i="67"/>
  <c r="BQ140" i="67" a="1"/>
  <c r="BQ140" i="67" s="1"/>
  <c r="BN140" i="67"/>
  <c r="BQ130" i="67" a="1"/>
  <c r="BQ130" i="67" s="1"/>
  <c r="BN130" i="67"/>
  <c r="BN136" i="67"/>
  <c r="BR140" i="67" a="1"/>
  <c r="BR140" i="67" s="1"/>
  <c r="BP140" i="67"/>
  <c r="BP123" i="67"/>
  <c r="BN126" i="67"/>
  <c r="BQ126" i="67" a="1"/>
  <c r="BQ126" i="67" s="1"/>
  <c r="X128" i="67"/>
  <c r="BR132" i="67" a="1"/>
  <c r="BR132" i="67" s="1"/>
  <c r="BN85" i="67"/>
  <c r="BM93" i="67"/>
  <c r="BN94" i="67"/>
  <c r="BP115" i="67"/>
  <c r="BR125" i="67" a="1"/>
  <c r="BR125" i="67" s="1"/>
  <c r="Z128" i="67"/>
  <c r="BR130" i="67" a="1"/>
  <c r="BR130" i="67" s="1"/>
  <c r="BP130" i="67"/>
  <c r="BN133" i="67"/>
  <c r="BO121" i="67"/>
  <c r="BR133" i="67" a="1"/>
  <c r="BR133" i="67" s="1"/>
  <c r="BP133" i="67"/>
  <c r="L128" i="67"/>
  <c r="BH128" i="67"/>
  <c r="BQ133" i="67" a="1"/>
  <c r="BQ133" i="67" s="1"/>
  <c r="BQ137" i="67" a="1"/>
  <c r="BQ137" i="67" s="1"/>
  <c r="BN137" i="67"/>
  <c r="BR141" i="67" a="1"/>
  <c r="BR141" i="67" s="1"/>
  <c r="BP141" i="67"/>
  <c r="BN127" i="67"/>
  <c r="BQ127" i="67" a="1"/>
  <c r="BQ127" i="67" s="1"/>
  <c r="N128" i="67"/>
  <c r="BJ128" i="67"/>
  <c r="BP103" i="67"/>
  <c r="BP120" i="67"/>
  <c r="BN124" i="67"/>
  <c r="BM128" i="67"/>
  <c r="BK128" i="67"/>
  <c r="BO135" i="67"/>
  <c r="BP137" i="67"/>
  <c r="BR137" i="67" a="1"/>
  <c r="BR137" i="67" s="1"/>
  <c r="BA148" i="67" a="1"/>
  <c r="BA148" i="67" s="1"/>
  <c r="BL128" i="67"/>
  <c r="BR131" i="67" a="1"/>
  <c r="BR131" i="67" s="1"/>
  <c r="BP131" i="67"/>
  <c r="BN134" i="67"/>
  <c r="BQ134" i="67" a="1"/>
  <c r="BQ134" i="67" s="1"/>
  <c r="BP102" i="67"/>
  <c r="BP124" i="67"/>
  <c r="AX128" i="67"/>
  <c r="AV135" i="67"/>
  <c r="BM135" i="67"/>
  <c r="BK135" i="67"/>
  <c r="BN138" i="67"/>
  <c r="BR138" i="67" a="1"/>
  <c r="BR138" i="67" s="1"/>
  <c r="BP138" i="67"/>
  <c r="BN132" i="67"/>
  <c r="BP136" i="67"/>
  <c r="O144" i="67" a="1"/>
  <c r="O144" i="67" s="1"/>
  <c r="V144" i="67" a="1"/>
  <c r="V144" i="67" s="1"/>
  <c r="AC144" i="67" a="1"/>
  <c r="AC144" i="67" s="1"/>
  <c r="AY144" i="67" a="1"/>
  <c r="AY144" i="67" s="1"/>
  <c r="BF144" i="67" a="1"/>
  <c r="BF144" i="67" s="1"/>
  <c r="BM144" i="67" a="1"/>
  <c r="BM144" i="67" s="1"/>
  <c r="S145" i="67" a="1"/>
  <c r="S145" i="67" s="1"/>
  <c r="BC145" i="67" a="1"/>
  <c r="BC145" i="67" s="1"/>
  <c r="I146" i="67" a="1"/>
  <c r="I146" i="67" s="1"/>
  <c r="P146" i="67" a="1"/>
  <c r="P146" i="67" s="1"/>
  <c r="W146" i="67" a="1"/>
  <c r="W146" i="67" s="1"/>
  <c r="AS146" i="67" a="1"/>
  <c r="AS146" i="67" s="1"/>
  <c r="AZ146" i="67" a="1"/>
  <c r="AZ146" i="67" s="1"/>
  <c r="BG146" i="67" a="1"/>
  <c r="BG146" i="67" s="1"/>
  <c r="BO146" i="67" a="1"/>
  <c r="BO146" i="67" s="1"/>
  <c r="U147" i="67" a="1"/>
  <c r="U147" i="67" s="1"/>
  <c r="AB147" i="67" a="1"/>
  <c r="AB147" i="67" s="1"/>
  <c r="AI147" i="67" a="1"/>
  <c r="AI147" i="67" s="1"/>
  <c r="BE147" i="67" a="1"/>
  <c r="BE147" i="67" s="1"/>
  <c r="BL147" i="67" a="1"/>
  <c r="BL147" i="67" s="1"/>
  <c r="Y148" i="67" a="1"/>
  <c r="Y148" i="67" s="1"/>
  <c r="BI148" i="67" a="1"/>
  <c r="BI148" i="67" s="1"/>
  <c r="BN141" i="67"/>
  <c r="AK144" i="67" a="1"/>
  <c r="AK144" i="67" s="1"/>
  <c r="E145" i="67" a="1"/>
  <c r="E145" i="67" s="1"/>
  <c r="AA145" i="67" a="1"/>
  <c r="AA145" i="67" s="1"/>
  <c r="AH145" i="67" a="1"/>
  <c r="AH145" i="67" s="1"/>
  <c r="AO145" i="67" a="1"/>
  <c r="AO145" i="67" s="1"/>
  <c r="BK145" i="67" a="1"/>
  <c r="BK145" i="67" s="1"/>
  <c r="AE146" i="67" a="1"/>
  <c r="AE146" i="67" s="1"/>
  <c r="G147" i="67" a="1"/>
  <c r="G147" i="67" s="1"/>
  <c r="AQ147" i="67" a="1"/>
  <c r="AQ147" i="67" s="1"/>
  <c r="D148" i="67" a="1"/>
  <c r="D148" i="67" s="1"/>
  <c r="K148" i="67" a="1"/>
  <c r="K148" i="67" s="1"/>
  <c r="AG148" i="67" a="1"/>
  <c r="AG148" i="67" s="1"/>
  <c r="AN148" i="67" a="1"/>
  <c r="AN148" i="67" s="1"/>
  <c r="AU148" i="67" a="1"/>
  <c r="AU148" i="67" s="1"/>
  <c r="V147" i="67" a="1"/>
  <c r="V147" i="67" s="1"/>
  <c r="AC147" i="67" a="1"/>
  <c r="AC147" i="67" s="1"/>
  <c r="AY147" i="67" a="1"/>
  <c r="AY147" i="67" s="1"/>
  <c r="BF147" i="67" a="1"/>
  <c r="BF147" i="67" s="1"/>
  <c r="BM147" i="67" a="1"/>
  <c r="BM147" i="67" s="1"/>
  <c r="S148" i="67" a="1"/>
  <c r="S148" i="67" s="1"/>
  <c r="BC148" i="67" a="1"/>
  <c r="BC148" i="67" s="1"/>
  <c r="AE144" i="67" a="1"/>
  <c r="AE144" i="67" s="1"/>
  <c r="BO144" i="67" a="1"/>
  <c r="BO144" i="67" s="1"/>
  <c r="U145" i="67" a="1"/>
  <c r="U145" i="67" s="1"/>
  <c r="AB145" i="67" a="1"/>
  <c r="AB145" i="67" s="1"/>
  <c r="AI145" i="67" a="1"/>
  <c r="AI145" i="67" s="1"/>
  <c r="BE145" i="67" a="1"/>
  <c r="BE145" i="67" s="1"/>
  <c r="BL145" i="67" a="1"/>
  <c r="BL145" i="67" s="1"/>
  <c r="Y146" i="67" a="1"/>
  <c r="Y146" i="67" s="1"/>
  <c r="BI146" i="67" a="1"/>
  <c r="BI146" i="67" s="1"/>
  <c r="AK147" i="67" a="1"/>
  <c r="AK147" i="67" s="1"/>
  <c r="E148" i="67" a="1"/>
  <c r="E148" i="67" s="1"/>
  <c r="AA148" i="67" a="1"/>
  <c r="AA148" i="67" s="1"/>
  <c r="AH148" i="67" a="1"/>
  <c r="AH148" i="67" s="1"/>
  <c r="AO148" i="67" a="1"/>
  <c r="AO148" i="67" s="1"/>
  <c r="BK148" i="67" a="1"/>
  <c r="BK148" i="67" s="1"/>
  <c r="C144" i="67" a="1"/>
  <c r="C144" i="67" s="1"/>
  <c r="J144" i="67" a="1"/>
  <c r="J144" i="67" s="1"/>
  <c r="Q144" i="67" a="1"/>
  <c r="Q144" i="67" s="1"/>
  <c r="R144" i="67" s="1"/>
  <c r="AM144" i="67" a="1"/>
  <c r="AM144" i="67" s="1"/>
  <c r="AT144" i="67" a="1"/>
  <c r="AT144" i="67" s="1"/>
  <c r="BA144" i="67" a="1"/>
  <c r="BA144" i="67" s="1"/>
  <c r="BB144" i="67" s="1"/>
  <c r="G145" i="67" a="1"/>
  <c r="G145" i="67" s="1"/>
  <c r="AQ145" i="67" a="1"/>
  <c r="AQ145" i="67" s="1"/>
  <c r="D146" i="67" a="1"/>
  <c r="D146" i="67" s="1"/>
  <c r="K146" i="67" a="1"/>
  <c r="K146" i="67" s="1"/>
  <c r="L146" i="67" s="1"/>
  <c r="AG146" i="67" a="1"/>
  <c r="AG146" i="67" s="1"/>
  <c r="AN146" i="67" a="1"/>
  <c r="AN146" i="67" s="1"/>
  <c r="AU146" i="67" a="1"/>
  <c r="AU146" i="67" s="1"/>
  <c r="AV146" i="67" s="1"/>
  <c r="I147" i="67" a="1"/>
  <c r="I147" i="67" s="1"/>
  <c r="P147" i="67" a="1"/>
  <c r="P147" i="67" s="1"/>
  <c r="W147" i="67" a="1"/>
  <c r="W147" i="67" s="1"/>
  <c r="X147" i="67" s="1"/>
  <c r="AS147" i="67" a="1"/>
  <c r="AS147" i="67" s="1"/>
  <c r="AZ147" i="67" a="1"/>
  <c r="AZ147" i="67" s="1"/>
  <c r="BG147" i="67" a="1"/>
  <c r="BG147" i="67" s="1"/>
  <c r="BH147" i="67" s="1"/>
  <c r="M148" i="67" a="1"/>
  <c r="M148" i="67" s="1"/>
  <c r="AW148" i="67" a="1"/>
  <c r="AW148" i="67" s="1"/>
  <c r="Y144" i="67" a="1"/>
  <c r="Y144" i="67" s="1"/>
  <c r="BI144" i="67" a="1"/>
  <c r="BI144" i="67" s="1"/>
  <c r="O145" i="67" a="1"/>
  <c r="O145" i="67" s="1"/>
  <c r="V145" i="67" a="1"/>
  <c r="V145" i="67" s="1"/>
  <c r="AC145" i="67" a="1"/>
  <c r="AC145" i="67" s="1"/>
  <c r="AD145" i="67" s="1"/>
  <c r="AY145" i="67" a="1"/>
  <c r="AY145" i="67" s="1"/>
  <c r="BF145" i="67" a="1"/>
  <c r="BF145" i="67" s="1"/>
  <c r="BM145" i="67" a="1"/>
  <c r="BM145" i="67" s="1"/>
  <c r="BN145" i="67" s="1"/>
  <c r="S146" i="67" a="1"/>
  <c r="S146" i="67" s="1"/>
  <c r="BC146" i="67" a="1"/>
  <c r="BC146" i="67" s="1"/>
  <c r="AE147" i="67" a="1"/>
  <c r="AE147" i="67" s="1"/>
  <c r="BO147" i="67" a="1"/>
  <c r="BO147" i="67" s="1"/>
  <c r="U148" i="67" a="1"/>
  <c r="U148" i="67" s="1"/>
  <c r="AB148" i="67" a="1"/>
  <c r="AB148" i="67" s="1"/>
  <c r="AI148" i="67" a="1"/>
  <c r="AI148" i="67" s="1"/>
  <c r="BE148" i="67" a="1"/>
  <c r="BE148" i="67" s="1"/>
  <c r="BL148" i="67" a="1"/>
  <c r="BL148" i="67" s="1"/>
  <c r="AK145" i="67" a="1"/>
  <c r="AK145" i="67" s="1"/>
  <c r="E146" i="67" a="1"/>
  <c r="E146" i="67" s="1"/>
  <c r="AA146" i="67" a="1"/>
  <c r="AA146" i="67" s="1"/>
  <c r="AH146" i="67" a="1"/>
  <c r="AH146" i="67" s="1"/>
  <c r="AO146" i="67" a="1"/>
  <c r="AO146" i="67" s="1"/>
  <c r="AP146" i="67" s="1"/>
  <c r="BK146" i="67" a="1"/>
  <c r="BK146" i="67" s="1"/>
  <c r="C147" i="67" a="1"/>
  <c r="C147" i="67" s="1"/>
  <c r="J147" i="67" a="1"/>
  <c r="J147" i="67" s="1"/>
  <c r="Q147" i="67" a="1"/>
  <c r="Q147" i="67" s="1"/>
  <c r="R147" i="67" s="1"/>
  <c r="AM147" i="67" a="1"/>
  <c r="AM147" i="67" s="1"/>
  <c r="AT147" i="67" a="1"/>
  <c r="AT147" i="67" s="1"/>
  <c r="BA147" i="67" a="1"/>
  <c r="BA147" i="67" s="1"/>
  <c r="BB147" i="67" s="1"/>
  <c r="G148" i="67" a="1"/>
  <c r="G148" i="67" s="1"/>
  <c r="AQ148" i="67" a="1"/>
  <c r="AQ148" i="67" s="1"/>
  <c r="S144" i="67" a="1"/>
  <c r="S144" i="67" s="1"/>
  <c r="T144" i="67" s="1"/>
  <c r="BC144" i="67" a="1"/>
  <c r="BC144" i="67" s="1"/>
  <c r="BD144" i="67" s="1"/>
  <c r="I145" i="67" a="1"/>
  <c r="I145" i="67" s="1"/>
  <c r="P145" i="67" a="1"/>
  <c r="P145" i="67" s="1"/>
  <c r="W145" i="67" a="1"/>
  <c r="W145" i="67" s="1"/>
  <c r="X145" i="67" s="1"/>
  <c r="AS145" i="67" a="1"/>
  <c r="AS145" i="67" s="1"/>
  <c r="AZ145" i="67" a="1"/>
  <c r="AZ145" i="67" s="1"/>
  <c r="BG145" i="67" a="1"/>
  <c r="BG145" i="67" s="1"/>
  <c r="BH145" i="67" s="1"/>
  <c r="M146" i="67" a="1"/>
  <c r="M146" i="67" s="1"/>
  <c r="N146" i="67" s="1"/>
  <c r="AW146" i="67" a="1"/>
  <c r="AW146" i="67" s="1"/>
  <c r="AX146" i="67" s="1"/>
  <c r="Y147" i="67" a="1"/>
  <c r="Y147" i="67" s="1"/>
  <c r="Z147" i="67" s="1"/>
  <c r="BI147" i="67" a="1"/>
  <c r="BI147" i="67" s="1"/>
  <c r="BJ147" i="67" s="1"/>
  <c r="O148" i="67" a="1"/>
  <c r="O148" i="67" s="1"/>
  <c r="V148" i="67" a="1"/>
  <c r="V148" i="67" s="1"/>
  <c r="AC148" i="67" a="1"/>
  <c r="AC148" i="67" s="1"/>
  <c r="AD148" i="67" s="1"/>
  <c r="AY148" i="67" a="1"/>
  <c r="AY148" i="67" s="1"/>
  <c r="BF148" i="67" a="1"/>
  <c r="BF148" i="67" s="1"/>
  <c r="BM148" i="67" a="1"/>
  <c r="BM148" i="67" s="1"/>
  <c r="BN148" i="67" s="1"/>
  <c r="E144" i="67" a="1"/>
  <c r="E144" i="67" s="1"/>
  <c r="AA144" i="67" a="1"/>
  <c r="AA144" i="67" s="1"/>
  <c r="AH144" i="67" a="1"/>
  <c r="AH144" i="67" s="1"/>
  <c r="AO144" i="67" a="1"/>
  <c r="AO144" i="67" s="1"/>
  <c r="AP144" i="67" s="1"/>
  <c r="BK144" i="67" a="1"/>
  <c r="BK144" i="67" s="1"/>
  <c r="AE145" i="67" a="1"/>
  <c r="AE145" i="67" s="1"/>
  <c r="AF145" i="67" s="1"/>
  <c r="BO145" i="67" a="1"/>
  <c r="BO145" i="67" s="1"/>
  <c r="BP145" i="67" s="1"/>
  <c r="U146" i="67" a="1"/>
  <c r="U146" i="67" s="1"/>
  <c r="AB146" i="67" a="1"/>
  <c r="AB146" i="67" s="1"/>
  <c r="AI146" i="67" a="1"/>
  <c r="AI146" i="67" s="1"/>
  <c r="AJ146" i="67" s="1"/>
  <c r="BE146" i="67" a="1"/>
  <c r="BE146" i="67" s="1"/>
  <c r="D147" i="67" a="1"/>
  <c r="D147" i="67" s="1"/>
  <c r="K147" i="67" a="1"/>
  <c r="K147" i="67" s="1"/>
  <c r="L147" i="67" s="1"/>
  <c r="AG147" i="67" a="1"/>
  <c r="AG147" i="67" s="1"/>
  <c r="AN147" i="67" a="1"/>
  <c r="AN147" i="67" s="1"/>
  <c r="AU147" i="67" a="1"/>
  <c r="AU147" i="67" s="1"/>
  <c r="AV147" i="67" s="1"/>
  <c r="AK148" i="67" a="1"/>
  <c r="AK148" i="67" s="1"/>
  <c r="AL148" i="67" s="1"/>
  <c r="M144" i="67" a="1"/>
  <c r="M144" i="67" s="1"/>
  <c r="N144" i="67" s="1"/>
  <c r="AW144" i="67" a="1"/>
  <c r="AW144" i="67" s="1"/>
  <c r="AX144" i="67" s="1"/>
  <c r="C145" i="67" a="1"/>
  <c r="C145" i="67" s="1"/>
  <c r="J145" i="67" a="1"/>
  <c r="J145" i="67" s="1"/>
  <c r="Q145" i="67" a="1"/>
  <c r="Q145" i="67" s="1"/>
  <c r="R145" i="67" s="1"/>
  <c r="AM145" i="67" a="1"/>
  <c r="AM145" i="67" s="1"/>
  <c r="AT145" i="67" a="1"/>
  <c r="AT145" i="67" s="1"/>
  <c r="BA145" i="67" a="1"/>
  <c r="BA145" i="67" s="1"/>
  <c r="BB145" i="67" s="1"/>
  <c r="G146" i="67" a="1"/>
  <c r="G146" i="67" s="1"/>
  <c r="H146" i="67" s="1"/>
  <c r="AQ146" i="67" a="1"/>
  <c r="AQ146" i="67" s="1"/>
  <c r="AR146" i="67" s="1"/>
  <c r="BM146" i="67" a="1"/>
  <c r="BM146" i="67" s="1"/>
  <c r="S147" i="67" a="1"/>
  <c r="S147" i="67" s="1"/>
  <c r="T147" i="67" s="1"/>
  <c r="BC147" i="67" a="1"/>
  <c r="BC147" i="67" s="1"/>
  <c r="BD147" i="67" s="1"/>
  <c r="I148" i="67" a="1"/>
  <c r="I148" i="67" s="1"/>
  <c r="P148" i="67" a="1"/>
  <c r="P148" i="67" s="1"/>
  <c r="W148" i="67" a="1"/>
  <c r="W148" i="67" s="1"/>
  <c r="X148" i="67" s="1"/>
  <c r="AS148" i="67" a="1"/>
  <c r="AS148" i="67" s="1"/>
  <c r="AZ148" i="67" a="1"/>
  <c r="AZ148" i="67" s="1"/>
  <c r="BG148" i="67" a="1"/>
  <c r="BG148" i="67" s="1"/>
  <c r="BH148" i="67" s="1"/>
  <c r="B143" i="67"/>
  <c r="U144" i="67" a="1"/>
  <c r="U144" i="67" s="1"/>
  <c r="AB144" i="67" a="1"/>
  <c r="AB144" i="67" s="1"/>
  <c r="AI144" i="67" a="1"/>
  <c r="AI144" i="67" s="1"/>
  <c r="AJ144" i="67" s="1"/>
  <c r="BE144" i="67" a="1"/>
  <c r="BE144" i="67" s="1"/>
  <c r="BL144" i="67" a="1"/>
  <c r="BL144" i="67" s="1"/>
  <c r="Y145" i="67" a="1"/>
  <c r="Y145" i="67" s="1"/>
  <c r="Z145" i="67" s="1"/>
  <c r="BI145" i="67" a="1"/>
  <c r="BI145" i="67" s="1"/>
  <c r="BJ145" i="67" s="1"/>
  <c r="O146" i="67" a="1"/>
  <c r="O146" i="67" s="1"/>
  <c r="V146" i="67" a="1"/>
  <c r="V146" i="67" s="1"/>
  <c r="AC146" i="67" a="1"/>
  <c r="AC146" i="67" s="1"/>
  <c r="AD146" i="67" s="1"/>
  <c r="AY146" i="67" a="1"/>
  <c r="AY146" i="67" s="1"/>
  <c r="BF146" i="67" a="1"/>
  <c r="BF146" i="67" s="1"/>
  <c r="E147" i="67" a="1"/>
  <c r="E147" i="67" s="1"/>
  <c r="AA147" i="67" a="1"/>
  <c r="AA147" i="67" s="1"/>
  <c r="AH147" i="67" a="1"/>
  <c r="AH147" i="67" s="1"/>
  <c r="AO147" i="67" a="1"/>
  <c r="AO147" i="67" s="1"/>
  <c r="AP147" i="67" s="1"/>
  <c r="BK147" i="67" a="1"/>
  <c r="BK147" i="67" s="1"/>
  <c r="AE148" i="67" a="1"/>
  <c r="AE148" i="67" s="1"/>
  <c r="AF148" i="67" s="1"/>
  <c r="BO148" i="67" a="1"/>
  <c r="BO148" i="67" s="1"/>
  <c r="BP148" i="67" s="1"/>
  <c r="G144" i="67" a="1"/>
  <c r="G144" i="67" s="1"/>
  <c r="H144" i="67" s="1"/>
  <c r="AQ144" i="67" a="1"/>
  <c r="AQ144" i="67" s="1"/>
  <c r="AR144" i="67" s="1"/>
  <c r="D145" i="67" a="1"/>
  <c r="D145" i="67" s="1"/>
  <c r="BR145" i="67" s="1"/>
  <c r="K145" i="67" a="1"/>
  <c r="K145" i="67" s="1"/>
  <c r="L145" i="67" s="1"/>
  <c r="AG145" i="67" a="1"/>
  <c r="AG145" i="67" s="1"/>
  <c r="AN145" i="67" a="1"/>
  <c r="AN145" i="67" s="1"/>
  <c r="AU145" i="67" a="1"/>
  <c r="AU145" i="67" s="1"/>
  <c r="AV145" i="67" s="1"/>
  <c r="AK146" i="67" a="1"/>
  <c r="AK146" i="67" s="1"/>
  <c r="AL146" i="67" s="1"/>
  <c r="M147" i="67" a="1"/>
  <c r="M147" i="67" s="1"/>
  <c r="N147" i="67" s="1"/>
  <c r="AW147" i="67" a="1"/>
  <c r="AW147" i="67" s="1"/>
  <c r="AX147" i="67" s="1"/>
  <c r="C148" i="67" a="1"/>
  <c r="C148" i="67" s="1"/>
  <c r="BQ148" i="67" s="1"/>
  <c r="J148" i="67" a="1"/>
  <c r="J148" i="67" s="1"/>
  <c r="Q148" i="67" a="1"/>
  <c r="Q148" i="67" s="1"/>
  <c r="R148" i="67" s="1"/>
  <c r="AM148" i="67" a="1"/>
  <c r="AM148" i="67" s="1"/>
  <c r="AT148" i="67" a="1"/>
  <c r="AT148" i="67" s="1"/>
  <c r="BQ145" i="67" l="1"/>
  <c r="T146" i="67"/>
  <c r="BJ146" i="67"/>
  <c r="BR135" i="67" a="1"/>
  <c r="BR135" i="67" s="1"/>
  <c r="BP135" i="67"/>
  <c r="BR51" i="67" a="1"/>
  <c r="BR51" i="67" s="1"/>
  <c r="BP51" i="67"/>
  <c r="BH144" i="67"/>
  <c r="Z146" i="67"/>
  <c r="AP145" i="67"/>
  <c r="BN100" i="67"/>
  <c r="BQ100" i="67" a="1"/>
  <c r="BQ100" i="67" s="1"/>
  <c r="BB146" i="67"/>
  <c r="BP58" i="67"/>
  <c r="BR58" i="67" a="1"/>
  <c r="BR58" i="67" s="1"/>
  <c r="AR148" i="67"/>
  <c r="F146" i="67"/>
  <c r="BS146" i="67"/>
  <c r="AD147" i="67"/>
  <c r="AD144" i="67"/>
  <c r="BN128" i="67"/>
  <c r="BQ128" i="67" a="1"/>
  <c r="BQ128" i="67" s="1"/>
  <c r="BN86" i="67"/>
  <c r="BQ86" i="67" a="1"/>
  <c r="BQ86" i="67" s="1"/>
  <c r="BR107" i="67" a="1"/>
  <c r="BR107" i="67" s="1"/>
  <c r="BP107" i="67"/>
  <c r="R146" i="67"/>
  <c r="X144" i="67"/>
  <c r="H148" i="67"/>
  <c r="AL145" i="67"/>
  <c r="BH146" i="67"/>
  <c r="BQ93" i="67" a="1"/>
  <c r="BQ93" i="67" s="1"/>
  <c r="BN93" i="67"/>
  <c r="AX145" i="67"/>
  <c r="BN146" i="67"/>
  <c r="AJ145" i="67"/>
  <c r="AV148" i="67"/>
  <c r="F145" i="67"/>
  <c r="BS145" i="67"/>
  <c r="BQ58" i="67" a="1"/>
  <c r="BQ58" i="67" s="1"/>
  <c r="BN58" i="67"/>
  <c r="BR144" i="67"/>
  <c r="BP9" i="67"/>
  <c r="BR9" i="67" a="1"/>
  <c r="BR9" i="67" s="1"/>
  <c r="BQ144" i="67"/>
  <c r="AL144" i="67"/>
  <c r="BQ65" i="67" a="1"/>
  <c r="BQ65" i="67" s="1"/>
  <c r="BN65" i="67"/>
  <c r="BQ51" i="67" a="1"/>
  <c r="BQ51" i="67" s="1"/>
  <c r="BN51" i="67"/>
  <c r="BR65" i="67" a="1"/>
  <c r="BR65" i="67" s="1"/>
  <c r="BP65" i="67"/>
  <c r="AV144" i="67"/>
  <c r="BS147" i="67"/>
  <c r="F147" i="67"/>
  <c r="AJ148" i="67"/>
  <c r="X146" i="67"/>
  <c r="BQ121" i="67" a="1"/>
  <c r="BQ121" i="67" s="1"/>
  <c r="BN121" i="67"/>
  <c r="BA143" i="67" a="1"/>
  <c r="BA143" i="67" s="1"/>
  <c r="AT143" i="67" a="1"/>
  <c r="AT143" i="67" s="1"/>
  <c r="AT149" i="67" s="1"/>
  <c r="AM143" i="67" a="1"/>
  <c r="AM143" i="67" s="1"/>
  <c r="AM149" i="67" s="1"/>
  <c r="Q143" i="67" a="1"/>
  <c r="Q143" i="67" s="1"/>
  <c r="J143" i="67" a="1"/>
  <c r="J143" i="67" s="1"/>
  <c r="C143" i="67" a="1"/>
  <c r="C143" i="67" s="1"/>
  <c r="BO143" i="67" a="1"/>
  <c r="BO143" i="67" s="1"/>
  <c r="AE143" i="67" a="1"/>
  <c r="AE143" i="67" s="1"/>
  <c r="BG143" i="67" a="1"/>
  <c r="BG143" i="67" s="1"/>
  <c r="AZ143" i="67" a="1"/>
  <c r="AZ143" i="67" s="1"/>
  <c r="AZ149" i="67" s="1"/>
  <c r="AS143" i="67" a="1"/>
  <c r="AS143" i="67" s="1"/>
  <c r="AS149" i="67" s="1"/>
  <c r="W143" i="67" a="1"/>
  <c r="W143" i="67" s="1"/>
  <c r="P143" i="67" a="1"/>
  <c r="P143" i="67" s="1"/>
  <c r="P149" i="67" s="1"/>
  <c r="I143" i="67" a="1"/>
  <c r="I143" i="67" s="1"/>
  <c r="I149" i="67" s="1"/>
  <c r="AK143" i="67" a="1"/>
  <c r="AK143" i="67" s="1"/>
  <c r="BM143" i="67" a="1"/>
  <c r="BM143" i="67" s="1"/>
  <c r="BF143" i="67" a="1"/>
  <c r="BF143" i="67" s="1"/>
  <c r="BF149" i="67" s="1"/>
  <c r="AY143" i="67" a="1"/>
  <c r="AY143" i="67" s="1"/>
  <c r="AY149" i="67" s="1"/>
  <c r="AC143" i="67" a="1"/>
  <c r="AC143" i="67" s="1"/>
  <c r="V143" i="67" a="1"/>
  <c r="V143" i="67" s="1"/>
  <c r="V149" i="67" s="1"/>
  <c r="O143" i="67" a="1"/>
  <c r="O143" i="67" s="1"/>
  <c r="O149" i="67" s="1"/>
  <c r="BL143" i="67" a="1"/>
  <c r="BL143" i="67" s="1"/>
  <c r="BE143" i="67" a="1"/>
  <c r="BE143" i="67" s="1"/>
  <c r="BE149" i="67" s="1"/>
  <c r="AI143" i="67" a="1"/>
  <c r="AI143" i="67" s="1"/>
  <c r="AB143" i="67" a="1"/>
  <c r="AB143" i="67" s="1"/>
  <c r="AB149" i="67" s="1"/>
  <c r="U143" i="67" a="1"/>
  <c r="U143" i="67" s="1"/>
  <c r="U149" i="67" s="1"/>
  <c r="AW143" i="67" a="1"/>
  <c r="AW143" i="67" s="1"/>
  <c r="M143" i="67" a="1"/>
  <c r="M143" i="67" s="1"/>
  <c r="BK143" i="67" a="1"/>
  <c r="BK143" i="67" s="1"/>
  <c r="BK149" i="67" s="1"/>
  <c r="AO143" i="67" a="1"/>
  <c r="AO143" i="67" s="1"/>
  <c r="AH143" i="67" a="1"/>
  <c r="AH143" i="67" s="1"/>
  <c r="AH149" i="67" s="1"/>
  <c r="AA143" i="67" a="1"/>
  <c r="AA143" i="67" s="1"/>
  <c r="AA149" i="67" s="1"/>
  <c r="E143" i="67" a="1"/>
  <c r="E143" i="67" s="1"/>
  <c r="AU143" i="67" a="1"/>
  <c r="AU143" i="67" s="1"/>
  <c r="AN143" i="67" a="1"/>
  <c r="AN143" i="67" s="1"/>
  <c r="AN149" i="67" s="1"/>
  <c r="AG143" i="67" a="1"/>
  <c r="AG143" i="67" s="1"/>
  <c r="AG149" i="67" s="1"/>
  <c r="K143" i="67" a="1"/>
  <c r="K143" i="67" s="1"/>
  <c r="D143" i="67" a="1"/>
  <c r="D143" i="67" s="1"/>
  <c r="BI143" i="67" a="1"/>
  <c r="BI143" i="67" s="1"/>
  <c r="Y143" i="67" a="1"/>
  <c r="Y143" i="67" s="1"/>
  <c r="BC143" i="67" a="1"/>
  <c r="BC143" i="67" s="1"/>
  <c r="G143" i="67" a="1"/>
  <c r="G143" i="67" s="1"/>
  <c r="AQ143" i="67" a="1"/>
  <c r="AQ143" i="67" s="1"/>
  <c r="S143" i="67" a="1"/>
  <c r="S143" i="67" s="1"/>
  <c r="F144" i="67"/>
  <c r="BS144" i="67"/>
  <c r="BJ144" i="67"/>
  <c r="AP148" i="67"/>
  <c r="BP144" i="67"/>
  <c r="L148" i="67"/>
  <c r="BJ148" i="67"/>
  <c r="BR121" i="67" a="1"/>
  <c r="BR121" i="67" s="1"/>
  <c r="BP121" i="67"/>
  <c r="BR128" i="67" a="1"/>
  <c r="BR128" i="67" s="1"/>
  <c r="BP128" i="67"/>
  <c r="BR93" i="67" a="1"/>
  <c r="BR93" i="67" s="1"/>
  <c r="BP93" i="67"/>
  <c r="BQ44" i="67" a="1"/>
  <c r="BQ44" i="67" s="1"/>
  <c r="BN44" i="67"/>
  <c r="BQ61" i="67" a="1"/>
  <c r="BQ61" i="67" s="1"/>
  <c r="BN61" i="67"/>
  <c r="BQ37" i="67" a="1"/>
  <c r="BQ37" i="67" s="1"/>
  <c r="BN37" i="67"/>
  <c r="BR86" i="67" a="1"/>
  <c r="BR86" i="67" s="1"/>
  <c r="BP86" i="67"/>
  <c r="BR114" i="67" a="1"/>
  <c r="BR114" i="67" s="1"/>
  <c r="BP114" i="67"/>
  <c r="BN30" i="67"/>
  <c r="BQ30" i="67" a="1"/>
  <c r="BQ30" i="67" s="1"/>
  <c r="BN16" i="67"/>
  <c r="BQ16" i="67" a="1"/>
  <c r="BQ16" i="67" s="1"/>
  <c r="BR147" i="67"/>
  <c r="Z144" i="67"/>
  <c r="AF144" i="67"/>
  <c r="BR148" i="67"/>
  <c r="Z148" i="67"/>
  <c r="BQ72" i="67" a="1"/>
  <c r="BQ72" i="67" s="1"/>
  <c r="BN72" i="67"/>
  <c r="BR30" i="67" a="1"/>
  <c r="BR30" i="67" s="1"/>
  <c r="BP30" i="67"/>
  <c r="BP44" i="67"/>
  <c r="BR44" i="67" a="1"/>
  <c r="BR44" i="67" s="1"/>
  <c r="BQ147" i="67"/>
  <c r="BP147" i="67"/>
  <c r="AX148" i="67"/>
  <c r="BL146" i="67"/>
  <c r="BR146" i="67" s="1"/>
  <c r="BD148" i="67"/>
  <c r="AR147" i="67"/>
  <c r="BD145" i="67"/>
  <c r="BB148" i="67"/>
  <c r="BQ23" i="67" a="1"/>
  <c r="BQ23" i="67" s="1"/>
  <c r="BN23" i="67"/>
  <c r="L144" i="67"/>
  <c r="AF147" i="67"/>
  <c r="N148" i="67"/>
  <c r="AR145" i="67"/>
  <c r="F148" i="67"/>
  <c r="BS148" i="67"/>
  <c r="T148" i="67"/>
  <c r="H147" i="67"/>
  <c r="T145" i="67"/>
  <c r="BP72" i="67"/>
  <c r="BR72" i="67" a="1"/>
  <c r="BR72" i="67" s="1"/>
  <c r="BR23" i="67" a="1"/>
  <c r="BR23" i="67" s="1"/>
  <c r="BP23" i="67"/>
  <c r="BQ146" i="67"/>
  <c r="BR37" i="67" a="1"/>
  <c r="BR37" i="67" s="1"/>
  <c r="BP37" i="67"/>
  <c r="BQ107" i="67" a="1"/>
  <c r="BQ107" i="67" s="1"/>
  <c r="BN107" i="67"/>
  <c r="BD146" i="67"/>
  <c r="H145" i="67"/>
  <c r="AL147" i="67"/>
  <c r="BN147" i="67"/>
  <c r="AF146" i="67"/>
  <c r="AJ147" i="67"/>
  <c r="BN144" i="67"/>
  <c r="BN135" i="67"/>
  <c r="BQ135" i="67" a="1"/>
  <c r="BQ135" i="67" s="1"/>
  <c r="BQ114" i="67" a="1"/>
  <c r="BQ114" i="67" s="1"/>
  <c r="BN114" i="67"/>
  <c r="BN79" i="67"/>
  <c r="BQ79" i="67" a="1"/>
  <c r="BQ79" i="67" s="1"/>
  <c r="BQ9" i="67" a="1"/>
  <c r="BQ9" i="67" s="1"/>
  <c r="BN9" i="67"/>
  <c r="N145" i="67"/>
  <c r="BR16" i="67" a="1"/>
  <c r="BR16" i="67" s="1"/>
  <c r="BP16" i="67"/>
  <c r="BM7" i="65"/>
  <c r="BG7" i="65"/>
  <c r="BA7" i="65"/>
  <c r="AU7" i="65"/>
  <c r="AO7" i="65"/>
  <c r="AI7" i="65"/>
  <c r="AC7" i="65"/>
  <c r="W7" i="65"/>
  <c r="Q7" i="65"/>
  <c r="K7" i="65"/>
  <c r="E7" i="65"/>
  <c r="BG6" i="65"/>
  <c r="BA6" i="65"/>
  <c r="AU6" i="65"/>
  <c r="AO6" i="65"/>
  <c r="AI6" i="65"/>
  <c r="AC6" i="65"/>
  <c r="W6" i="65"/>
  <c r="Q6" i="65"/>
  <c r="K6" i="65"/>
  <c r="E6" i="65"/>
  <c r="AU149" i="67" l="1"/>
  <c r="AV149" i="67" s="1"/>
  <c r="AV143" i="67"/>
  <c r="W149" i="67"/>
  <c r="X149" i="67" s="1"/>
  <c r="X143" i="67"/>
  <c r="E149" i="67"/>
  <c r="F143" i="67"/>
  <c r="BS143" i="67"/>
  <c r="BG149" i="67"/>
  <c r="BH149" i="67" s="1"/>
  <c r="BH143" i="67"/>
  <c r="S149" i="67"/>
  <c r="T149" i="67" s="1"/>
  <c r="T143" i="67"/>
  <c r="AE149" i="67"/>
  <c r="AF149" i="67" s="1"/>
  <c r="AF143" i="67"/>
  <c r="BP146" i="67"/>
  <c r="AR143" i="67"/>
  <c r="AQ149" i="67"/>
  <c r="AR149" i="67" s="1"/>
  <c r="AD143" i="67"/>
  <c r="AC149" i="67"/>
  <c r="AD149" i="67" s="1"/>
  <c r="BO149" i="67"/>
  <c r="BP143" i="67"/>
  <c r="AI149" i="67"/>
  <c r="AJ149" i="67" s="1"/>
  <c r="AJ143" i="67"/>
  <c r="G149" i="67"/>
  <c r="H149" i="67" s="1"/>
  <c r="H143" i="67"/>
  <c r="AO149" i="67"/>
  <c r="AP149" i="67" s="1"/>
  <c r="AP143" i="67"/>
  <c r="C149" i="67"/>
  <c r="BQ149" i="67" s="1"/>
  <c r="BQ143" i="67"/>
  <c r="BC149" i="67"/>
  <c r="BD149" i="67" s="1"/>
  <c r="BD143" i="67"/>
  <c r="Y149" i="67"/>
  <c r="Z149" i="67" s="1"/>
  <c r="Z143" i="67"/>
  <c r="M149" i="67"/>
  <c r="N149" i="67" s="1"/>
  <c r="N143" i="67"/>
  <c r="BN143" i="67"/>
  <c r="BM149" i="67"/>
  <c r="Q149" i="67"/>
  <c r="R149" i="67" s="1"/>
  <c r="R143" i="67"/>
  <c r="BI149" i="67"/>
  <c r="BJ149" i="67" s="1"/>
  <c r="BJ143" i="67"/>
  <c r="AW149" i="67"/>
  <c r="AX149" i="67" s="1"/>
  <c r="AX143" i="67"/>
  <c r="AL143" i="67"/>
  <c r="AK149" i="67"/>
  <c r="AL149" i="67" s="1"/>
  <c r="D149" i="67"/>
  <c r="BR143" i="67"/>
  <c r="K149" i="67"/>
  <c r="L149" i="67" s="1"/>
  <c r="L143" i="67"/>
  <c r="BA149" i="67"/>
  <c r="BB149" i="67" s="1"/>
  <c r="BB143" i="67"/>
  <c r="BM6" i="65"/>
  <c r="BG5" i="65"/>
  <c r="BA5" i="65"/>
  <c r="B143" i="65" a="1"/>
  <c r="B143" i="65" s="1"/>
  <c r="B136" i="65" a="1"/>
  <c r="B136" i="65" s="1"/>
  <c r="B129" i="65" a="1"/>
  <c r="B129" i="65" s="1"/>
  <c r="B122" i="65" a="1"/>
  <c r="B122" i="65" s="1"/>
  <c r="B115" i="65" a="1"/>
  <c r="B115" i="65" s="1"/>
  <c r="B108" i="65" a="1"/>
  <c r="B108" i="65" s="1"/>
  <c r="B101" i="65" a="1"/>
  <c r="B101" i="65" s="1"/>
  <c r="B94" i="65" a="1"/>
  <c r="B94" i="65" s="1"/>
  <c r="B87" i="65" a="1"/>
  <c r="B87" i="65" s="1"/>
  <c r="B80" i="65" a="1"/>
  <c r="B80" i="65" s="1"/>
  <c r="B73" i="65" a="1"/>
  <c r="B73" i="65" s="1"/>
  <c r="B66" i="65" a="1"/>
  <c r="B66" i="65" s="1"/>
  <c r="B59" i="65" a="1"/>
  <c r="B59" i="65" s="1"/>
  <c r="B52" i="65" a="1"/>
  <c r="B52" i="65" s="1"/>
  <c r="B45" i="65" a="1"/>
  <c r="B45" i="65" s="1"/>
  <c r="B38" i="65" a="1"/>
  <c r="B38" i="65" s="1"/>
  <c r="B31" i="65" a="1"/>
  <c r="B31" i="65" s="1"/>
  <c r="B24" i="65" a="1"/>
  <c r="B24" i="65" s="1"/>
  <c r="B17" i="65" a="1"/>
  <c r="B17" i="65" s="1"/>
  <c r="N8" i="65"/>
  <c r="T8" i="65" s="1"/>
  <c r="Z8" i="65" s="1"/>
  <c r="AF8" i="65" s="1"/>
  <c r="AL8" i="65" s="1"/>
  <c r="AR8" i="65" s="1"/>
  <c r="AX8" i="65" s="1"/>
  <c r="BD8" i="65" s="1"/>
  <c r="BJ8" i="65" s="1"/>
  <c r="BP8" i="65" s="1"/>
  <c r="M8" i="65"/>
  <c r="S8" i="65" s="1"/>
  <c r="Y8" i="65" s="1"/>
  <c r="AE8" i="65" s="1"/>
  <c r="AK8" i="65" s="1"/>
  <c r="AQ8" i="65" s="1"/>
  <c r="AW8" i="65" s="1"/>
  <c r="BC8" i="65" s="1"/>
  <c r="BI8" i="65" s="1"/>
  <c r="BO8" i="65" s="1"/>
  <c r="L8" i="65"/>
  <c r="R8" i="65" s="1"/>
  <c r="X8" i="65" s="1"/>
  <c r="AD8" i="65" s="1"/>
  <c r="AJ8" i="65" s="1"/>
  <c r="AP8" i="65" s="1"/>
  <c r="AV8" i="65" s="1"/>
  <c r="BB8" i="65" s="1"/>
  <c r="BH8" i="65" s="1"/>
  <c r="BN8" i="65" s="1"/>
  <c r="K8" i="65"/>
  <c r="Q8" i="65" s="1"/>
  <c r="W8" i="65" s="1"/>
  <c r="AC8" i="65" s="1"/>
  <c r="AI8" i="65" s="1"/>
  <c r="AO8" i="65" s="1"/>
  <c r="AU8" i="65" s="1"/>
  <c r="BA8" i="65" s="1"/>
  <c r="BG8" i="65" s="1"/>
  <c r="BM8" i="65" s="1"/>
  <c r="J8" i="65"/>
  <c r="P8" i="65" s="1"/>
  <c r="V8" i="65" s="1"/>
  <c r="AB8" i="65" s="1"/>
  <c r="AH8" i="65" s="1"/>
  <c r="AN8" i="65" s="1"/>
  <c r="AT8" i="65" s="1"/>
  <c r="AZ8" i="65" s="1"/>
  <c r="BF8" i="65" s="1"/>
  <c r="BL8" i="65" s="1"/>
  <c r="I8" i="65"/>
  <c r="O8" i="65" s="1"/>
  <c r="U8" i="65" s="1"/>
  <c r="AA8" i="65" s="1"/>
  <c r="AG8" i="65" s="1"/>
  <c r="AM8" i="65" s="1"/>
  <c r="AS8" i="65" s="1"/>
  <c r="AY8" i="65" s="1"/>
  <c r="BE8" i="65" s="1"/>
  <c r="BK8" i="65" s="1"/>
  <c r="I5" i="65"/>
  <c r="O5" i="65" s="1"/>
  <c r="U5" i="65" s="1"/>
  <c r="AA5" i="65" s="1"/>
  <c r="AG5" i="65" s="1"/>
  <c r="AM5" i="65" s="1"/>
  <c r="AS5" i="65" s="1"/>
  <c r="AY5" i="65" s="1"/>
  <c r="BE5" i="65" s="1"/>
  <c r="BK5" i="65" s="1"/>
  <c r="BL149" i="67" l="1"/>
  <c r="BR149" i="67" s="1"/>
  <c r="BS149" i="67"/>
  <c r="F149" i="67"/>
  <c r="BN149" i="67"/>
  <c r="Q5" i="65"/>
  <c r="E5" i="65"/>
  <c r="AI5" i="65"/>
  <c r="W5" i="65"/>
  <c r="AC5" i="65"/>
  <c r="AU5" i="65"/>
  <c r="AO5" i="65"/>
  <c r="K5" i="65"/>
  <c r="BP149" i="67" l="1"/>
  <c r="BM5" i="6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<sst xmlns="http://schemas.openxmlformats.org/spreadsheetml/2006/main" count="234" uniqueCount="103">
  <si>
    <t xml:space="preserve">Ενεργοί Χρήστες Διανομής, Πλήθος Σημείων Παράδοσης, Κατανάλωση και Χρέωση Βασικής Δραστηριότητας εκπροσωπούμενων Σημείων Παράδοσης </t>
  </si>
  <si>
    <t xml:space="preserve">Διαχειριστής Δικτύου: Εnaon EDA                                </t>
  </si>
  <si>
    <t>ΓΕΩΓΡΑΦΙΚΗ ΠΕΡΙΦΕΡΕΙΑ</t>
  </si>
  <si>
    <t>ΘΕΣΣΑΛΟΝΙΚΗΣ</t>
  </si>
  <si>
    <t>ΘΕΣΣΑΛΙΑΣ</t>
  </si>
  <si>
    <t>ATTIKH</t>
  </si>
  <si>
    <t>ΣΤΕΡΕΑ ΕΛΛΑΔΑ</t>
  </si>
  <si>
    <t>ΚΕΝΤΡΙΚΗ ΜΑΚΕΔΟΝΙΑ</t>
  </si>
  <si>
    <t>ΑΝΑΤΟΛΙΚΗ ΜΑΚΕΔΟΝΙΑ ΘΡΑΚΗ</t>
  </si>
  <si>
    <t>ΔΥΤΙΚΗ ΜΑΚΕΔΟΝΙΑ</t>
  </si>
  <si>
    <t>ΔΥΤΙΚΗ ΕΛΛΑΔΑ</t>
  </si>
  <si>
    <t>ΗΠΕΙΡΟΣ</t>
  </si>
  <si>
    <t>ΠΕΛΟΠΟΝΝΗΣΟΣ</t>
  </si>
  <si>
    <t>ΣΥΝΟΛΙΚΟ Enaon EDA</t>
  </si>
  <si>
    <t>α/α</t>
  </si>
  <si>
    <t>Επωνυμία Χρήστη Διανομής</t>
  </si>
  <si>
    <t xml:space="preserve">ΜΗΚΟΣ ΚΑΤΑΣΚΕΥΑΣΘΕΝΤΟΣ ΔΙΚΤΥΟΥ (km): </t>
  </si>
  <si>
    <t> </t>
  </si>
  <si>
    <t xml:space="preserve">19 bar:  </t>
  </si>
  <si>
    <t xml:space="preserve">4 bar:  </t>
  </si>
  <si>
    <t>ΠΛΗΘΟΣ  ΕΝΕΡΓΟΠΟΙΗΜΕΝΩΝ ΣΗΜΕΙΩΝ ΠΑΡΑΔΟΣΗΣ ΜΕ ΑΠΟΚΛΕΙΣΤΙΚΗ ΕΚΠΡΟΣΩΠΗΣΗ</t>
  </si>
  <si>
    <t>ΠΛΗΘΟΣ  ΕΝΕΡΓΟΠΟΙΗΜΕΝΩΝ ΣΗΜΕΙΩΝ ΠΑΡΑΔΟΣΗΣ ΜΕ ΠΑΡΑΛΛΗΛΗ ΕΚΠΡΟΣΩΠΗΣΗ</t>
  </si>
  <si>
    <t>ΜΗΝΙΑΙΕΣ ΚΑΤΑΝΕΜΗΘΕΙΣΕΣ ΠΟΣΟΤΗΤΕΣ ΦΑ (KWh)</t>
  </si>
  <si>
    <t>ΜΕΣΗ ΜΗΝΙΑΙΑ ΚΑΤΑΝΑΛΩΣΗ (KWh)</t>
  </si>
  <si>
    <t>ΜΗΝΙΑΙΑ ΧΡΕΩΣΗ ΒΑΣΙΚΗΣ ΔΡΑΣΤΗΡΙΟΤΗΤΑΣ (€)</t>
  </si>
  <si>
    <t>ΜΕΣΗ ΜΗΝΙΑΙΑ ΧΡΕΩΣΗ ΒΑΣΙΚΗΣ ΔΡΑΣΤΗΡΙΟΤΗΤΑΣ (€)</t>
  </si>
  <si>
    <t>ΑΝΟΞΑΛ A.E.</t>
  </si>
  <si>
    <t>ΟΙΚΙΑΚΟΣ</t>
  </si>
  <si>
    <t>ΕΜΠΟΡΙΚΟΣ</t>
  </si>
  <si>
    <t>CNG</t>
  </si>
  <si>
    <t>ΒΙΟΜΗΧΑΝΙΚΟΣ</t>
  </si>
  <si>
    <t>ΚΛΙΜΑΤΙΣΜΟΣ / ΣΥΜΠΑΡΑΓΩΓΗ</t>
  </si>
  <si>
    <t>ΕΙΚΟΝΙΚΗ ΔΙΑΣΥΝΔΕΣΗ</t>
  </si>
  <si>
    <t>ΕΛΒΑΛΧΑΛΚΟΡ A.E.</t>
  </si>
  <si>
    <t>ΔΕΠΑ ΕΜΠΟΡΙΑΣ A.E</t>
  </si>
  <si>
    <t>ΔΕΗ A.E.</t>
  </si>
  <si>
    <t>ΕΛΙΝΟΙΛ - ΕΛΛΗΝΙΚΗ ΕΤΑΙΡΙΑ ΠΕΤΡΕΛΑΙΩΝ A.E</t>
  </si>
  <si>
    <t>ΕΤΑΙΡΕΙΑ ΠΑΡΟΧΗΣ ΑΕΡΙΟΥ ΑΤΤΙΚΗΣ ΜΑΕ</t>
  </si>
  <si>
    <t>ΕΤΑΙΡΕΙΑ ΠΡΟΜΗΘΕΙΑΣ ΑΕΡΙΟΥ ΘΕΣΣΑΛΟΝΙΚΗΣ ΘΕΣΣΑΛΙΑΣ M.A.E.</t>
  </si>
  <si>
    <t>ΕΦΑ ΕΝΕΡΓΕΙΑΚΉ ΕΤΑΙΡΕΙΑ Φ.Α. ΑΕ.</t>
  </si>
  <si>
    <t>ΗΡΩΝ ΜΟΝΟΠΡΟΣΩΠΗ A.E. ΕΝΕΡΓΕΙΑΚΩΝ ΥΠΗΡΕΣΙΩΝ</t>
  </si>
  <si>
    <t>ΜΟΤΟΡ ΟΙΛ</t>
  </si>
  <si>
    <t>ΜΥΤΙΛΗΝΑΙΟΣ A.E. - ΟΜΙΛΟΣ ΕΠΙΧΕΙΡΗΣΕΩΝ</t>
  </si>
  <si>
    <t>ΣΙΔΕΝΟΡ ΒΙΟΜΗΧΑΝΙΚΗ ΧAΛΥΒΑ A.E</t>
  </si>
  <si>
    <t>ELPEDISON ΑΕ</t>
  </si>
  <si>
    <t>FULGOR A.E.</t>
  </si>
  <si>
    <t>GREENSTEEL - CEDALION COMMODITIES A.E.</t>
  </si>
  <si>
    <t>NRG TRADING HOUSE A.E.</t>
  </si>
  <si>
    <t>SOVEL A.E. ΕΛΛΗΝΙΚΗ ΕΤΑΙΡΙΑ ΕΠΕΞΕΡΓΑΣΙΑΣ ΧΑΛΥΒΟΣ</t>
  </si>
  <si>
    <t>VOLTERRA A.E.</t>
  </si>
  <si>
    <t>VOLTON A.E</t>
  </si>
  <si>
    <t>ΣΥΝΟΛΟ ΧΡΗΣΤΩΝ ΔΙΑΝΟΜΗΣ</t>
  </si>
  <si>
    <t>ΓΕΝΙΚΟ ΣΥΝΟΛΟ</t>
  </si>
  <si>
    <t>ACTIVE GAS SUPPLIERS, NUMBER OF ACTIVATED CUSTOMERS, MONTHLY ALLOCATED NATURAL GAS QUANTITIES (FOR DISTRIBUTION NETWORKS PER DISTRIBUTION TARIFF CATEGORY)</t>
  </si>
  <si>
    <t xml:space="preserve">Distribution System Operator: Εnaon ΕDA                      </t>
  </si>
  <si>
    <t>REGION</t>
  </si>
  <si>
    <t>THESSALONIKI</t>
  </si>
  <si>
    <t>THESSALY</t>
  </si>
  <si>
    <t>ATTIKI</t>
  </si>
  <si>
    <t>CENTRAL GREECE</t>
  </si>
  <si>
    <t>CENTRAL MACEDONIA</t>
  </si>
  <si>
    <t>EASTERN MACEDONIA &amp;  THRACE</t>
  </si>
  <si>
    <t>WESTERN MACEDONIA</t>
  </si>
  <si>
    <t>WESTERN GREECE</t>
  </si>
  <si>
    <t>EPIRUS</t>
  </si>
  <si>
    <t>PELOPONNESE</t>
  </si>
  <si>
    <t>TOTAL Enaon EDA</t>
  </si>
  <si>
    <t>A/N</t>
  </si>
  <si>
    <t>ACTIVE SUPPLIERS</t>
  </si>
  <si>
    <t xml:space="preserve">CONSTRUCTED NETWORK (km): </t>
  </si>
  <si>
    <t>ACTIVATED CUSTOMERS WITH EXCLUSIVE REPRESENTATION</t>
  </si>
  <si>
    <t>ACTIVATED CUSTOMERS WITH NON EXCLUSIVE REPRESENTATION</t>
  </si>
  <si>
    <t>MONTHLY ALLOCATED GAS QUANTITIES (KWh)</t>
  </si>
  <si>
    <t>AVERAGE MONTHLY CONSUMPTION (KWh)</t>
  </si>
  <si>
    <t>MONTHLY BASIC ACTIVITY (INVOICED  €)</t>
  </si>
  <si>
    <t>MONTHLY BASIC ACTIVITY per PoD (INVOICED €)</t>
  </si>
  <si>
    <t>ANOXAL S.A.</t>
  </si>
  <si>
    <t>RESIDENTIAL</t>
  </si>
  <si>
    <t>COMMERCIAL</t>
  </si>
  <si>
    <t>INDUSTRIAL</t>
  </si>
  <si>
    <t>AIRCONDITIONING/COGENERATION</t>
  </si>
  <si>
    <t>VIRTUAL INETRCONNECTION</t>
  </si>
  <si>
    <t>ELVALHALKOR S.A.</t>
  </si>
  <si>
    <t>DEPA COMMERCIAL S.A.</t>
  </si>
  <si>
    <t>PPC S.A.</t>
  </si>
  <si>
    <t>ELINOIL S.A.</t>
  </si>
  <si>
    <t>EPA ATTIKIS S.A.</t>
  </si>
  <si>
    <t>ZENITH S.A.</t>
  </si>
  <si>
    <t>EFA S.A.</t>
  </si>
  <si>
    <t>HERON S.A.</t>
  </si>
  <si>
    <t xml:space="preserve">MOTOR OIL </t>
  </si>
  <si>
    <t>MYTILINEOS HOLDINGS S.A.</t>
  </si>
  <si>
    <t>SIDENOR S.A.</t>
  </si>
  <si>
    <t>ELPEDISON S.A.</t>
  </si>
  <si>
    <t>FULGOR S.A.</t>
  </si>
  <si>
    <t>GREENSTEEL - CEDALION COMMODITIES S.A.</t>
  </si>
  <si>
    <t>NRG TRADING HOUSE S.A.</t>
  </si>
  <si>
    <t>SOVEL S.A.</t>
  </si>
  <si>
    <t>VOLTERRA S.A.</t>
  </si>
  <si>
    <t>VOLTON S.A.</t>
  </si>
  <si>
    <t>TOTAL</t>
  </si>
  <si>
    <t>Μήνας: ΟΚΤΩΒΡΙΟΣ 2024</t>
  </si>
  <si>
    <t>MONTH: OCTOBER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</si>
</sst>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#,##0.00\ _€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14"/>
      <name val="Calibri"/>
      <family val="2"/>
      <charset val="161"/>
      <scheme val="minor"/>
    </font>
    <font>
      <b/>
      <sz val="12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4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sz val="12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b/>
      <sz val="11"/>
      <name val="Calibri"/>
      <family val="2"/>
      <charset val="161"/>
      <scheme val="minor"/>
    </font>
    <font>
      <sz val="11"/>
      <name val="Calibri"/>
      <family val="2"/>
      <charset val="161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6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71">
    <xf numFmtId="0" fontId="0" fillId="0" borderId="0" xfId="0"/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3" fontId="11" fillId="0" borderId="17" xfId="1" applyNumberFormat="1" applyFont="1" applyBorder="1" applyAlignment="1">
      <alignment horizontal="right" vertical="center"/>
    </xf>
    <xf numFmtId="0" fontId="1" fillId="0" borderId="0" xfId="1" applyAlignment="1">
      <alignment horizontal="center" vertical="center" wrapText="1"/>
    </xf>
    <xf numFmtId="0" fontId="1" fillId="0" borderId="0" xfId="1" applyAlignment="1">
      <alignment vertical="center"/>
    </xf>
    <xf numFmtId="0" fontId="10" fillId="0" borderId="0" xfId="1" applyFont="1" applyAlignment="1">
      <alignment vertical="center"/>
    </xf>
    <xf numFmtId="3" fontId="9" fillId="0" borderId="0" xfId="1" applyNumberFormat="1" applyFont="1" applyAlignment="1">
      <alignment horizontal="center" vertical="center"/>
    </xf>
    <xf numFmtId="0" fontId="2" fillId="3" borderId="11" xfId="1" applyFont="1" applyFill="1" applyBorder="1" applyAlignment="1">
      <alignment horizontal="center" vertical="center" wrapText="1"/>
    </xf>
    <xf numFmtId="0" fontId="2" fillId="3" borderId="12" xfId="1" applyFont="1" applyFill="1" applyBorder="1" applyAlignment="1">
      <alignment horizontal="center" vertical="center" wrapText="1"/>
    </xf>
    <xf numFmtId="164" fontId="2" fillId="3" borderId="13" xfId="1" applyNumberFormat="1" applyFont="1" applyFill="1" applyBorder="1" applyAlignment="1">
      <alignment vertical="center" wrapText="1"/>
    </xf>
    <xf numFmtId="164" fontId="2" fillId="3" borderId="14" xfId="1" applyNumberFormat="1" applyFont="1" applyFill="1" applyBorder="1" applyAlignment="1">
      <alignment vertical="center" wrapText="1"/>
    </xf>
    <xf numFmtId="164" fontId="2" fillId="3" borderId="11" xfId="1" applyNumberFormat="1" applyFont="1" applyFill="1" applyBorder="1" applyAlignment="1">
      <alignment vertical="center" wrapText="1"/>
    </xf>
    <xf numFmtId="4" fontId="11" fillId="0" borderId="17" xfId="1" applyNumberFormat="1" applyFont="1" applyBorder="1" applyAlignment="1">
      <alignment horizontal="right" vertical="center"/>
    </xf>
    <xf numFmtId="164" fontId="5" fillId="0" borderId="0" xfId="1" applyNumberFormat="1" applyFont="1" applyAlignment="1">
      <alignment vertical="center"/>
    </xf>
    <xf numFmtId="164" fontId="7" fillId="0" borderId="0" xfId="1" applyNumberFormat="1" applyFont="1" applyAlignment="1">
      <alignment vertical="center"/>
    </xf>
    <xf numFmtId="4" fontId="5" fillId="0" borderId="0" xfId="1" applyNumberFormat="1" applyFont="1" applyAlignment="1">
      <alignment vertical="center"/>
    </xf>
    <xf numFmtId="4" fontId="7" fillId="0" borderId="0" xfId="1" applyNumberFormat="1" applyFont="1" applyAlignment="1">
      <alignment vertical="center"/>
    </xf>
    <xf numFmtId="4" fontId="2" fillId="3" borderId="12" xfId="1" applyNumberFormat="1" applyFont="1" applyFill="1" applyBorder="1" applyAlignment="1">
      <alignment horizontal="center" vertical="center" wrapText="1"/>
    </xf>
    <xf numFmtId="4" fontId="2" fillId="3" borderId="14" xfId="1" applyNumberFormat="1" applyFont="1" applyFill="1" applyBorder="1" applyAlignment="1">
      <alignment vertical="center" wrapText="1"/>
    </xf>
    <xf numFmtId="4" fontId="3" fillId="2" borderId="7" xfId="1" applyNumberFormat="1" applyFont="1" applyFill="1" applyBorder="1" applyAlignment="1">
      <alignment horizontal="right" vertical="center"/>
    </xf>
    <xf numFmtId="164" fontId="2" fillId="3" borderId="11" xfId="1" applyNumberFormat="1" applyFont="1" applyFill="1" applyBorder="1" applyAlignment="1">
      <alignment horizontal="center" vertical="center" wrapText="1"/>
    </xf>
    <xf numFmtId="164" fontId="2" fillId="3" borderId="12" xfId="1" applyNumberFormat="1" applyFont="1" applyFill="1" applyBorder="1" applyAlignment="1">
      <alignment vertical="center" wrapText="1"/>
    </xf>
    <xf numFmtId="4" fontId="2" fillId="3" borderId="12" xfId="1" applyNumberFormat="1" applyFont="1" applyFill="1" applyBorder="1" applyAlignment="1">
      <alignment vertical="center" wrapText="1"/>
    </xf>
    <xf numFmtId="0" fontId="3" fillId="5" borderId="31" xfId="1" applyFont="1" applyFill="1" applyBorder="1" applyAlignment="1">
      <alignment horizontal="center" vertical="center" wrapText="1"/>
    </xf>
    <xf numFmtId="0" fontId="1" fillId="5" borderId="14" xfId="1" applyFill="1" applyBorder="1" applyAlignment="1">
      <alignment horizontal="center" vertical="center" wrapText="1"/>
    </xf>
    <xf numFmtId="3" fontId="11" fillId="5" borderId="33" xfId="1" applyNumberFormat="1" applyFont="1" applyFill="1" applyBorder="1" applyAlignment="1">
      <alignment horizontal="right" vertical="center"/>
    </xf>
    <xf numFmtId="0" fontId="12" fillId="5" borderId="14" xfId="1" applyFont="1" applyFill="1" applyBorder="1" applyAlignment="1">
      <alignment horizontal="center" vertical="center" wrapText="1"/>
    </xf>
    <xf numFmtId="0" fontId="3" fillId="5" borderId="38" xfId="1" applyFont="1" applyFill="1" applyBorder="1" applyAlignment="1">
      <alignment horizontal="center" vertical="center" wrapText="1"/>
    </xf>
    <xf numFmtId="3" fontId="3" fillId="5" borderId="37" xfId="1" applyNumberFormat="1" applyFont="1" applyFill="1" applyBorder="1" applyAlignment="1">
      <alignment horizontal="right" vertical="center"/>
    </xf>
    <xf numFmtId="4" fontId="3" fillId="5" borderId="29" xfId="1" applyNumberFormat="1" applyFont="1" applyFill="1" applyBorder="1" applyAlignment="1">
      <alignment horizontal="right" vertical="center"/>
    </xf>
    <xf numFmtId="4" fontId="3" fillId="5" borderId="20" xfId="1" applyNumberFormat="1" applyFont="1" applyFill="1" applyBorder="1" applyAlignment="1">
      <alignment horizontal="right" vertical="center"/>
    </xf>
    <xf numFmtId="0" fontId="9" fillId="0" borderId="0" xfId="1" applyFont="1" applyAlignment="1">
      <alignment horizontal="left" vertical="center"/>
    </xf>
    <xf numFmtId="3" fontId="3" fillId="2" borderId="8" xfId="1" applyNumberFormat="1" applyFont="1" applyFill="1" applyBorder="1" applyAlignment="1">
      <alignment horizontal="right" vertical="center"/>
    </xf>
    <xf numFmtId="0" fontId="11" fillId="6" borderId="39" xfId="1" applyFont="1" applyFill="1" applyBorder="1" applyAlignment="1">
      <alignment horizontal="center" vertical="center" wrapText="1"/>
    </xf>
    <xf numFmtId="0" fontId="11" fillId="6" borderId="40" xfId="1" applyFont="1" applyFill="1" applyBorder="1" applyAlignment="1">
      <alignment horizontal="center" vertical="center" wrapText="1"/>
    </xf>
    <xf numFmtId="0" fontId="2" fillId="5" borderId="41" xfId="1" applyFont="1" applyFill="1" applyBorder="1" applyAlignment="1">
      <alignment horizontal="center" vertical="center" wrapText="1"/>
    </xf>
    <xf numFmtId="0" fontId="2" fillId="2" borderId="41" xfId="1" applyFont="1" applyFill="1" applyBorder="1" applyAlignment="1">
      <alignment horizontal="center" vertical="center" wrapText="1"/>
    </xf>
    <xf numFmtId="0" fontId="2" fillId="2" borderId="42" xfId="1" applyFont="1" applyFill="1" applyBorder="1" applyAlignment="1">
      <alignment horizontal="center" vertical="center" wrapText="1"/>
    </xf>
    <xf numFmtId="4" fontId="3" fillId="2" borderId="8" xfId="1" applyNumberFormat="1" applyFont="1" applyFill="1" applyBorder="1" applyAlignment="1">
      <alignment horizontal="right" vertical="center"/>
    </xf>
    <xf numFmtId="4" fontId="11" fillId="4" borderId="18" xfId="1" applyNumberFormat="1" applyFont="1" applyFill="1" applyBorder="1" applyAlignment="1">
      <alignment horizontal="right" vertical="center"/>
    </xf>
    <xf numFmtId="164" fontId="6" fillId="0" borderId="0" xfId="1" applyNumberFormat="1" applyFont="1" applyAlignment="1">
      <alignment horizontal="left" vertical="center" wrapText="1"/>
    </xf>
    <xf numFmtId="3" fontId="3" fillId="2" borderId="36" xfId="1" applyNumberFormat="1" applyFont="1" applyFill="1" applyBorder="1" applyAlignment="1">
      <alignment horizontal="right" vertical="center"/>
    </xf>
    <xf numFmtId="4" fontId="11" fillId="4" borderId="23" xfId="1" applyNumberFormat="1" applyFont="1" applyFill="1" applyBorder="1" applyAlignment="1">
      <alignment horizontal="right" vertical="center"/>
    </xf>
    <xf numFmtId="0" fontId="1" fillId="0" borderId="43" xfId="1" applyBorder="1" applyAlignment="1">
      <alignment horizontal="center" vertical="center" wrapText="1"/>
    </xf>
    <xf numFmtId="4" fontId="11" fillId="0" borderId="21" xfId="1" applyNumberFormat="1" applyFont="1" applyBorder="1" applyAlignment="1">
      <alignment horizontal="right" vertical="center"/>
    </xf>
    <xf numFmtId="0" fontId="9" fillId="0" borderId="2" xfId="1" applyFont="1" applyBorder="1" applyAlignment="1">
      <alignment horizontal="center" vertical="center"/>
    </xf>
    <xf numFmtId="0" fontId="7" fillId="0" borderId="2" xfId="1" applyFont="1" applyBorder="1" applyAlignment="1">
      <alignment vertical="center"/>
    </xf>
    <xf numFmtId="164" fontId="7" fillId="0" borderId="3" xfId="1" applyNumberFormat="1" applyFont="1" applyBorder="1" applyAlignment="1">
      <alignment vertical="center"/>
    </xf>
    <xf numFmtId="0" fontId="12" fillId="5" borderId="12" xfId="1" applyFont="1" applyFill="1" applyBorder="1" applyAlignment="1">
      <alignment horizontal="center" vertical="center" wrapText="1"/>
    </xf>
    <xf numFmtId="3" fontId="11" fillId="0" borderId="34" xfId="1" applyNumberFormat="1" applyFont="1" applyBorder="1" applyAlignment="1">
      <alignment horizontal="right" vertical="center"/>
    </xf>
    <xf numFmtId="3" fontId="11" fillId="0" borderId="22" xfId="1" applyNumberFormat="1" applyFont="1" applyBorder="1" applyAlignment="1">
      <alignment horizontal="right" vertical="center"/>
    </xf>
    <xf numFmtId="0" fontId="8" fillId="2" borderId="5" xfId="1" applyFont="1" applyFill="1" applyBorder="1" applyAlignment="1">
      <alignment vertical="center"/>
    </xf>
    <xf numFmtId="0" fontId="8" fillId="2" borderId="16" xfId="1" applyFont="1" applyFill="1" applyBorder="1" applyAlignment="1">
      <alignment vertical="center"/>
    </xf>
    <xf numFmtId="0" fontId="8" fillId="2" borderId="9" xfId="1" applyFont="1" applyFill="1" applyBorder="1" applyAlignment="1">
      <alignment vertical="center"/>
    </xf>
    <xf numFmtId="0" fontId="8" fillId="2" borderId="26" xfId="1" applyFont="1" applyFill="1" applyBorder="1" applyAlignment="1">
      <alignment vertical="center"/>
    </xf>
    <xf numFmtId="0" fontId="3" fillId="0" borderId="45" xfId="1" applyFont="1" applyBorder="1" applyAlignment="1">
      <alignment horizontal="centerContinuous" vertical="center" wrapText="1"/>
    </xf>
    <xf numFmtId="0" fontId="3" fillId="0" borderId="44" xfId="1" applyFont="1" applyBorder="1" applyAlignment="1">
      <alignment horizontal="centerContinuous" vertical="center" wrapText="1"/>
    </xf>
    <xf numFmtId="0" fontId="3" fillId="0" borderId="46" xfId="1" applyFont="1" applyBorder="1" applyAlignment="1">
      <alignment horizontal="centerContinuous" vertical="center" wrapText="1"/>
    </xf>
    <xf numFmtId="3" fontId="11" fillId="0" borderId="21" xfId="1" applyNumberFormat="1" applyFont="1" applyBorder="1" applyAlignment="1">
      <alignment horizontal="right" vertical="center"/>
    </xf>
    <xf numFmtId="3" fontId="3" fillId="5" borderId="29" xfId="1" applyNumberFormat="1" applyFont="1" applyFill="1" applyBorder="1" applyAlignment="1">
      <alignment horizontal="right" vertical="center"/>
    </xf>
    <xf numFmtId="0" fontId="2" fillId="5" borderId="42" xfId="1" applyFont="1" applyFill="1" applyBorder="1" applyAlignment="1">
      <alignment horizontal="center" vertical="center" wrapText="1"/>
    </xf>
    <xf numFmtId="3" fontId="2" fillId="5" borderId="41" xfId="1" applyNumberFormat="1" applyFont="1" applyFill="1" applyBorder="1" applyAlignment="1">
      <alignment horizontal="center" vertical="center" wrapText="1"/>
    </xf>
    <xf numFmtId="165" fontId="5" fillId="0" borderId="0" xfId="1" applyNumberFormat="1" applyFont="1" applyAlignment="1">
      <alignment vertical="center"/>
    </xf>
    <xf numFmtId="165" fontId="7" fillId="0" borderId="2" xfId="1" applyNumberFormat="1" applyFont="1" applyBorder="1" applyAlignment="1">
      <alignment vertical="center"/>
    </xf>
    <xf numFmtId="165" fontId="2" fillId="2" borderId="41" xfId="1" applyNumberFormat="1" applyFont="1" applyFill="1" applyBorder="1" applyAlignment="1">
      <alignment horizontal="center" vertical="center" wrapText="1"/>
    </xf>
    <xf numFmtId="165" fontId="2" fillId="2" borderId="42" xfId="1" applyNumberFormat="1" applyFont="1" applyFill="1" applyBorder="1" applyAlignment="1">
      <alignment horizontal="center" vertical="center" wrapText="1"/>
    </xf>
    <xf numFmtId="165" fontId="7" fillId="0" borderId="0" xfId="1" applyNumberFormat="1" applyFont="1" applyAlignment="1">
      <alignment vertical="center"/>
    </xf>
    <xf numFmtId="3" fontId="5" fillId="0" borderId="0" xfId="1" applyNumberFormat="1" applyFont="1" applyAlignment="1">
      <alignment vertical="center"/>
    </xf>
    <xf numFmtId="3" fontId="7" fillId="0" borderId="0" xfId="1" applyNumberFormat="1" applyFont="1" applyAlignment="1">
      <alignment vertical="center"/>
    </xf>
    <xf numFmtId="0" fontId="2" fillId="5" borderId="4" xfId="1" applyFont="1" applyFill="1" applyBorder="1" applyAlignment="1">
      <alignment horizontal="center" vertical="center" wrapText="1"/>
    </xf>
    <xf numFmtId="0" fontId="2" fillId="3" borderId="11" xfId="1" applyFont="1" applyFill="1" applyBorder="1" applyAlignment="1">
      <alignment vertical="center" wrapText="1"/>
    </xf>
    <xf numFmtId="0" fontId="2" fillId="3" borderId="13" xfId="1" applyFont="1" applyFill="1" applyBorder="1" applyAlignment="1">
      <alignment vertical="center" wrapText="1"/>
    </xf>
    <xf numFmtId="0" fontId="2" fillId="3" borderId="14" xfId="1" applyFont="1" applyFill="1" applyBorder="1" applyAlignment="1">
      <alignment vertical="center" wrapText="1"/>
    </xf>
    <xf numFmtId="0" fontId="2" fillId="3" borderId="12" xfId="1" applyFont="1" applyFill="1" applyBorder="1" applyAlignment="1">
      <alignment vertical="center" wrapText="1"/>
    </xf>
    <xf numFmtId="3" fontId="11" fillId="5" borderId="35" xfId="1" applyNumberFormat="1" applyFont="1" applyFill="1" applyBorder="1" applyAlignment="1">
      <alignment horizontal="right" vertical="center"/>
    </xf>
    <xf numFmtId="0" fontId="3" fillId="0" borderId="47" xfId="1" applyFont="1" applyBorder="1" applyAlignment="1">
      <alignment horizontal="centerContinuous" vertical="center" wrapText="1"/>
    </xf>
    <xf numFmtId="3" fontId="3" fillId="5" borderId="8" xfId="1" applyNumberFormat="1" applyFont="1" applyFill="1" applyBorder="1" applyAlignment="1">
      <alignment horizontal="right" vertical="center"/>
    </xf>
    <xf numFmtId="3" fontId="3" fillId="5" borderId="6" xfId="1" applyNumberFormat="1" applyFont="1" applyFill="1" applyBorder="1" applyAlignment="1">
      <alignment horizontal="right" vertical="center"/>
    </xf>
    <xf numFmtId="4" fontId="3" fillId="5" borderId="6" xfId="1" applyNumberFormat="1" applyFont="1" applyFill="1" applyBorder="1" applyAlignment="1">
      <alignment horizontal="right" vertical="center"/>
    </xf>
    <xf numFmtId="3" fontId="11" fillId="5" borderId="7" xfId="1" applyNumberFormat="1" applyFont="1" applyFill="1" applyBorder="1" applyAlignment="1">
      <alignment horizontal="right" vertical="center"/>
    </xf>
    <xf numFmtId="0" fontId="1" fillId="0" borderId="48" xfId="1" applyBorder="1" applyAlignment="1">
      <alignment horizontal="center" vertical="center" wrapText="1"/>
    </xf>
    <xf numFmtId="0" fontId="3" fillId="2" borderId="49" xfId="1" applyFont="1" applyFill="1" applyBorder="1" applyAlignment="1">
      <alignment horizontal="center" vertical="center" wrapText="1"/>
    </xf>
    <xf numFmtId="0" fontId="3" fillId="2" borderId="30" xfId="1" applyFont="1" applyFill="1" applyBorder="1" applyAlignment="1">
      <alignment horizontal="center" vertical="center" wrapText="1"/>
    </xf>
    <xf numFmtId="3" fontId="3" fillId="2" borderId="5" xfId="1" applyNumberFormat="1" applyFont="1" applyFill="1" applyBorder="1" applyAlignment="1">
      <alignment horizontal="right" vertical="center"/>
    </xf>
    <xf numFmtId="0" fontId="1" fillId="0" borderId="27" xfId="1" applyBorder="1" applyAlignment="1">
      <alignment horizontal="center" vertical="center" wrapText="1"/>
    </xf>
    <xf numFmtId="3" fontId="11" fillId="0" borderId="16" xfId="1" applyNumberFormat="1" applyFont="1" applyBorder="1" applyAlignment="1">
      <alignment horizontal="right" vertical="center"/>
    </xf>
    <xf numFmtId="3" fontId="11" fillId="0" borderId="50" xfId="1" applyNumberFormat="1" applyFont="1" applyBorder="1" applyAlignment="1">
      <alignment horizontal="right" vertical="center"/>
    </xf>
    <xf numFmtId="3" fontId="12" fillId="0" borderId="51" xfId="1" applyNumberFormat="1" applyFont="1" applyBorder="1" applyAlignment="1">
      <alignment horizontal="center" vertical="center"/>
    </xf>
    <xf numFmtId="0" fontId="3" fillId="2" borderId="47" xfId="1" applyFont="1" applyFill="1" applyBorder="1" applyAlignment="1">
      <alignment horizontal="center" vertical="center" wrapText="1"/>
    </xf>
    <xf numFmtId="0" fontId="3" fillId="5" borderId="25" xfId="1" applyFont="1" applyFill="1" applyBorder="1" applyAlignment="1">
      <alignment horizontal="center" vertical="center" wrapText="1"/>
    </xf>
    <xf numFmtId="3" fontId="3" fillId="5" borderId="5" xfId="1" applyNumberFormat="1" applyFont="1" applyFill="1" applyBorder="1" applyAlignment="1">
      <alignment horizontal="right" vertical="center"/>
    </xf>
    <xf numFmtId="0" fontId="1" fillId="5" borderId="13" xfId="1" applyFill="1" applyBorder="1" applyAlignment="1">
      <alignment horizontal="center" vertical="center" wrapText="1"/>
    </xf>
    <xf numFmtId="0" fontId="12" fillId="5" borderId="13" xfId="1" applyFont="1" applyFill="1" applyBorder="1" applyAlignment="1">
      <alignment horizontal="center" vertical="center" wrapText="1"/>
    </xf>
    <xf numFmtId="0" fontId="12" fillId="5" borderId="11" xfId="1" applyFont="1" applyFill="1" applyBorder="1" applyAlignment="1">
      <alignment horizontal="center" vertical="center" wrapText="1"/>
    </xf>
    <xf numFmtId="3" fontId="11" fillId="5" borderId="16" xfId="1" applyNumberFormat="1" applyFont="1" applyFill="1" applyBorder="1" applyAlignment="1">
      <alignment horizontal="right" vertical="center"/>
    </xf>
    <xf numFmtId="3" fontId="11" fillId="5" borderId="9" xfId="1" applyNumberFormat="1" applyFont="1" applyFill="1" applyBorder="1" applyAlignment="1">
      <alignment horizontal="right" vertical="center"/>
    </xf>
    <xf numFmtId="0" fontId="3" fillId="5" borderId="52" xfId="1" applyFont="1" applyFill="1" applyBorder="1" applyAlignment="1">
      <alignment horizontal="center" vertical="center" wrapText="1"/>
    </xf>
    <xf numFmtId="3" fontId="3" fillId="5" borderId="26" xfId="1" applyNumberFormat="1" applyFont="1" applyFill="1" applyBorder="1" applyAlignment="1">
      <alignment horizontal="right" vertical="center"/>
    </xf>
    <xf numFmtId="4" fontId="11" fillId="5" borderId="33" xfId="1" applyNumberFormat="1" applyFont="1" applyFill="1" applyBorder="1" applyAlignment="1">
      <alignment horizontal="right" vertical="center"/>
    </xf>
    <xf numFmtId="4" fontId="11" fillId="5" borderId="18" xfId="1" applyNumberFormat="1" applyFont="1" applyFill="1" applyBorder="1" applyAlignment="1">
      <alignment horizontal="right" vertical="center"/>
    </xf>
    <xf numFmtId="0" fontId="9" fillId="0" borderId="4" xfId="1" applyFont="1" applyBorder="1" applyAlignment="1">
      <alignment horizontal="center" vertical="center"/>
    </xf>
    <xf numFmtId="0" fontId="7" fillId="0" borderId="4" xfId="1" applyFont="1" applyBorder="1" applyAlignment="1">
      <alignment vertical="center"/>
    </xf>
    <xf numFmtId="0" fontId="11" fillId="6" borderId="15" xfId="1" applyFont="1" applyFill="1" applyBorder="1" applyAlignment="1">
      <alignment horizontal="center" vertical="center" wrapText="1"/>
    </xf>
    <xf numFmtId="0" fontId="11" fillId="6" borderId="54" xfId="1" applyFont="1" applyFill="1" applyBorder="1" applyAlignment="1">
      <alignment horizontal="center" vertical="center" wrapText="1"/>
    </xf>
    <xf numFmtId="0" fontId="2" fillId="5" borderId="53" xfId="1" applyFont="1" applyFill="1" applyBorder="1" applyAlignment="1">
      <alignment horizontal="center" vertical="center" wrapText="1"/>
    </xf>
    <xf numFmtId="0" fontId="2" fillId="2" borderId="53" xfId="1" applyFont="1" applyFill="1" applyBorder="1" applyAlignment="1">
      <alignment horizontal="center" vertical="center" wrapText="1"/>
    </xf>
    <xf numFmtId="0" fontId="2" fillId="2" borderId="28" xfId="1" applyFont="1" applyFill="1" applyBorder="1" applyAlignment="1">
      <alignment horizontal="center" vertical="center" wrapText="1"/>
    </xf>
    <xf numFmtId="3" fontId="11" fillId="0" borderId="33" xfId="1" applyNumberFormat="1" applyFont="1" applyBorder="1" applyAlignment="1">
      <alignment horizontal="right" vertical="center"/>
    </xf>
    <xf numFmtId="3" fontId="11" fillId="0" borderId="55" xfId="1" applyNumberFormat="1" applyFont="1" applyBorder="1" applyAlignment="1">
      <alignment horizontal="right" vertical="center"/>
    </xf>
    <xf numFmtId="3" fontId="11" fillId="0" borderId="53" xfId="1" applyNumberFormat="1" applyFont="1" applyBorder="1" applyAlignment="1">
      <alignment horizontal="right" vertical="center"/>
    </xf>
    <xf numFmtId="3" fontId="11" fillId="0" borderId="54" xfId="1" applyNumberFormat="1" applyFont="1" applyBorder="1" applyAlignment="1">
      <alignment horizontal="right" vertical="center"/>
    </xf>
    <xf numFmtId="4" fontId="11" fillId="0" borderId="53" xfId="1" applyNumberFormat="1" applyFont="1" applyBorder="1" applyAlignment="1">
      <alignment horizontal="right" vertical="center"/>
    </xf>
    <xf numFmtId="4" fontId="11" fillId="4" borderId="28" xfId="1" applyNumberFormat="1" applyFont="1" applyFill="1" applyBorder="1" applyAlignment="1">
      <alignment horizontal="right" vertical="center"/>
    </xf>
    <xf numFmtId="4" fontId="3" fillId="2" borderId="6" xfId="1" applyNumberFormat="1" applyFont="1" applyFill="1" applyBorder="1" applyAlignment="1">
      <alignment horizontal="right" vertical="center"/>
    </xf>
    <xf numFmtId="4" fontId="11" fillId="4" borderId="24" xfId="1" applyNumberFormat="1" applyFont="1" applyFill="1" applyBorder="1" applyAlignment="1">
      <alignment horizontal="right" vertical="center"/>
    </xf>
    <xf numFmtId="4" fontId="11" fillId="4" borderId="21" xfId="1" applyNumberFormat="1" applyFont="1" applyFill="1" applyBorder="1" applyAlignment="1">
      <alignment horizontal="right" vertical="center"/>
    </xf>
    <xf numFmtId="3" fontId="11" fillId="0" borderId="15" xfId="1" applyNumberFormat="1" applyFont="1" applyBorder="1" applyAlignment="1">
      <alignment horizontal="right" vertical="center"/>
    </xf>
    <xf numFmtId="3" fontId="11" fillId="0" borderId="19" xfId="1" applyNumberFormat="1" applyFont="1" applyBorder="1" applyAlignment="1">
      <alignment horizontal="right" vertical="center"/>
    </xf>
    <xf numFmtId="3" fontId="11" fillId="0" borderId="56" xfId="1" applyNumberFormat="1" applyFont="1" applyBorder="1" applyAlignment="1">
      <alignment horizontal="right" vertical="center"/>
    </xf>
    <xf numFmtId="3" fontId="11" fillId="0" borderId="57" xfId="1" applyNumberFormat="1" applyFont="1" applyBorder="1" applyAlignment="1">
      <alignment horizontal="right" vertical="center"/>
    </xf>
    <xf numFmtId="3" fontId="11" fillId="0" borderId="58" xfId="1" applyNumberFormat="1" applyFont="1" applyBorder="1" applyAlignment="1">
      <alignment horizontal="right" vertical="center"/>
    </xf>
    <xf numFmtId="4" fontId="11" fillId="0" borderId="57" xfId="1" applyNumberFormat="1" applyFont="1" applyBorder="1" applyAlignment="1">
      <alignment horizontal="right" vertical="center"/>
    </xf>
    <xf numFmtId="4" fontId="11" fillId="4" borderId="59" xfId="1" applyNumberFormat="1" applyFont="1" applyFill="1" applyBorder="1" applyAlignment="1">
      <alignment horizontal="right" vertical="center"/>
    </xf>
    <xf numFmtId="3" fontId="3" fillId="2" borderId="34" xfId="1" applyNumberFormat="1" applyFont="1" applyFill="1" applyBorder="1" applyAlignment="1">
      <alignment horizontal="right" vertical="center"/>
    </xf>
    <xf numFmtId="3" fontId="3" fillId="2" borderId="22" xfId="1" applyNumberFormat="1" applyFont="1" applyFill="1" applyBorder="1" applyAlignment="1">
      <alignment horizontal="right" vertical="center"/>
    </xf>
    <xf numFmtId="4" fontId="3" fillId="2" borderId="22" xfId="1" applyNumberFormat="1" applyFont="1" applyFill="1" applyBorder="1" applyAlignment="1">
      <alignment horizontal="right" vertical="center"/>
    </xf>
    <xf numFmtId="4" fontId="3" fillId="2" borderId="23" xfId="1" applyNumberFormat="1" applyFont="1" applyFill="1" applyBorder="1" applyAlignment="1">
      <alignment horizontal="right" vertical="center"/>
    </xf>
    <xf numFmtId="164" fontId="2" fillId="3" borderId="52" xfId="1" applyNumberFormat="1" applyFont="1" applyFill="1" applyBorder="1" applyAlignment="1">
      <alignment vertical="center" wrapText="1"/>
    </xf>
    <xf numFmtId="164" fontId="2" fillId="3" borderId="38" xfId="1" applyNumberFormat="1" applyFont="1" applyFill="1" applyBorder="1" applyAlignment="1">
      <alignment vertical="center" wrapText="1"/>
    </xf>
    <xf numFmtId="0" fontId="8" fillId="3" borderId="30" xfId="1" applyFont="1" applyFill="1" applyBorder="1" applyAlignment="1">
      <alignment horizontal="center" vertical="center" wrapText="1"/>
    </xf>
    <xf numFmtId="0" fontId="8" fillId="3" borderId="25" xfId="1" applyFont="1" applyFill="1" applyBorder="1" applyAlignment="1">
      <alignment horizontal="center" vertical="center" wrapText="1"/>
    </xf>
    <xf numFmtId="0" fontId="8" fillId="3" borderId="3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/>
    </xf>
    <xf numFmtId="0" fontId="6" fillId="2" borderId="2" xfId="1" applyFont="1" applyFill="1" applyBorder="1" applyAlignment="1">
      <alignment horizontal="left" vertical="center"/>
    </xf>
    <xf numFmtId="0" fontId="6" fillId="0" borderId="2" xfId="1" applyFont="1" applyBorder="1" applyAlignment="1">
      <alignment horizontal="left" vertical="center"/>
    </xf>
    <xf numFmtId="0" fontId="6" fillId="0" borderId="3" xfId="1" applyFont="1" applyBorder="1" applyAlignment="1">
      <alignment horizontal="left" vertical="center"/>
    </xf>
    <xf numFmtId="0" fontId="3" fillId="0" borderId="1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8" fillId="3" borderId="5" xfId="1" applyFont="1" applyFill="1" applyBorder="1" applyAlignment="1">
      <alignment horizontal="left" vertical="center" wrapText="1"/>
    </xf>
    <xf numFmtId="0" fontId="10" fillId="3" borderId="7" xfId="1" applyFont="1" applyFill="1" applyBorder="1" applyAlignment="1">
      <alignment horizontal="left" vertical="center" wrapText="1"/>
    </xf>
    <xf numFmtId="0" fontId="11" fillId="0" borderId="9" xfId="1" applyFont="1" applyBorder="1" applyAlignment="1">
      <alignment horizontal="center" vertical="center" wrapText="1"/>
    </xf>
    <xf numFmtId="0" fontId="11" fillId="0" borderId="15" xfId="1" applyFont="1" applyBorder="1" applyAlignment="1">
      <alignment horizontal="center" vertical="center" wrapText="1"/>
    </xf>
    <xf numFmtId="0" fontId="11" fillId="0" borderId="19" xfId="1" applyFont="1" applyBorder="1" applyAlignment="1">
      <alignment horizontal="center" vertical="center" wrapText="1"/>
    </xf>
    <xf numFmtId="0" fontId="3" fillId="2" borderId="32" xfId="1" applyFont="1" applyFill="1" applyBorder="1" applyAlignment="1">
      <alignment horizontal="center" vertical="center" wrapText="1"/>
    </xf>
    <xf numFmtId="0" fontId="3" fillId="2" borderId="28" xfId="1" applyFont="1" applyFill="1" applyBorder="1" applyAlignment="1">
      <alignment horizontal="center" vertical="center" wrapText="1"/>
    </xf>
    <xf numFmtId="0" fontId="3" fillId="2" borderId="23" xfId="1" applyFont="1" applyFill="1" applyBorder="1" applyAlignment="1">
      <alignment horizontal="center" vertical="center" wrapText="1"/>
    </xf>
    <xf numFmtId="0" fontId="2" fillId="3" borderId="13" xfId="1" applyFont="1" applyFill="1" applyBorder="1" applyAlignment="1">
      <alignment horizontal="right" vertical="center" wrapText="1"/>
    </xf>
    <xf numFmtId="0" fontId="2" fillId="3" borderId="27" xfId="1" applyFont="1" applyFill="1" applyBorder="1" applyAlignment="1">
      <alignment horizontal="right" vertical="center" wrapText="1"/>
    </xf>
    <xf numFmtId="0" fontId="8" fillId="3" borderId="4" xfId="1" applyFont="1" applyFill="1" applyBorder="1" applyAlignment="1">
      <alignment horizontal="center" vertical="center" wrapText="1"/>
    </xf>
    <xf numFmtId="0" fontId="2" fillId="3" borderId="33" xfId="1" applyFont="1" applyFill="1" applyBorder="1" applyAlignment="1">
      <alignment horizontal="right" vertical="center" wrapText="1"/>
    </xf>
    <xf numFmtId="0" fontId="2" fillId="3" borderId="24" xfId="1" applyFont="1" applyFill="1" applyBorder="1" applyAlignment="1">
      <alignment horizontal="right" vertical="center" wrapText="1"/>
    </xf>
    <xf numFmtId="0" fontId="2" fillId="3" borderId="16" xfId="1" applyFont="1" applyFill="1" applyBorder="1" applyAlignment="1">
      <alignment horizontal="right" vertical="center" wrapText="1"/>
    </xf>
    <xf numFmtId="0" fontId="2" fillId="3" borderId="9" xfId="1" applyFont="1" applyFill="1" applyBorder="1" applyAlignment="1">
      <alignment horizontal="right" vertical="center" wrapText="1"/>
    </xf>
    <xf numFmtId="0" fontId="2" fillId="3" borderId="10" xfId="1" applyFont="1" applyFill="1" applyBorder="1" applyAlignment="1">
      <alignment horizontal="right" vertical="center" wrapText="1"/>
    </xf>
    <xf numFmtId="0" fontId="2" fillId="3" borderId="35" xfId="1" applyFont="1" applyFill="1" applyBorder="1" applyAlignment="1">
      <alignment horizontal="right" vertical="center" wrapText="1"/>
    </xf>
    <xf numFmtId="0" fontId="2" fillId="3" borderId="26" xfId="1" applyFont="1" applyFill="1" applyBorder="1" applyAlignment="1">
      <alignment horizontal="right" vertical="center" wrapText="1"/>
    </xf>
    <xf numFmtId="0" fontId="2" fillId="3" borderId="29" xfId="1" applyFont="1" applyFill="1" applyBorder="1" applyAlignment="1">
      <alignment horizontal="right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3" fillId="2" borderId="53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6" fillId="2" borderId="2" xfId="1" applyFont="1" applyFill="1" applyBorder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3" xfId="1" applyFont="1" applyBorder="1" applyAlignment="1">
      <alignment horizontal="left" vertical="center" wrapText="1"/>
    </xf>
    <xf numFmtId="0" fontId="10" fillId="3" borderId="6" xfId="1" applyFont="1" applyFill="1" applyBorder="1" applyAlignment="1">
      <alignment horizontal="left" vertical="center" wrapText="1"/>
    </xf>
  </cellXfs>
  <cellStyles count="2">
    <cellStyle name="Normal" xfId="0" builtinId="0"/>
    <cellStyle name="Normal 2" xfId="1" xr:uid="{38FD5943-3059-41EE-B9C3-7F10ED4E144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D6F5D-3BC9-432A-B58A-AE2659254281}">
  <sheetPr>
    <pageSetUpPr fitToPage="1"/>
  </sheetPr>
  <dimension ref="A1:BS270"/>
  <sheetViews>
    <sheetView tabSelected="1" zoomScale="87" zoomScaleNormal="87" workbookViewId="0">
      <pane xSplit="2" ySplit="8" topLeftCell="AV117" activePane="bottomRight" state="frozen"/>
      <selection pane="topRight" activeCell="C1" sqref="C1"/>
      <selection pane="bottomLeft" activeCell="A9" sqref="A9"/>
      <selection pane="bottomRight" activeCell="BA129" sqref="BA129"/>
    </sheetView>
  </sheetViews>
  <sheetFormatPr baseColWidth="10" defaultColWidth="8.6640625" defaultRowHeight="16" outlineLevelRow="1" x14ac:dyDescent="0.2"/>
  <cols>
    <col min="1" max="1" width="8.6640625" style="6" bestFit="1" customWidth="1"/>
    <col min="2" max="2" width="46.5" style="6" customWidth="1"/>
    <col min="3" max="3" width="19.33203125" style="6" customWidth="1"/>
    <col min="4" max="4" width="19.6640625" style="6" customWidth="1"/>
    <col min="5" max="5" width="19.33203125" style="5" customWidth="1"/>
    <col min="6" max="6" width="16.1640625" style="5" bestFit="1" customWidth="1"/>
    <col min="7" max="7" width="18.6640625" style="5" customWidth="1"/>
    <col min="8" max="8" width="16" style="5" customWidth="1"/>
    <col min="9" max="10" width="22.5" style="6" customWidth="1"/>
    <col min="11" max="11" width="20" style="5" customWidth="1"/>
    <col min="12" max="12" width="16.5" style="21" customWidth="1"/>
    <col min="13" max="13" width="16.33203125" style="5" customWidth="1"/>
    <col min="14" max="14" width="13.6640625" style="23" customWidth="1"/>
    <col min="15" max="16" width="20.33203125" style="5" bestFit="1" customWidth="1"/>
    <col min="17" max="17" width="16.6640625" style="5" customWidth="1"/>
    <col min="18" max="18" width="14.33203125" style="5" bestFit="1" customWidth="1"/>
    <col min="19" max="19" width="18.6640625" style="5" customWidth="1"/>
    <col min="20" max="20" width="17.5" style="5" customWidth="1"/>
    <col min="21" max="23" width="20.33203125" style="5" bestFit="1" customWidth="1"/>
    <col min="24" max="24" width="16" style="5" bestFit="1" customWidth="1"/>
    <col min="25" max="25" width="17.33203125" style="5" customWidth="1"/>
    <col min="26" max="26" width="15.6640625" style="5" customWidth="1"/>
    <col min="27" max="29" width="20.33203125" style="5" bestFit="1" customWidth="1"/>
    <col min="30" max="30" width="14.33203125" style="5" customWidth="1"/>
    <col min="31" max="31" width="17.33203125" style="5" customWidth="1"/>
    <col min="32" max="32" width="15.6640625" style="5" customWidth="1"/>
    <col min="33" max="34" width="20.33203125" style="5" bestFit="1" customWidth="1"/>
    <col min="35" max="35" width="18.6640625" style="5" bestFit="1" customWidth="1"/>
    <col min="36" max="36" width="14.33203125" style="5" customWidth="1"/>
    <col min="37" max="37" width="17.33203125" style="5" customWidth="1"/>
    <col min="38" max="38" width="15.6640625" style="5" customWidth="1"/>
    <col min="39" max="40" width="20.33203125" style="5" bestFit="1" customWidth="1"/>
    <col min="41" max="41" width="16.6640625" style="5" customWidth="1"/>
    <col min="42" max="42" width="14.33203125" style="5" customWidth="1"/>
    <col min="43" max="43" width="17.33203125" style="5" customWidth="1"/>
    <col min="44" max="44" width="15.6640625" style="5" customWidth="1"/>
    <col min="45" max="46" width="20.33203125" style="5" bestFit="1" customWidth="1"/>
    <col min="47" max="47" width="16.6640625" style="5" customWidth="1"/>
    <col min="48" max="48" width="14.33203125" style="5" customWidth="1"/>
    <col min="49" max="49" width="17.33203125" style="5" customWidth="1"/>
    <col min="50" max="50" width="15.6640625" style="5" customWidth="1"/>
    <col min="51" max="52" width="20.33203125" style="5" bestFit="1" customWidth="1"/>
    <col min="53" max="53" width="16.6640625" style="5" customWidth="1"/>
    <col min="54" max="54" width="14.33203125" style="5" customWidth="1"/>
    <col min="55" max="55" width="17.33203125" style="5" customWidth="1"/>
    <col min="56" max="56" width="15.6640625" style="5" customWidth="1"/>
    <col min="57" max="58" width="20.33203125" style="5" bestFit="1" customWidth="1"/>
    <col min="59" max="59" width="16.6640625" style="5" customWidth="1"/>
    <col min="60" max="60" width="14.33203125" style="5" customWidth="1"/>
    <col min="61" max="61" width="17.33203125" style="5" customWidth="1"/>
    <col min="62" max="62" width="15.6640625" style="5" customWidth="1"/>
    <col min="63" max="64" width="20.33203125" style="5" bestFit="1" customWidth="1"/>
    <col min="65" max="65" width="16.6640625" style="5" customWidth="1"/>
    <col min="66" max="66" width="14.33203125" style="5" customWidth="1"/>
    <col min="67" max="67" width="19.6640625" style="5" customWidth="1"/>
    <col min="68" max="68" width="15.6640625" style="5" customWidth="1"/>
    <col min="69" max="71" width="0" style="5" hidden="1" customWidth="1"/>
    <col min="72" max="212" width="8.66406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66406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66406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66406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66406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66406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66406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66406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66406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66406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66406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66406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66406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66406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66406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66406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66406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66406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66406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66406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66406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66406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66406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66406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66406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66406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66406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66406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66406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66406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66406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66406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66406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66406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66406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66406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66406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66406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66406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66406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66406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66406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66406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66406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66406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66406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66406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66406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66406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66406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66406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66406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66406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66406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66406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66406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66406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66406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66406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66406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66406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66406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66406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6640625" style="5"/>
    <col min="16384" max="16384" width="9.1640625" style="5" customWidth="1"/>
  </cols>
  <sheetData>
    <row r="1" spans="1:70" s="4" customFormat="1" ht="30" customHeight="1" thickBot="1" x14ac:dyDescent="0.25">
      <c r="A1" s="1" t="s">
        <v>101</v>
      </c>
      <c r="B1" s="2"/>
      <c r="C1" s="3"/>
      <c r="D1" s="3"/>
      <c r="I1" s="3"/>
      <c r="J1" s="3"/>
      <c r="L1" s="20"/>
      <c r="N1" s="22"/>
    </row>
    <row r="2" spans="1:70" ht="27" customHeight="1" thickBot="1" x14ac:dyDescent="0.25">
      <c r="A2" s="166" t="s">
        <v>0</v>
      </c>
      <c r="B2" s="167"/>
      <c r="C2" s="168"/>
      <c r="D2" s="168"/>
      <c r="E2" s="168"/>
      <c r="F2" s="168"/>
      <c r="G2" s="168"/>
      <c r="H2" s="168"/>
      <c r="I2" s="168"/>
      <c r="J2" s="168"/>
      <c r="K2" s="169"/>
      <c r="L2" s="47"/>
    </row>
    <row r="3" spans="1:70" ht="29.25" customHeight="1" thickBot="1" x14ac:dyDescent="0.25">
      <c r="A3" s="143" t="s">
        <v>1</v>
      </c>
      <c r="B3" s="144"/>
      <c r="C3" s="107"/>
      <c r="D3" s="107"/>
      <c r="E3" s="108"/>
      <c r="F3" s="108"/>
      <c r="G3" s="108"/>
      <c r="H3" s="108"/>
      <c r="I3" s="52"/>
      <c r="J3" s="52"/>
      <c r="K3" s="54"/>
    </row>
    <row r="4" spans="1:70" ht="18" customHeight="1" x14ac:dyDescent="0.2">
      <c r="A4" s="145" t="s">
        <v>2</v>
      </c>
      <c r="B4" s="170"/>
      <c r="C4" s="136" t="s">
        <v>3</v>
      </c>
      <c r="D4" s="137"/>
      <c r="E4" s="137"/>
      <c r="F4" s="137"/>
      <c r="G4" s="137"/>
      <c r="H4" s="138"/>
      <c r="I4" s="136" t="s">
        <v>4</v>
      </c>
      <c r="J4" s="137"/>
      <c r="K4" s="137"/>
      <c r="L4" s="137"/>
      <c r="M4" s="137"/>
      <c r="N4" s="138"/>
      <c r="O4" s="136" t="s">
        <v>5</v>
      </c>
      <c r="P4" s="137"/>
      <c r="Q4" s="137"/>
      <c r="R4" s="137"/>
      <c r="S4" s="137"/>
      <c r="T4" s="138"/>
      <c r="U4" s="136" t="s">
        <v>6</v>
      </c>
      <c r="V4" s="137"/>
      <c r="W4" s="137"/>
      <c r="X4" s="137"/>
      <c r="Y4" s="137"/>
      <c r="Z4" s="138"/>
      <c r="AA4" s="136" t="s">
        <v>7</v>
      </c>
      <c r="AB4" s="137"/>
      <c r="AC4" s="137"/>
      <c r="AD4" s="137"/>
      <c r="AE4" s="137"/>
      <c r="AF4" s="138"/>
      <c r="AG4" s="136" t="s">
        <v>8</v>
      </c>
      <c r="AH4" s="137"/>
      <c r="AI4" s="137"/>
      <c r="AJ4" s="137"/>
      <c r="AK4" s="137"/>
      <c r="AL4" s="138"/>
      <c r="AM4" s="136" t="s">
        <v>9</v>
      </c>
      <c r="AN4" s="137"/>
      <c r="AO4" s="137"/>
      <c r="AP4" s="137"/>
      <c r="AQ4" s="137"/>
      <c r="AR4" s="138"/>
      <c r="AS4" s="136" t="s">
        <v>10</v>
      </c>
      <c r="AT4" s="137"/>
      <c r="AU4" s="137"/>
      <c r="AV4" s="137"/>
      <c r="AW4" s="137"/>
      <c r="AX4" s="138"/>
      <c r="AY4" s="136" t="s">
        <v>11</v>
      </c>
      <c r="AZ4" s="137"/>
      <c r="BA4" s="137"/>
      <c r="BB4" s="137"/>
      <c r="BC4" s="137"/>
      <c r="BD4" s="138"/>
      <c r="BE4" s="136" t="s">
        <v>12</v>
      </c>
      <c r="BF4" s="137"/>
      <c r="BG4" s="137"/>
      <c r="BH4" s="137"/>
      <c r="BI4" s="137"/>
      <c r="BJ4" s="138"/>
      <c r="BK4" s="136" t="s">
        <v>13</v>
      </c>
      <c r="BL4" s="137"/>
      <c r="BM4" s="137"/>
      <c r="BN4" s="137"/>
      <c r="BO4" s="137"/>
      <c r="BP4" s="138"/>
    </row>
    <row r="5" spans="1:70" ht="30.5" customHeight="1" x14ac:dyDescent="0.2">
      <c r="A5" s="147" t="s">
        <v>14</v>
      </c>
      <c r="B5" s="164" t="s">
        <v>15</v>
      </c>
      <c r="C5" s="154" t="s">
        <v>16</v>
      </c>
      <c r="D5" s="153"/>
      <c r="E5" s="18">
        <f>E6+E7</f>
        <v>1768.48065</v>
      </c>
      <c r="F5" s="27"/>
      <c r="G5" s="14"/>
      <c r="H5" s="24"/>
      <c r="I5" s="154" t="s">
        <v>16</v>
      </c>
      <c r="J5" s="153"/>
      <c r="K5" s="18">
        <f>K6+K7</f>
        <v>1364.1354799999999</v>
      </c>
      <c r="L5" s="27"/>
      <c r="M5" s="14"/>
      <c r="N5" s="24"/>
      <c r="O5" s="154" t="s">
        <v>16</v>
      </c>
      <c r="P5" s="153"/>
      <c r="Q5" s="18">
        <f>Q6+Q7</f>
        <v>4156</v>
      </c>
      <c r="R5" s="27"/>
      <c r="S5" s="14"/>
      <c r="T5" s="24"/>
      <c r="U5" s="154" t="s">
        <v>16</v>
      </c>
      <c r="V5" s="153"/>
      <c r="W5" s="18">
        <f>W6+W7</f>
        <v>436.33</v>
      </c>
      <c r="X5" s="27"/>
      <c r="Y5" s="14"/>
      <c r="Z5" s="24"/>
      <c r="AA5" s="154" t="s">
        <v>16</v>
      </c>
      <c r="AB5" s="153"/>
      <c r="AC5" s="18">
        <f>AC6+AC7</f>
        <v>296.33999999999997</v>
      </c>
      <c r="AD5" s="27" t="s">
        <v>17</v>
      </c>
      <c r="AE5" s="14" t="s">
        <v>17</v>
      </c>
      <c r="AF5" s="24" t="s">
        <v>17</v>
      </c>
      <c r="AG5" s="154" t="s">
        <v>16</v>
      </c>
      <c r="AH5" s="153"/>
      <c r="AI5" s="18">
        <f>AI6+AI7</f>
        <v>384.358</v>
      </c>
      <c r="AJ5" s="27" t="s">
        <v>17</v>
      </c>
      <c r="AK5" s="14" t="s">
        <v>17</v>
      </c>
      <c r="AL5" s="24" t="s">
        <v>17</v>
      </c>
      <c r="AM5" s="154" t="s">
        <v>16</v>
      </c>
      <c r="AN5" s="153"/>
      <c r="AO5" s="18">
        <f>AO6+AO7</f>
        <v>171.15</v>
      </c>
      <c r="AP5" s="27" t="s">
        <v>17</v>
      </c>
      <c r="AQ5" s="14" t="s">
        <v>17</v>
      </c>
      <c r="AR5" s="24" t="s">
        <v>17</v>
      </c>
      <c r="AS5" s="154" t="s">
        <v>16</v>
      </c>
      <c r="AT5" s="153"/>
      <c r="AU5" s="18">
        <f>AU6+AU7</f>
        <v>25.68</v>
      </c>
      <c r="AV5" s="27" t="s">
        <v>17</v>
      </c>
      <c r="AW5" s="14" t="s">
        <v>17</v>
      </c>
      <c r="AX5" s="24" t="s">
        <v>17</v>
      </c>
      <c r="AY5" s="154" t="s">
        <v>16</v>
      </c>
      <c r="AZ5" s="153"/>
      <c r="BA5" s="18">
        <f>BA6+BA7</f>
        <v>1.03</v>
      </c>
      <c r="BB5" s="27" t="s">
        <v>17</v>
      </c>
      <c r="BC5" s="14" t="s">
        <v>17</v>
      </c>
      <c r="BD5" s="24" t="s">
        <v>17</v>
      </c>
      <c r="BE5" s="154" t="s">
        <v>16</v>
      </c>
      <c r="BF5" s="153"/>
      <c r="BG5" s="18">
        <v>6.87</v>
      </c>
      <c r="BH5" s="27" t="s">
        <v>17</v>
      </c>
      <c r="BI5" s="14" t="s">
        <v>17</v>
      </c>
      <c r="BJ5" s="24" t="s">
        <v>17</v>
      </c>
      <c r="BK5" s="154" t="s">
        <v>16</v>
      </c>
      <c r="BL5" s="153"/>
      <c r="BM5" s="18">
        <f>BM6+BM7</f>
        <v>8610.3741300000002</v>
      </c>
      <c r="BN5" s="27"/>
      <c r="BO5" s="14"/>
      <c r="BP5" s="24"/>
    </row>
    <row r="6" spans="1:70" ht="18.75" customHeight="1" x14ac:dyDescent="0.2">
      <c r="A6" s="148"/>
      <c r="B6" s="165"/>
      <c r="C6" s="158" t="s">
        <v>18</v>
      </c>
      <c r="D6" s="157"/>
      <c r="E6" s="16">
        <v>201.31</v>
      </c>
      <c r="F6" s="16"/>
      <c r="G6" s="16"/>
      <c r="H6" s="17"/>
      <c r="I6" s="156" t="s">
        <v>18</v>
      </c>
      <c r="J6" s="157"/>
      <c r="K6" s="16">
        <v>126.67218</v>
      </c>
      <c r="L6" s="16"/>
      <c r="M6" s="16"/>
      <c r="N6" s="17"/>
      <c r="O6" s="156" t="s">
        <v>18</v>
      </c>
      <c r="P6" s="157"/>
      <c r="Q6" s="16">
        <v>347</v>
      </c>
      <c r="R6" s="16"/>
      <c r="S6" s="16"/>
      <c r="T6" s="17"/>
      <c r="U6" s="156" t="s">
        <v>18</v>
      </c>
      <c r="V6" s="157"/>
      <c r="W6" s="16">
        <v>131.99</v>
      </c>
      <c r="X6" s="16"/>
      <c r="Y6" s="16"/>
      <c r="Z6" s="17"/>
      <c r="AA6" s="156" t="s">
        <v>18</v>
      </c>
      <c r="AB6" s="157"/>
      <c r="AC6" s="16">
        <v>83.89</v>
      </c>
      <c r="AD6" s="16"/>
      <c r="AE6" s="16"/>
      <c r="AF6" s="17"/>
      <c r="AG6" s="156" t="s">
        <v>18</v>
      </c>
      <c r="AH6" s="157"/>
      <c r="AI6" s="16">
        <v>129.357</v>
      </c>
      <c r="AJ6" s="16"/>
      <c r="AK6" s="16"/>
      <c r="AL6" s="17"/>
      <c r="AM6" s="156" t="s">
        <v>18</v>
      </c>
      <c r="AN6" s="157"/>
      <c r="AO6" s="16">
        <v>58.22</v>
      </c>
      <c r="AP6" s="16"/>
      <c r="AQ6" s="16"/>
      <c r="AR6" s="17"/>
      <c r="AS6" s="156" t="s">
        <v>18</v>
      </c>
      <c r="AT6" s="157"/>
      <c r="AU6" s="16">
        <v>9.6300000000000008</v>
      </c>
      <c r="AV6" s="16"/>
      <c r="AW6" s="16"/>
      <c r="AX6" s="17"/>
      <c r="AY6" s="156" t="s">
        <v>18</v>
      </c>
      <c r="AZ6" s="157"/>
      <c r="BA6" s="16">
        <v>1.03</v>
      </c>
      <c r="BB6" s="16"/>
      <c r="BC6" s="16"/>
      <c r="BD6" s="17"/>
      <c r="BE6" s="156" t="s">
        <v>18</v>
      </c>
      <c r="BF6" s="157"/>
      <c r="BG6" s="16">
        <v>6.87</v>
      </c>
      <c r="BH6" s="16"/>
      <c r="BI6" s="16"/>
      <c r="BJ6" s="17"/>
      <c r="BK6" s="156" t="s">
        <v>18</v>
      </c>
      <c r="BL6" s="157"/>
      <c r="BM6" s="16" cm="1">
        <f t="array" ref="BM6">SUM(_xlfn._xlws.FILTER(C6:BJ6,ISNUMBER(C6:BJ6)))</f>
        <v>1095.9691799999998</v>
      </c>
      <c r="BN6" s="16"/>
      <c r="BO6" s="16"/>
      <c r="BP6" s="17"/>
    </row>
    <row r="7" spans="1:70" ht="17" thickBot="1" x14ac:dyDescent="0.25">
      <c r="A7" s="148"/>
      <c r="B7" s="165"/>
      <c r="C7" s="162" t="s">
        <v>19</v>
      </c>
      <c r="D7" s="163"/>
      <c r="E7" s="134">
        <v>1567.17065</v>
      </c>
      <c r="F7" s="134"/>
      <c r="G7" s="134"/>
      <c r="H7" s="135"/>
      <c r="I7" s="161" t="s">
        <v>19</v>
      </c>
      <c r="J7" s="160"/>
      <c r="K7" s="18">
        <v>1237.4632999999999</v>
      </c>
      <c r="L7" s="18"/>
      <c r="M7" s="18"/>
      <c r="N7" s="28"/>
      <c r="O7" s="161" t="s">
        <v>19</v>
      </c>
      <c r="P7" s="160"/>
      <c r="Q7" s="18">
        <v>3809</v>
      </c>
      <c r="R7" s="18"/>
      <c r="S7" s="18"/>
      <c r="T7" s="28"/>
      <c r="U7" s="161" t="s">
        <v>19</v>
      </c>
      <c r="V7" s="160"/>
      <c r="W7" s="18">
        <v>304.33999999999997</v>
      </c>
      <c r="X7" s="18"/>
      <c r="Y7" s="18"/>
      <c r="Z7" s="28"/>
      <c r="AA7" s="161" t="s">
        <v>19</v>
      </c>
      <c r="AB7" s="160"/>
      <c r="AC7" s="18">
        <v>212.45</v>
      </c>
      <c r="AD7" s="18"/>
      <c r="AE7" s="18"/>
      <c r="AF7" s="28"/>
      <c r="AG7" s="161" t="s">
        <v>19</v>
      </c>
      <c r="AH7" s="160"/>
      <c r="AI7" s="18">
        <v>255.001</v>
      </c>
      <c r="AJ7" s="18"/>
      <c r="AK7" s="18"/>
      <c r="AL7" s="28"/>
      <c r="AM7" s="161" t="s">
        <v>19</v>
      </c>
      <c r="AN7" s="160"/>
      <c r="AO7" s="18">
        <v>112.93</v>
      </c>
      <c r="AP7" s="18"/>
      <c r="AQ7" s="18"/>
      <c r="AR7" s="28"/>
      <c r="AS7" s="161" t="s">
        <v>19</v>
      </c>
      <c r="AT7" s="160"/>
      <c r="AU7" s="18">
        <v>16.05</v>
      </c>
      <c r="AV7" s="18"/>
      <c r="AW7" s="18"/>
      <c r="AX7" s="28"/>
      <c r="AY7" s="161" t="s">
        <v>19</v>
      </c>
      <c r="AZ7" s="160"/>
      <c r="BA7" s="18"/>
      <c r="BB7" s="18"/>
      <c r="BC7" s="18"/>
      <c r="BD7" s="28"/>
      <c r="BE7" s="161" t="s">
        <v>19</v>
      </c>
      <c r="BF7" s="160"/>
      <c r="BG7" s="18"/>
      <c r="BH7" s="18"/>
      <c r="BI7" s="18"/>
      <c r="BJ7" s="28"/>
      <c r="BK7" s="161" t="s">
        <v>19</v>
      </c>
      <c r="BL7" s="160"/>
      <c r="BM7" s="18" cm="1">
        <f t="array" ref="BM7">SUM(_xlfn._xlws.FILTER(C7:BJ7,ISNUMBER(C7:BJ7)))</f>
        <v>7514.4049500000001</v>
      </c>
      <c r="BN7" s="18"/>
      <c r="BO7" s="18"/>
      <c r="BP7" s="28"/>
    </row>
    <row r="8" spans="1:70" s="7" customFormat="1" ht="94.5" customHeight="1" thickBot="1" x14ac:dyDescent="0.25">
      <c r="A8" s="149"/>
      <c r="B8" s="151"/>
      <c r="C8" s="109" t="s">
        <v>20</v>
      </c>
      <c r="D8" s="110" t="s">
        <v>21</v>
      </c>
      <c r="E8" s="111" t="s">
        <v>22</v>
      </c>
      <c r="F8" s="111" t="s">
        <v>23</v>
      </c>
      <c r="G8" s="112" t="s">
        <v>24</v>
      </c>
      <c r="H8" s="113" t="s">
        <v>25</v>
      </c>
      <c r="I8" s="40" t="s">
        <v>20</v>
      </c>
      <c r="J8" s="41" t="s">
        <v>21</v>
      </c>
      <c r="K8" s="42" t="s">
        <v>22</v>
      </c>
      <c r="L8" s="42" t="s">
        <v>23</v>
      </c>
      <c r="M8" s="43" t="s">
        <v>24</v>
      </c>
      <c r="N8" s="44" t="s">
        <v>25</v>
      </c>
      <c r="O8" s="40" t="s">
        <v>20</v>
      </c>
      <c r="P8" s="41" t="s">
        <v>21</v>
      </c>
      <c r="Q8" s="42" t="s">
        <v>22</v>
      </c>
      <c r="R8" s="42" t="s">
        <v>23</v>
      </c>
      <c r="S8" s="43" t="s">
        <v>24</v>
      </c>
      <c r="T8" s="44" t="s">
        <v>25</v>
      </c>
      <c r="U8" s="40" t="s">
        <v>20</v>
      </c>
      <c r="V8" s="41" t="s">
        <v>21</v>
      </c>
      <c r="W8" s="42" t="s">
        <v>22</v>
      </c>
      <c r="X8" s="42" t="s">
        <v>23</v>
      </c>
      <c r="Y8" s="43" t="s">
        <v>24</v>
      </c>
      <c r="Z8" s="44" t="s">
        <v>25</v>
      </c>
      <c r="AA8" s="40" t="s">
        <v>20</v>
      </c>
      <c r="AB8" s="41" t="s">
        <v>21</v>
      </c>
      <c r="AC8" s="42" t="s">
        <v>22</v>
      </c>
      <c r="AD8" s="42" t="s">
        <v>23</v>
      </c>
      <c r="AE8" s="43" t="s">
        <v>24</v>
      </c>
      <c r="AF8" s="44" t="s">
        <v>25</v>
      </c>
      <c r="AG8" s="40" t="s">
        <v>20</v>
      </c>
      <c r="AH8" s="41" t="s">
        <v>21</v>
      </c>
      <c r="AI8" s="42" t="s">
        <v>22</v>
      </c>
      <c r="AJ8" s="42" t="s">
        <v>23</v>
      </c>
      <c r="AK8" s="43" t="s">
        <v>24</v>
      </c>
      <c r="AL8" s="44" t="s">
        <v>25</v>
      </c>
      <c r="AM8" s="40" t="s">
        <v>20</v>
      </c>
      <c r="AN8" s="41" t="s">
        <v>21</v>
      </c>
      <c r="AO8" s="42" t="s">
        <v>22</v>
      </c>
      <c r="AP8" s="42" t="s">
        <v>23</v>
      </c>
      <c r="AQ8" s="43" t="s">
        <v>24</v>
      </c>
      <c r="AR8" s="44" t="s">
        <v>25</v>
      </c>
      <c r="AS8" s="40" t="s">
        <v>20</v>
      </c>
      <c r="AT8" s="41" t="s">
        <v>21</v>
      </c>
      <c r="AU8" s="42" t="s">
        <v>22</v>
      </c>
      <c r="AV8" s="42" t="s">
        <v>23</v>
      </c>
      <c r="AW8" s="43" t="s">
        <v>24</v>
      </c>
      <c r="AX8" s="44" t="s">
        <v>25</v>
      </c>
      <c r="AY8" s="40" t="s">
        <v>20</v>
      </c>
      <c r="AZ8" s="41" t="s">
        <v>21</v>
      </c>
      <c r="BA8" s="42" t="s">
        <v>22</v>
      </c>
      <c r="BB8" s="42" t="s">
        <v>23</v>
      </c>
      <c r="BC8" s="43" t="s">
        <v>24</v>
      </c>
      <c r="BD8" s="44" t="s">
        <v>25</v>
      </c>
      <c r="BE8" s="40" t="s">
        <v>20</v>
      </c>
      <c r="BF8" s="41" t="s">
        <v>21</v>
      </c>
      <c r="BG8" s="42" t="s">
        <v>22</v>
      </c>
      <c r="BH8" s="42" t="s">
        <v>23</v>
      </c>
      <c r="BI8" s="43" t="s">
        <v>24</v>
      </c>
      <c r="BJ8" s="44" t="s">
        <v>25</v>
      </c>
      <c r="BK8" s="40" t="s">
        <v>20</v>
      </c>
      <c r="BL8" s="41" t="s">
        <v>21</v>
      </c>
      <c r="BM8" s="42" t="s">
        <v>22</v>
      </c>
      <c r="BN8" s="42" t="s">
        <v>23</v>
      </c>
      <c r="BO8" s="43" t="s">
        <v>24</v>
      </c>
      <c r="BP8" s="44" t="s">
        <v>25</v>
      </c>
    </row>
    <row r="9" spans="1:70" s="8" customFormat="1" ht="36" customHeight="1" x14ac:dyDescent="0.2">
      <c r="A9" s="62">
        <v>1</v>
      </c>
      <c r="B9" s="89" t="s">
        <v>26</v>
      </c>
      <c r="C9" s="90">
        <f>SUM(C10:C15)</f>
        <v>0</v>
      </c>
      <c r="D9" s="48">
        <f>SUM(D10:D15)</f>
        <v>0</v>
      </c>
      <c r="E9" s="39">
        <f>SUM(E10:E15)</f>
        <v>0</v>
      </c>
      <c r="F9" s="39">
        <f t="shared" ref="F9:F14" si="0">IFERROR(E9/(C9+D9),0)</f>
        <v>0</v>
      </c>
      <c r="G9" s="45">
        <f>SUM(G10:G15)</f>
        <v>0</v>
      </c>
      <c r="H9" s="26">
        <f t="shared" ref="H9:H72" si="1">IFERROR(G9/(C9+D9),0)</f>
        <v>0</v>
      </c>
      <c r="I9" s="48">
        <f>SUM(I10:I14)</f>
        <v>0</v>
      </c>
      <c r="J9" s="48">
        <f>SUM(J10:J14)</f>
        <v>0</v>
      </c>
      <c r="K9" s="39">
        <f t="shared" ref="K9" si="2">SUM(K10:K15)</f>
        <v>0</v>
      </c>
      <c r="L9" s="39">
        <f t="shared" ref="L9:L14" si="3">IFERROR(K9/(I9+J9),0)</f>
        <v>0</v>
      </c>
      <c r="M9" s="45">
        <f t="shared" ref="M9" si="4">SUM(M10:M15)</f>
        <v>0</v>
      </c>
      <c r="N9" s="26">
        <f t="shared" ref="N9:N65" si="5">IFERROR(M9/(I9+J9),0)</f>
        <v>0</v>
      </c>
      <c r="O9" s="90">
        <f t="shared" ref="O9:Q9" si="6">SUM(O10:O15)</f>
        <v>0</v>
      </c>
      <c r="P9" s="48">
        <f t="shared" si="6"/>
        <v>0</v>
      </c>
      <c r="Q9" s="39">
        <f t="shared" si="6"/>
        <v>0</v>
      </c>
      <c r="R9" s="39">
        <f t="shared" ref="R9:R14" si="7">IFERROR(Q9/(O9+P9),0)</f>
        <v>0</v>
      </c>
      <c r="S9" s="45">
        <f t="shared" ref="S9" si="8">SUM(S10:S15)</f>
        <v>0</v>
      </c>
      <c r="T9" s="26">
        <f t="shared" ref="T9:T72" si="9">IFERROR(S9/(O9+P9),0)</f>
        <v>0</v>
      </c>
      <c r="U9" s="90">
        <f t="shared" ref="U9:W9" si="10">SUM(U10:U15)</f>
        <v>1</v>
      </c>
      <c r="V9" s="48">
        <f t="shared" si="10"/>
        <v>0</v>
      </c>
      <c r="W9" s="39">
        <f t="shared" si="10"/>
        <v>5709167</v>
      </c>
      <c r="X9" s="39">
        <f t="shared" ref="X9:X14" si="11">IFERROR(W9/(U9+V9),0)</f>
        <v>5709167</v>
      </c>
      <c r="Y9" s="45">
        <f t="shared" ref="Y9" si="12">SUM(Y10:Y15)</f>
        <v>11220.05</v>
      </c>
      <c r="Z9" s="26">
        <f t="shared" ref="Z9:Z72" si="13">IFERROR(Y9/(U9+V9),0)</f>
        <v>11220.05</v>
      </c>
      <c r="AA9" s="90">
        <f t="shared" ref="AA9:AC9" si="14">SUM(AA10:AA15)</f>
        <v>0</v>
      </c>
      <c r="AB9" s="48">
        <f t="shared" si="14"/>
        <v>0</v>
      </c>
      <c r="AC9" s="39">
        <f t="shared" si="14"/>
        <v>0</v>
      </c>
      <c r="AD9" s="39">
        <f t="shared" ref="AD9:AD14" si="15">IFERROR(AC9/(AA9+AB9),0)</f>
        <v>0</v>
      </c>
      <c r="AE9" s="45">
        <f t="shared" ref="AE9" si="16">SUM(AE10:AE15)</f>
        <v>0</v>
      </c>
      <c r="AF9" s="26">
        <f t="shared" ref="AF9:AF72" si="17">IFERROR(AE9/(AA9+AB9),0)</f>
        <v>0</v>
      </c>
      <c r="AG9" s="90">
        <f t="shared" ref="AG9:AI9" si="18">SUM(AG10:AG15)</f>
        <v>0</v>
      </c>
      <c r="AH9" s="48">
        <f t="shared" si="18"/>
        <v>0</v>
      </c>
      <c r="AI9" s="39">
        <f t="shared" si="18"/>
        <v>0</v>
      </c>
      <c r="AJ9" s="39">
        <f t="shared" ref="AJ9:AJ14" si="19">IFERROR(AI9/(AG9+AH9),0)</f>
        <v>0</v>
      </c>
      <c r="AK9" s="45">
        <f t="shared" ref="AK9" si="20">SUM(AK10:AK15)</f>
        <v>0</v>
      </c>
      <c r="AL9" s="26">
        <f t="shared" ref="AL9:AL72" si="21">IFERROR(AK9/(AG9+AH9),0)</f>
        <v>0</v>
      </c>
      <c r="AM9" s="90">
        <f t="shared" ref="AM9:AO9" si="22">SUM(AM10:AM15)</f>
        <v>0</v>
      </c>
      <c r="AN9" s="48">
        <f t="shared" si="22"/>
        <v>0</v>
      </c>
      <c r="AO9" s="39">
        <f t="shared" si="22"/>
        <v>0</v>
      </c>
      <c r="AP9" s="39">
        <f t="shared" ref="AP9:AP14" si="23">IFERROR(AO9/(AM9+AN9),0)</f>
        <v>0</v>
      </c>
      <c r="AQ9" s="45">
        <f t="shared" ref="AQ9" si="24">SUM(AQ10:AQ15)</f>
        <v>0</v>
      </c>
      <c r="AR9" s="26">
        <f t="shared" ref="AR9:AR72" si="25">IFERROR(AQ9/(AM9+AN9),0)</f>
        <v>0</v>
      </c>
      <c r="AS9" s="90">
        <f t="shared" ref="AS9:AU9" si="26">SUM(AS10:AS15)</f>
        <v>0</v>
      </c>
      <c r="AT9" s="48">
        <f t="shared" si="26"/>
        <v>0</v>
      </c>
      <c r="AU9" s="39">
        <f t="shared" si="26"/>
        <v>0</v>
      </c>
      <c r="AV9" s="39">
        <f t="shared" ref="AV9:AV14" si="27">IFERROR(AU9/(AS9+AT9),0)</f>
        <v>0</v>
      </c>
      <c r="AW9" s="45">
        <f t="shared" ref="AW9" si="28">SUM(AW10:AW15)</f>
        <v>0</v>
      </c>
      <c r="AX9" s="26">
        <f t="shared" ref="AX9:AX72" si="29">IFERROR(AW9/(AS9+AT9),0)</f>
        <v>0</v>
      </c>
      <c r="AY9" s="90">
        <f t="shared" ref="AY9:BA9" si="30">SUM(AY10:AY15)</f>
        <v>0</v>
      </c>
      <c r="AZ9" s="48">
        <f t="shared" si="30"/>
        <v>0</v>
      </c>
      <c r="BA9" s="39">
        <f t="shared" si="30"/>
        <v>0</v>
      </c>
      <c r="BB9" s="39">
        <f t="shared" ref="BB9:BB14" si="31">IFERROR(BA9/(AY9+AZ9),0)</f>
        <v>0</v>
      </c>
      <c r="BC9" s="45">
        <f t="shared" ref="BC9" si="32">SUM(BC10:BC15)</f>
        <v>0</v>
      </c>
      <c r="BD9" s="26">
        <f t="shared" ref="BD9:BD72" si="33">IFERROR(BC9/(AY9+AZ9),0)</f>
        <v>0</v>
      </c>
      <c r="BE9" s="90">
        <f t="shared" ref="BE9:BG9" si="34">SUM(BE10:BE15)</f>
        <v>0</v>
      </c>
      <c r="BF9" s="48">
        <f t="shared" si="34"/>
        <v>0</v>
      </c>
      <c r="BG9" s="39">
        <f t="shared" si="34"/>
        <v>0</v>
      </c>
      <c r="BH9" s="39">
        <f t="shared" ref="BH9:BH14" si="35">IFERROR(BG9/(BE9+BF9),0)</f>
        <v>0</v>
      </c>
      <c r="BI9" s="45">
        <f t="shared" ref="BI9" si="36">SUM(BI10:BI15)</f>
        <v>0</v>
      </c>
      <c r="BJ9" s="26">
        <f t="shared" ref="BJ9:BJ72" si="37">IFERROR(BI9/(BE9+BF9),0)</f>
        <v>0</v>
      </c>
      <c r="BK9" s="90">
        <f t="shared" ref="BK9:BM9" si="38">SUM(BK10:BK15)</f>
        <v>1</v>
      </c>
      <c r="BL9" s="48">
        <f t="shared" si="38"/>
        <v>0</v>
      </c>
      <c r="BM9" s="39">
        <f t="shared" si="38"/>
        <v>5709167</v>
      </c>
      <c r="BN9" s="39">
        <f t="shared" ref="BN9:BN72" si="39">IFERROR(BM9/(BK9+BL9),0)</f>
        <v>5709167</v>
      </c>
      <c r="BO9" s="45">
        <f t="shared" ref="BO9" si="40">SUM(BO10:BO15)</f>
        <v>11220.05</v>
      </c>
      <c r="BP9" s="26">
        <f t="shared" ref="BP9:BP72" si="41">IFERROR(BO9/(BK9+BL9),0)</f>
        <v>11220.05</v>
      </c>
      <c r="BQ9" s="75" cm="1">
        <f t="array" ref="BQ9">BM9-SUM(_xlfn._xlws.FILTER(C9:BJ9,$C$8:$BJ$8=$BM$8))</f>
        <v>0</v>
      </c>
      <c r="BR9" s="75" cm="1">
        <f t="array" ref="BR9">BO9-SUM(_xlfn._xlws.FILTER(C9:BJ9,$C$8:$BJ$8=$BO$8))</f>
        <v>0</v>
      </c>
    </row>
    <row r="10" spans="1:70" s="10" customFormat="1" ht="19.5" customHeight="1" outlineLevel="1" x14ac:dyDescent="0.2">
      <c r="A10" s="63"/>
      <c r="B10" s="91" t="s">
        <v>27</v>
      </c>
      <c r="C10" s="92"/>
      <c r="D10" s="9"/>
      <c r="E10" s="9"/>
      <c r="F10" s="9">
        <f t="shared" si="0"/>
        <v>0</v>
      </c>
      <c r="G10" s="19"/>
      <c r="H10" s="46">
        <f t="shared" si="1"/>
        <v>0</v>
      </c>
      <c r="I10" s="114"/>
      <c r="J10" s="9"/>
      <c r="K10" s="9"/>
      <c r="L10" s="9">
        <f t="shared" si="3"/>
        <v>0</v>
      </c>
      <c r="M10" s="19"/>
      <c r="N10" s="46">
        <f t="shared" si="5"/>
        <v>0</v>
      </c>
      <c r="O10" s="92"/>
      <c r="P10" s="9"/>
      <c r="Q10" s="9"/>
      <c r="R10" s="9">
        <f t="shared" si="7"/>
        <v>0</v>
      </c>
      <c r="S10" s="19"/>
      <c r="T10" s="46">
        <f t="shared" si="9"/>
        <v>0</v>
      </c>
      <c r="U10" s="92"/>
      <c r="V10" s="9"/>
      <c r="W10" s="9"/>
      <c r="X10" s="9">
        <f t="shared" si="11"/>
        <v>0</v>
      </c>
      <c r="Y10" s="19"/>
      <c r="Z10" s="46">
        <f t="shared" si="13"/>
        <v>0</v>
      </c>
      <c r="AA10" s="92"/>
      <c r="AB10" s="9"/>
      <c r="AC10" s="9"/>
      <c r="AD10" s="9">
        <f t="shared" si="15"/>
        <v>0</v>
      </c>
      <c r="AE10" s="19"/>
      <c r="AF10" s="46">
        <f t="shared" si="17"/>
        <v>0</v>
      </c>
      <c r="AG10" s="92"/>
      <c r="AH10" s="9"/>
      <c r="AI10" s="9"/>
      <c r="AJ10" s="9">
        <f t="shared" si="19"/>
        <v>0</v>
      </c>
      <c r="AK10" s="19"/>
      <c r="AL10" s="46">
        <f t="shared" si="21"/>
        <v>0</v>
      </c>
      <c r="AM10" s="92"/>
      <c r="AN10" s="9"/>
      <c r="AO10" s="9"/>
      <c r="AP10" s="9">
        <f t="shared" si="23"/>
        <v>0</v>
      </c>
      <c r="AQ10" s="19"/>
      <c r="AR10" s="46">
        <f t="shared" si="25"/>
        <v>0</v>
      </c>
      <c r="AS10" s="92"/>
      <c r="AT10" s="9"/>
      <c r="AU10" s="9"/>
      <c r="AV10" s="9">
        <f t="shared" si="27"/>
        <v>0</v>
      </c>
      <c r="AW10" s="19"/>
      <c r="AX10" s="46">
        <f t="shared" si="29"/>
        <v>0</v>
      </c>
      <c r="AY10" s="92"/>
      <c r="AZ10" s="9"/>
      <c r="BA10" s="9"/>
      <c r="BB10" s="9">
        <f t="shared" si="31"/>
        <v>0</v>
      </c>
      <c r="BC10" s="19"/>
      <c r="BD10" s="46">
        <f t="shared" si="33"/>
        <v>0</v>
      </c>
      <c r="BE10" s="92"/>
      <c r="BF10" s="9"/>
      <c r="BG10" s="9"/>
      <c r="BH10" s="9">
        <f t="shared" si="35"/>
        <v>0</v>
      </c>
      <c r="BI10" s="19"/>
      <c r="BJ10" s="46">
        <f t="shared" si="37"/>
        <v>0</v>
      </c>
      <c r="BK10" s="92" cm="1">
        <f t="array" ref="BK10">SUM(_xlfn._xlws.FILTER($C10:$BJ10,$C$8:$BJ$8=BK$8))</f>
        <v>0</v>
      </c>
      <c r="BL10" s="9" cm="1">
        <f t="array" ref="BL10">SUM(_xlfn._xlws.FILTER($C10:$BJ10,$C$8:$BJ$8=BL$8))</f>
        <v>0</v>
      </c>
      <c r="BM10" s="9" cm="1">
        <f t="array" ref="BM10">SUM(_xlfn._xlws.FILTER($C10:$BJ10,$C$8:$BJ$8=BM$8))</f>
        <v>0</v>
      </c>
      <c r="BN10" s="9">
        <f t="shared" si="39"/>
        <v>0</v>
      </c>
      <c r="BO10" s="19" cm="1">
        <f t="array" ref="BO10">SUM(_xlfn._xlws.FILTER($C10:$BJ10,$C$8:$BJ$8=BO$8))</f>
        <v>0</v>
      </c>
      <c r="BP10" s="46">
        <f t="shared" si="41"/>
        <v>0</v>
      </c>
      <c r="BQ10" s="75" cm="1">
        <f t="array" ref="BQ10">BM10-SUM(_xlfn._xlws.FILTER(C10:BJ10,$C$8:$BJ$8=$BM$8))</f>
        <v>0</v>
      </c>
      <c r="BR10" s="75" cm="1">
        <f t="array" ref="BR10">BO10-SUM(_xlfn._xlws.FILTER(C10:BJ10,$C$8:$BJ$8=$BO$8))</f>
        <v>0</v>
      </c>
    </row>
    <row r="11" spans="1:70" s="10" customFormat="1" ht="19.5" customHeight="1" outlineLevel="1" x14ac:dyDescent="0.2">
      <c r="A11" s="63"/>
      <c r="B11" s="91" t="s">
        <v>28</v>
      </c>
      <c r="C11" s="92"/>
      <c r="D11" s="9"/>
      <c r="E11" s="9"/>
      <c r="F11" s="9">
        <f t="shared" si="0"/>
        <v>0</v>
      </c>
      <c r="G11" s="19"/>
      <c r="H11" s="46">
        <f t="shared" si="1"/>
        <v>0</v>
      </c>
      <c r="I11" s="114"/>
      <c r="J11" s="9"/>
      <c r="K11" s="9"/>
      <c r="L11" s="9">
        <f t="shared" si="3"/>
        <v>0</v>
      </c>
      <c r="M11" s="19"/>
      <c r="N11" s="46">
        <f t="shared" si="5"/>
        <v>0</v>
      </c>
      <c r="O11" s="92"/>
      <c r="P11" s="9"/>
      <c r="Q11" s="9"/>
      <c r="R11" s="9">
        <f t="shared" si="7"/>
        <v>0</v>
      </c>
      <c r="S11" s="19"/>
      <c r="T11" s="46">
        <f t="shared" si="9"/>
        <v>0</v>
      </c>
      <c r="U11" s="92"/>
      <c r="V11" s="9"/>
      <c r="W11" s="9"/>
      <c r="X11" s="9">
        <f t="shared" si="11"/>
        <v>0</v>
      </c>
      <c r="Y11" s="19"/>
      <c r="Z11" s="46">
        <f t="shared" si="13"/>
        <v>0</v>
      </c>
      <c r="AA11" s="92"/>
      <c r="AB11" s="9"/>
      <c r="AC11" s="9"/>
      <c r="AD11" s="9">
        <f t="shared" si="15"/>
        <v>0</v>
      </c>
      <c r="AE11" s="19"/>
      <c r="AF11" s="46">
        <f t="shared" si="17"/>
        <v>0</v>
      </c>
      <c r="AG11" s="92"/>
      <c r="AH11" s="9"/>
      <c r="AI11" s="9"/>
      <c r="AJ11" s="9">
        <f t="shared" si="19"/>
        <v>0</v>
      </c>
      <c r="AK11" s="19"/>
      <c r="AL11" s="46">
        <f t="shared" si="21"/>
        <v>0</v>
      </c>
      <c r="AM11" s="92"/>
      <c r="AN11" s="9"/>
      <c r="AO11" s="9"/>
      <c r="AP11" s="9">
        <f t="shared" si="23"/>
        <v>0</v>
      </c>
      <c r="AQ11" s="19"/>
      <c r="AR11" s="46">
        <f t="shared" si="25"/>
        <v>0</v>
      </c>
      <c r="AS11" s="92"/>
      <c r="AT11" s="9"/>
      <c r="AU11" s="9"/>
      <c r="AV11" s="9">
        <f t="shared" si="27"/>
        <v>0</v>
      </c>
      <c r="AW11" s="19"/>
      <c r="AX11" s="46">
        <f t="shared" si="29"/>
        <v>0</v>
      </c>
      <c r="AY11" s="92"/>
      <c r="AZ11" s="9"/>
      <c r="BA11" s="9"/>
      <c r="BB11" s="9">
        <f t="shared" si="31"/>
        <v>0</v>
      </c>
      <c r="BC11" s="19"/>
      <c r="BD11" s="46">
        <f t="shared" si="33"/>
        <v>0</v>
      </c>
      <c r="BE11" s="92"/>
      <c r="BF11" s="9"/>
      <c r="BG11" s="9"/>
      <c r="BH11" s="9">
        <f t="shared" si="35"/>
        <v>0</v>
      </c>
      <c r="BI11" s="19"/>
      <c r="BJ11" s="46">
        <f t="shared" si="37"/>
        <v>0</v>
      </c>
      <c r="BK11" s="92" cm="1">
        <f t="array" ref="BK11">SUM(_xlfn._xlws.FILTER($C11:$BJ11,$C$8:$BJ$8=BK$8))</f>
        <v>0</v>
      </c>
      <c r="BL11" s="9" cm="1">
        <f t="array" ref="BL11">SUM(_xlfn._xlws.FILTER($C11:$BJ11,$C$8:$BJ$8=BL$8))</f>
        <v>0</v>
      </c>
      <c r="BM11" s="9" cm="1">
        <f t="array" ref="BM11">SUM(_xlfn._xlws.FILTER($C11:$BJ11,$C$8:$BJ$8=BM$8))</f>
        <v>0</v>
      </c>
      <c r="BN11" s="9">
        <f t="shared" si="39"/>
        <v>0</v>
      </c>
      <c r="BO11" s="19" cm="1">
        <f t="array" ref="BO11">SUM(_xlfn._xlws.FILTER($C11:$BJ11,$C$8:$BJ$8=BO$8))</f>
        <v>0</v>
      </c>
      <c r="BP11" s="46">
        <f t="shared" si="41"/>
        <v>0</v>
      </c>
      <c r="BQ11" s="75" cm="1">
        <f t="array" ref="BQ11">BM11-SUM(_xlfn._xlws.FILTER(C11:BJ11,$C$8:$BJ$8=$BM$8))</f>
        <v>0</v>
      </c>
      <c r="BR11" s="75" cm="1">
        <f t="array" ref="BR11">BO11-SUM(_xlfn._xlws.FILTER(C11:BJ11,$C$8:$BJ$8=$BO$8))</f>
        <v>0</v>
      </c>
    </row>
    <row r="12" spans="1:70" s="10" customFormat="1" ht="19.5" customHeight="1" outlineLevel="1" x14ac:dyDescent="0.2">
      <c r="A12" s="63"/>
      <c r="B12" s="91" t="s">
        <v>29</v>
      </c>
      <c r="C12" s="92"/>
      <c r="D12" s="9"/>
      <c r="E12" s="9"/>
      <c r="F12" s="9">
        <f t="shared" si="0"/>
        <v>0</v>
      </c>
      <c r="G12" s="19"/>
      <c r="H12" s="46">
        <f t="shared" si="1"/>
        <v>0</v>
      </c>
      <c r="I12" s="114"/>
      <c r="J12" s="9"/>
      <c r="K12" s="9"/>
      <c r="L12" s="9">
        <f t="shared" si="3"/>
        <v>0</v>
      </c>
      <c r="M12" s="19"/>
      <c r="N12" s="46">
        <f t="shared" si="5"/>
        <v>0</v>
      </c>
      <c r="O12" s="92"/>
      <c r="P12" s="9"/>
      <c r="Q12" s="9"/>
      <c r="R12" s="9">
        <f t="shared" si="7"/>
        <v>0</v>
      </c>
      <c r="S12" s="19"/>
      <c r="T12" s="46">
        <f t="shared" si="9"/>
        <v>0</v>
      </c>
      <c r="U12" s="92"/>
      <c r="V12" s="9"/>
      <c r="W12" s="9"/>
      <c r="X12" s="9">
        <f t="shared" si="11"/>
        <v>0</v>
      </c>
      <c r="Y12" s="19"/>
      <c r="Z12" s="46">
        <f t="shared" si="13"/>
        <v>0</v>
      </c>
      <c r="AA12" s="92"/>
      <c r="AB12" s="9"/>
      <c r="AC12" s="9"/>
      <c r="AD12" s="9">
        <f t="shared" si="15"/>
        <v>0</v>
      </c>
      <c r="AE12" s="19"/>
      <c r="AF12" s="46">
        <f t="shared" si="17"/>
        <v>0</v>
      </c>
      <c r="AG12" s="92"/>
      <c r="AH12" s="9"/>
      <c r="AI12" s="9"/>
      <c r="AJ12" s="9">
        <f t="shared" si="19"/>
        <v>0</v>
      </c>
      <c r="AK12" s="19"/>
      <c r="AL12" s="46">
        <f t="shared" si="21"/>
        <v>0</v>
      </c>
      <c r="AM12" s="92"/>
      <c r="AN12" s="9"/>
      <c r="AO12" s="9"/>
      <c r="AP12" s="9">
        <f t="shared" si="23"/>
        <v>0</v>
      </c>
      <c r="AQ12" s="19"/>
      <c r="AR12" s="46">
        <f t="shared" si="25"/>
        <v>0</v>
      </c>
      <c r="AS12" s="92"/>
      <c r="AT12" s="9"/>
      <c r="AU12" s="9"/>
      <c r="AV12" s="9">
        <f t="shared" si="27"/>
        <v>0</v>
      </c>
      <c r="AW12" s="19"/>
      <c r="AX12" s="46">
        <f t="shared" si="29"/>
        <v>0</v>
      </c>
      <c r="AY12" s="92"/>
      <c r="AZ12" s="9"/>
      <c r="BA12" s="9"/>
      <c r="BB12" s="9">
        <f t="shared" si="31"/>
        <v>0</v>
      </c>
      <c r="BC12" s="19"/>
      <c r="BD12" s="46">
        <f t="shared" si="33"/>
        <v>0</v>
      </c>
      <c r="BE12" s="92"/>
      <c r="BF12" s="9"/>
      <c r="BG12" s="9"/>
      <c r="BH12" s="9">
        <f t="shared" si="35"/>
        <v>0</v>
      </c>
      <c r="BI12" s="19"/>
      <c r="BJ12" s="46">
        <f t="shared" si="37"/>
        <v>0</v>
      </c>
      <c r="BK12" s="92" cm="1">
        <f t="array" ref="BK12">SUM(_xlfn._xlws.FILTER($C12:$BJ12,$C$8:$BJ$8=BK$8))</f>
        <v>0</v>
      </c>
      <c r="BL12" s="9" cm="1">
        <f t="array" ref="BL12">SUM(_xlfn._xlws.FILTER($C12:$BJ12,$C$8:$BJ$8=BL$8))</f>
        <v>0</v>
      </c>
      <c r="BM12" s="9" cm="1">
        <f t="array" ref="BM12">SUM(_xlfn._xlws.FILTER($C12:$BJ12,$C$8:$BJ$8=BM$8))</f>
        <v>0</v>
      </c>
      <c r="BN12" s="9">
        <f t="shared" si="39"/>
        <v>0</v>
      </c>
      <c r="BO12" s="19" cm="1">
        <f t="array" ref="BO12">SUM(_xlfn._xlws.FILTER($C12:$BJ12,$C$8:$BJ$8=BO$8))</f>
        <v>0</v>
      </c>
      <c r="BP12" s="46">
        <f t="shared" si="41"/>
        <v>0</v>
      </c>
      <c r="BQ12" s="75" cm="1">
        <f t="array" ref="BQ12">BM12-SUM(_xlfn._xlws.FILTER(C12:BJ12,$C$8:$BJ$8=$BM$8))</f>
        <v>0</v>
      </c>
      <c r="BR12" s="75" cm="1">
        <f t="array" ref="BR12">BO12-SUM(_xlfn._xlws.FILTER(C12:BJ12,$C$8:$BJ$8=$BO$8))</f>
        <v>0</v>
      </c>
    </row>
    <row r="13" spans="1:70" s="11" customFormat="1" ht="19.5" customHeight="1" outlineLevel="1" x14ac:dyDescent="0.2">
      <c r="A13" s="63"/>
      <c r="B13" s="91" t="s">
        <v>30</v>
      </c>
      <c r="C13" s="92"/>
      <c r="D13" s="9"/>
      <c r="E13" s="9"/>
      <c r="F13" s="9">
        <f t="shared" si="0"/>
        <v>0</v>
      </c>
      <c r="G13" s="19"/>
      <c r="H13" s="46">
        <f t="shared" si="1"/>
        <v>0</v>
      </c>
      <c r="I13" s="114"/>
      <c r="J13" s="9"/>
      <c r="K13" s="9"/>
      <c r="L13" s="9">
        <f t="shared" si="3"/>
        <v>0</v>
      </c>
      <c r="M13" s="19"/>
      <c r="N13" s="46">
        <f t="shared" si="5"/>
        <v>0</v>
      </c>
      <c r="O13" s="92"/>
      <c r="P13" s="9"/>
      <c r="Q13" s="9"/>
      <c r="R13" s="9">
        <f t="shared" si="7"/>
        <v>0</v>
      </c>
      <c r="S13" s="19"/>
      <c r="T13" s="46">
        <f t="shared" si="9"/>
        <v>0</v>
      </c>
      <c r="U13" s="92">
        <v>1</v>
      </c>
      <c r="V13" s="9"/>
      <c r="W13" s="9">
        <v>5709167</v>
      </c>
      <c r="X13" s="9">
        <f t="shared" si="11"/>
        <v>5709167</v>
      </c>
      <c r="Y13" s="19">
        <v>11220.05</v>
      </c>
      <c r="Z13" s="46">
        <f t="shared" si="13"/>
        <v>11220.05</v>
      </c>
      <c r="AA13" s="92"/>
      <c r="AB13" s="9"/>
      <c r="AC13" s="9"/>
      <c r="AD13" s="9">
        <f t="shared" si="15"/>
        <v>0</v>
      </c>
      <c r="AE13" s="19"/>
      <c r="AF13" s="46">
        <f t="shared" si="17"/>
        <v>0</v>
      </c>
      <c r="AG13" s="92"/>
      <c r="AH13" s="9"/>
      <c r="AI13" s="9"/>
      <c r="AJ13" s="9">
        <f t="shared" si="19"/>
        <v>0</v>
      </c>
      <c r="AK13" s="19"/>
      <c r="AL13" s="46">
        <f t="shared" si="21"/>
        <v>0</v>
      </c>
      <c r="AM13" s="92"/>
      <c r="AN13" s="9"/>
      <c r="AO13" s="9"/>
      <c r="AP13" s="9">
        <f t="shared" si="23"/>
        <v>0</v>
      </c>
      <c r="AQ13" s="19"/>
      <c r="AR13" s="46">
        <f t="shared" si="25"/>
        <v>0</v>
      </c>
      <c r="AS13" s="92"/>
      <c r="AT13" s="9"/>
      <c r="AU13" s="9"/>
      <c r="AV13" s="9">
        <f t="shared" si="27"/>
        <v>0</v>
      </c>
      <c r="AW13" s="19"/>
      <c r="AX13" s="46">
        <f t="shared" si="29"/>
        <v>0</v>
      </c>
      <c r="AY13" s="92"/>
      <c r="AZ13" s="9"/>
      <c r="BA13" s="9"/>
      <c r="BB13" s="9">
        <f t="shared" si="31"/>
        <v>0</v>
      </c>
      <c r="BC13" s="19"/>
      <c r="BD13" s="46">
        <f t="shared" si="33"/>
        <v>0</v>
      </c>
      <c r="BE13" s="92"/>
      <c r="BF13" s="9"/>
      <c r="BG13" s="9"/>
      <c r="BH13" s="9">
        <f t="shared" si="35"/>
        <v>0</v>
      </c>
      <c r="BI13" s="19"/>
      <c r="BJ13" s="46">
        <f t="shared" si="37"/>
        <v>0</v>
      </c>
      <c r="BK13" s="92" cm="1">
        <f t="array" ref="BK13">SUM(_xlfn._xlws.FILTER($C13:$BJ13,$C$8:$BJ$8=BK$8))</f>
        <v>1</v>
      </c>
      <c r="BL13" s="9" cm="1">
        <f t="array" ref="BL13">SUM(_xlfn._xlws.FILTER($C13:$BJ13,$C$8:$BJ$8=BL$8))</f>
        <v>0</v>
      </c>
      <c r="BM13" s="9" cm="1">
        <f t="array" ref="BM13">SUM(_xlfn._xlws.FILTER($C13:$BJ13,$C$8:$BJ$8=BM$8))</f>
        <v>5709167</v>
      </c>
      <c r="BN13" s="9">
        <f t="shared" si="39"/>
        <v>5709167</v>
      </c>
      <c r="BO13" s="19" cm="1">
        <f t="array" ref="BO13">SUM(_xlfn._xlws.FILTER($C13:$BJ13,$C$8:$BJ$8=BO$8))</f>
        <v>11220.05</v>
      </c>
      <c r="BP13" s="46">
        <f t="shared" si="41"/>
        <v>11220.05</v>
      </c>
      <c r="BQ13" s="75" cm="1">
        <f t="array" ref="BQ13">BM13-SUM(_xlfn._xlws.FILTER(C13:BJ13,$C$8:$BJ$8=$BM$8))</f>
        <v>0</v>
      </c>
      <c r="BR13" s="75" cm="1">
        <f t="array" ref="BR13">BO13-SUM(_xlfn._xlws.FILTER(C13:BJ13,$C$8:$BJ$8=$BO$8))</f>
        <v>0</v>
      </c>
    </row>
    <row r="14" spans="1:70" s="11" customFormat="1" ht="19.5" customHeight="1" outlineLevel="1" x14ac:dyDescent="0.2">
      <c r="A14" s="64"/>
      <c r="B14" s="91" t="s">
        <v>31</v>
      </c>
      <c r="C14" s="93"/>
      <c r="D14" s="57"/>
      <c r="E14" s="65"/>
      <c r="F14" s="9">
        <f t="shared" si="0"/>
        <v>0</v>
      </c>
      <c r="G14" s="51"/>
      <c r="H14" s="46">
        <f t="shared" si="1"/>
        <v>0</v>
      </c>
      <c r="I14" s="56"/>
      <c r="J14" s="57"/>
      <c r="K14" s="65"/>
      <c r="L14" s="9">
        <f t="shared" si="3"/>
        <v>0</v>
      </c>
      <c r="M14" s="51"/>
      <c r="N14" s="46">
        <f t="shared" si="5"/>
        <v>0</v>
      </c>
      <c r="O14" s="93"/>
      <c r="P14" s="57"/>
      <c r="Q14" s="65"/>
      <c r="R14" s="9">
        <f t="shared" si="7"/>
        <v>0</v>
      </c>
      <c r="S14" s="51"/>
      <c r="T14" s="46">
        <f t="shared" si="9"/>
        <v>0</v>
      </c>
      <c r="U14" s="93"/>
      <c r="V14" s="57"/>
      <c r="W14" s="65"/>
      <c r="X14" s="9">
        <f t="shared" si="11"/>
        <v>0</v>
      </c>
      <c r="Y14" s="51"/>
      <c r="Z14" s="46">
        <f t="shared" si="13"/>
        <v>0</v>
      </c>
      <c r="AA14" s="93"/>
      <c r="AB14" s="57"/>
      <c r="AC14" s="65"/>
      <c r="AD14" s="9">
        <f t="shared" si="15"/>
        <v>0</v>
      </c>
      <c r="AE14" s="51"/>
      <c r="AF14" s="46">
        <f t="shared" si="17"/>
        <v>0</v>
      </c>
      <c r="AG14" s="93"/>
      <c r="AH14" s="57"/>
      <c r="AI14" s="65"/>
      <c r="AJ14" s="9">
        <f t="shared" si="19"/>
        <v>0</v>
      </c>
      <c r="AK14" s="51"/>
      <c r="AL14" s="46">
        <f t="shared" si="21"/>
        <v>0</v>
      </c>
      <c r="AM14" s="93"/>
      <c r="AN14" s="57"/>
      <c r="AO14" s="65"/>
      <c r="AP14" s="9">
        <f t="shared" si="23"/>
        <v>0</v>
      </c>
      <c r="AQ14" s="51"/>
      <c r="AR14" s="46">
        <f t="shared" si="25"/>
        <v>0</v>
      </c>
      <c r="AS14" s="93"/>
      <c r="AT14" s="57"/>
      <c r="AU14" s="65"/>
      <c r="AV14" s="9">
        <f t="shared" si="27"/>
        <v>0</v>
      </c>
      <c r="AW14" s="51"/>
      <c r="AX14" s="46">
        <f t="shared" si="29"/>
        <v>0</v>
      </c>
      <c r="AY14" s="93"/>
      <c r="AZ14" s="57"/>
      <c r="BA14" s="65"/>
      <c r="BB14" s="9">
        <f t="shared" si="31"/>
        <v>0</v>
      </c>
      <c r="BC14" s="51"/>
      <c r="BD14" s="46">
        <f t="shared" si="33"/>
        <v>0</v>
      </c>
      <c r="BE14" s="93"/>
      <c r="BF14" s="57"/>
      <c r="BG14" s="65"/>
      <c r="BH14" s="9">
        <f t="shared" si="35"/>
        <v>0</v>
      </c>
      <c r="BI14" s="51"/>
      <c r="BJ14" s="46">
        <f t="shared" si="37"/>
        <v>0</v>
      </c>
      <c r="BK14" s="93" cm="1">
        <f t="array" ref="BK14">SUM(_xlfn._xlws.FILTER($C14:$BJ14,$C$8:$BJ$8=BK$8))</f>
        <v>0</v>
      </c>
      <c r="BL14" s="57" cm="1">
        <f t="array" ref="BL14">SUM(_xlfn._xlws.FILTER($C14:$BJ14,$C$8:$BJ$8=BL$8))</f>
        <v>0</v>
      </c>
      <c r="BM14" s="65" cm="1">
        <f t="array" ref="BM14">SUM(_xlfn._xlws.FILTER($C14:$BJ14,$C$8:$BJ$8=BM$8))</f>
        <v>0</v>
      </c>
      <c r="BN14" s="9">
        <f t="shared" si="39"/>
        <v>0</v>
      </c>
      <c r="BO14" s="51" cm="1">
        <f t="array" ref="BO14">SUM(_xlfn._xlws.FILTER($C14:$BJ14,$C$8:$BJ$8=BO$8))</f>
        <v>0</v>
      </c>
      <c r="BP14" s="46">
        <f t="shared" si="41"/>
        <v>0</v>
      </c>
      <c r="BQ14" s="75" cm="1">
        <f t="array" ref="BQ14">BM14-SUM(_xlfn._xlws.FILTER(C14:BJ14,$C$8:$BJ$8=$BM$8))</f>
        <v>0</v>
      </c>
      <c r="BR14" s="75" cm="1">
        <f t="array" ref="BR14">BO14-SUM(_xlfn._xlws.FILTER(C14:BJ14,$C$8:$BJ$8=$BO$8))</f>
        <v>0</v>
      </c>
    </row>
    <row r="15" spans="1:70" s="11" customFormat="1" ht="19.5" customHeight="1" outlineLevel="1" thickBot="1" x14ac:dyDescent="0.25">
      <c r="A15" s="63"/>
      <c r="B15" s="94" t="s">
        <v>32</v>
      </c>
      <c r="C15" s="93"/>
      <c r="D15" s="56"/>
      <c r="E15" s="65"/>
      <c r="F15" s="57"/>
      <c r="G15" s="51"/>
      <c r="H15" s="49">
        <f t="shared" si="1"/>
        <v>0</v>
      </c>
      <c r="I15" s="56"/>
      <c r="J15" s="56"/>
      <c r="K15" s="65"/>
      <c r="L15" s="57"/>
      <c r="M15" s="51"/>
      <c r="N15" s="49">
        <f t="shared" si="5"/>
        <v>0</v>
      </c>
      <c r="O15" s="93"/>
      <c r="P15" s="56"/>
      <c r="Q15" s="65"/>
      <c r="R15" s="57"/>
      <c r="S15" s="51"/>
      <c r="T15" s="49">
        <f t="shared" si="9"/>
        <v>0</v>
      </c>
      <c r="U15" s="93"/>
      <c r="V15" s="56"/>
      <c r="W15" s="65"/>
      <c r="X15" s="57"/>
      <c r="Y15" s="51"/>
      <c r="Z15" s="49">
        <f t="shared" si="13"/>
        <v>0</v>
      </c>
      <c r="AA15" s="93"/>
      <c r="AB15" s="56"/>
      <c r="AC15" s="65"/>
      <c r="AD15" s="57"/>
      <c r="AE15" s="51"/>
      <c r="AF15" s="49">
        <f t="shared" si="17"/>
        <v>0</v>
      </c>
      <c r="AG15" s="93"/>
      <c r="AH15" s="56"/>
      <c r="AI15" s="65"/>
      <c r="AJ15" s="57"/>
      <c r="AK15" s="51"/>
      <c r="AL15" s="49">
        <f t="shared" si="21"/>
        <v>0</v>
      </c>
      <c r="AM15" s="93"/>
      <c r="AN15" s="56"/>
      <c r="AO15" s="65"/>
      <c r="AP15" s="57"/>
      <c r="AQ15" s="51"/>
      <c r="AR15" s="49">
        <f t="shared" si="25"/>
        <v>0</v>
      </c>
      <c r="AS15" s="93"/>
      <c r="AT15" s="56"/>
      <c r="AU15" s="65"/>
      <c r="AV15" s="57"/>
      <c r="AW15" s="51"/>
      <c r="AX15" s="49">
        <f t="shared" si="29"/>
        <v>0</v>
      </c>
      <c r="AY15" s="93"/>
      <c r="AZ15" s="56"/>
      <c r="BA15" s="65"/>
      <c r="BB15" s="57"/>
      <c r="BC15" s="51"/>
      <c r="BD15" s="49">
        <f t="shared" si="33"/>
        <v>0</v>
      </c>
      <c r="BE15" s="93"/>
      <c r="BF15" s="56"/>
      <c r="BG15" s="65"/>
      <c r="BH15" s="57"/>
      <c r="BI15" s="51"/>
      <c r="BJ15" s="49">
        <f t="shared" si="37"/>
        <v>0</v>
      </c>
      <c r="BK15" s="93" cm="1">
        <f t="array" ref="BK15">SUM(_xlfn._xlws.FILTER($C15:$BJ15,$C$8:$BJ$8=BK$8))</f>
        <v>0</v>
      </c>
      <c r="BL15" s="56" cm="1">
        <f t="array" ref="BL15">SUM(_xlfn._xlws.FILTER($C15:$BJ15,$C$8:$BJ$8=BL$8))</f>
        <v>0</v>
      </c>
      <c r="BM15" s="65" cm="1">
        <f t="array" ref="BM15">SUM(_xlfn._xlws.FILTER($C15:$BJ15,$C$8:$BJ$8=BM$8))</f>
        <v>0</v>
      </c>
      <c r="BN15" s="57">
        <f t="shared" si="39"/>
        <v>0</v>
      </c>
      <c r="BO15" s="51" cm="1">
        <f t="array" ref="BO15">SUM(_xlfn._xlws.FILTER($C15:$BJ15,$C$8:$BJ$8=BO$8))</f>
        <v>0</v>
      </c>
      <c r="BP15" s="49">
        <f t="shared" si="41"/>
        <v>0</v>
      </c>
      <c r="BQ15" s="75" cm="1">
        <f t="array" ref="BQ15">BM15-SUM(_xlfn._xlws.FILTER(C15:BJ15,$C$8:$BJ$8=$BM$8))</f>
        <v>0</v>
      </c>
      <c r="BR15" s="75" cm="1">
        <f t="array" ref="BR15">BO15-SUM(_xlfn._xlws.FILTER(C15:BJ15,$C$8:$BJ$8=$BO$8))</f>
        <v>0</v>
      </c>
    </row>
    <row r="16" spans="1:70" s="8" customFormat="1" ht="20" x14ac:dyDescent="0.2">
      <c r="A16" s="62">
        <v>2</v>
      </c>
      <c r="B16" s="95" t="s">
        <v>33</v>
      </c>
      <c r="C16" s="90">
        <f t="shared" ref="C16:E16" si="42">SUM(C17:C22)</f>
        <v>0</v>
      </c>
      <c r="D16" s="48">
        <f t="shared" si="42"/>
        <v>0</v>
      </c>
      <c r="E16" s="39">
        <f t="shared" si="42"/>
        <v>0</v>
      </c>
      <c r="F16" s="39">
        <f t="shared" ref="F16:F21" si="43">IFERROR(E16/(C16+D16),0)</f>
        <v>0</v>
      </c>
      <c r="G16" s="45">
        <f t="shared" ref="G16" si="44">SUM(G17:G22)</f>
        <v>0</v>
      </c>
      <c r="H16" s="26">
        <f t="shared" si="1"/>
        <v>0</v>
      </c>
      <c r="I16" s="48">
        <f>SUM(I17:I21)</f>
        <v>0</v>
      </c>
      <c r="J16" s="48">
        <f>SUM(J17:J21)</f>
        <v>0</v>
      </c>
      <c r="K16" s="39">
        <f t="shared" ref="K16" si="45">SUM(K17:K22)</f>
        <v>0</v>
      </c>
      <c r="L16" s="39">
        <f t="shared" ref="L16:L21" si="46">IFERROR(K16/(I16+J16),0)</f>
        <v>0</v>
      </c>
      <c r="M16" s="45">
        <f t="shared" ref="M16" si="47">SUM(M17:M22)</f>
        <v>0</v>
      </c>
      <c r="N16" s="26">
        <f t="shared" si="5"/>
        <v>0</v>
      </c>
      <c r="O16" s="90">
        <f t="shared" ref="O16:Q16" si="48">SUM(O17:O22)</f>
        <v>3</v>
      </c>
      <c r="P16" s="48">
        <f t="shared" si="48"/>
        <v>0</v>
      </c>
      <c r="Q16" s="39">
        <f t="shared" si="48"/>
        <v>3558725</v>
      </c>
      <c r="R16" s="39">
        <f t="shared" ref="R16:R21" si="49">IFERROR(Q16/(O16+P16),0)</f>
        <v>1186241.6666666667</v>
      </c>
      <c r="S16" s="45">
        <f t="shared" ref="S16" si="50">SUM(S17:S22)</f>
        <v>5201.97</v>
      </c>
      <c r="T16" s="26">
        <f t="shared" si="9"/>
        <v>1733.99</v>
      </c>
      <c r="U16" s="90">
        <f t="shared" ref="U16:W16" si="51">SUM(U17:U22)</f>
        <v>9</v>
      </c>
      <c r="V16" s="48">
        <f t="shared" si="51"/>
        <v>0</v>
      </c>
      <c r="W16" s="39">
        <f t="shared" si="51"/>
        <v>66129256</v>
      </c>
      <c r="X16" s="39">
        <f t="shared" ref="X16:X21" si="52">IFERROR(W16/(U16+V16),0)</f>
        <v>7347695.111111111</v>
      </c>
      <c r="Y16" s="45">
        <f t="shared" ref="Y16" si="53">SUM(Y17:Y22)</f>
        <v>135941.72000000003</v>
      </c>
      <c r="Z16" s="26">
        <f t="shared" si="13"/>
        <v>15104.635555555558</v>
      </c>
      <c r="AA16" s="90">
        <f t="shared" ref="AA16:AC16" si="54">SUM(AA17:AA22)</f>
        <v>0</v>
      </c>
      <c r="AB16" s="48">
        <f t="shared" si="54"/>
        <v>0</v>
      </c>
      <c r="AC16" s="39">
        <f t="shared" si="54"/>
        <v>0</v>
      </c>
      <c r="AD16" s="39">
        <f t="shared" ref="AD16:AD21" si="55">IFERROR(AC16/(AA16+AB16),0)</f>
        <v>0</v>
      </c>
      <c r="AE16" s="45">
        <f t="shared" ref="AE16" si="56">SUM(AE17:AE22)</f>
        <v>0</v>
      </c>
      <c r="AF16" s="26">
        <f t="shared" si="17"/>
        <v>0</v>
      </c>
      <c r="AG16" s="90">
        <f t="shared" ref="AG16:AI16" si="57">SUM(AG17:AG22)</f>
        <v>0</v>
      </c>
      <c r="AH16" s="48">
        <f t="shared" si="57"/>
        <v>0</v>
      </c>
      <c r="AI16" s="39">
        <f t="shared" si="57"/>
        <v>0</v>
      </c>
      <c r="AJ16" s="39">
        <f t="shared" ref="AJ16:AJ21" si="58">IFERROR(AI16/(AG16+AH16),0)</f>
        <v>0</v>
      </c>
      <c r="AK16" s="45">
        <f t="shared" ref="AK16" si="59">SUM(AK17:AK22)</f>
        <v>0</v>
      </c>
      <c r="AL16" s="26">
        <f t="shared" si="21"/>
        <v>0</v>
      </c>
      <c r="AM16" s="90">
        <f t="shared" ref="AM16:AO16" si="60">SUM(AM17:AM22)</f>
        <v>0</v>
      </c>
      <c r="AN16" s="48">
        <f t="shared" si="60"/>
        <v>0</v>
      </c>
      <c r="AO16" s="39">
        <f t="shared" si="60"/>
        <v>0</v>
      </c>
      <c r="AP16" s="39">
        <f t="shared" ref="AP16:AP21" si="61">IFERROR(AO16/(AM16+AN16),0)</f>
        <v>0</v>
      </c>
      <c r="AQ16" s="45">
        <f t="shared" ref="AQ16" si="62">SUM(AQ17:AQ22)</f>
        <v>0</v>
      </c>
      <c r="AR16" s="26">
        <f t="shared" si="25"/>
        <v>0</v>
      </c>
      <c r="AS16" s="90">
        <f t="shared" ref="AS16:AU16" si="63">SUM(AS17:AS22)</f>
        <v>0</v>
      </c>
      <c r="AT16" s="48">
        <f t="shared" si="63"/>
        <v>0</v>
      </c>
      <c r="AU16" s="39">
        <f t="shared" si="63"/>
        <v>0</v>
      </c>
      <c r="AV16" s="39">
        <f t="shared" ref="AV16:AV21" si="64">IFERROR(AU16/(AS16+AT16),0)</f>
        <v>0</v>
      </c>
      <c r="AW16" s="45">
        <f t="shared" ref="AW16" si="65">SUM(AW17:AW22)</f>
        <v>0</v>
      </c>
      <c r="AX16" s="26">
        <f t="shared" si="29"/>
        <v>0</v>
      </c>
      <c r="AY16" s="90">
        <f t="shared" ref="AY16:BA16" si="66">SUM(AY17:AY22)</f>
        <v>0</v>
      </c>
      <c r="AZ16" s="48">
        <f t="shared" si="66"/>
        <v>0</v>
      </c>
      <c r="BA16" s="39">
        <f t="shared" si="66"/>
        <v>0</v>
      </c>
      <c r="BB16" s="39">
        <f t="shared" ref="BB16:BB21" si="67">IFERROR(BA16/(AY16+AZ16),0)</f>
        <v>0</v>
      </c>
      <c r="BC16" s="45">
        <f t="shared" ref="BC16" si="68">SUM(BC17:BC22)</f>
        <v>0</v>
      </c>
      <c r="BD16" s="26">
        <f t="shared" si="33"/>
        <v>0</v>
      </c>
      <c r="BE16" s="90">
        <f t="shared" ref="BE16:BG16" si="69">SUM(BE17:BE22)</f>
        <v>0</v>
      </c>
      <c r="BF16" s="48">
        <f t="shared" si="69"/>
        <v>0</v>
      </c>
      <c r="BG16" s="39">
        <f t="shared" si="69"/>
        <v>0</v>
      </c>
      <c r="BH16" s="39">
        <f t="shared" ref="BH16:BH21" si="70">IFERROR(BG16/(BE16+BF16),0)</f>
        <v>0</v>
      </c>
      <c r="BI16" s="45">
        <f t="shared" ref="BI16" si="71">SUM(BI17:BI22)</f>
        <v>0</v>
      </c>
      <c r="BJ16" s="26">
        <f t="shared" si="37"/>
        <v>0</v>
      </c>
      <c r="BK16" s="90">
        <f t="shared" ref="BK16:BM16" si="72">SUM(BK17:BK22)</f>
        <v>12</v>
      </c>
      <c r="BL16" s="48">
        <f t="shared" si="72"/>
        <v>0</v>
      </c>
      <c r="BM16" s="39">
        <f t="shared" si="72"/>
        <v>69687981</v>
      </c>
      <c r="BN16" s="39">
        <f t="shared" si="39"/>
        <v>5807331.75</v>
      </c>
      <c r="BO16" s="45">
        <f t="shared" ref="BO16" si="73">SUM(BO17:BO22)</f>
        <v>141143.69000000003</v>
      </c>
      <c r="BP16" s="26">
        <f t="shared" si="41"/>
        <v>11761.974166666669</v>
      </c>
      <c r="BQ16" s="75" cm="1">
        <f t="array" ref="BQ16">BM16-SUM(_xlfn._xlws.FILTER(C16:BJ16,$C$8:$BJ$8=$BM$8))</f>
        <v>0</v>
      </c>
      <c r="BR16" s="75" cm="1">
        <f t="array" ref="BR16">BO16-SUM(_xlfn._xlws.FILTER(C16:BJ16,$C$8:$BJ$8=$BO$8))</f>
        <v>0</v>
      </c>
    </row>
    <row r="17" spans="1:70" s="8" customFormat="1" ht="19.5" customHeight="1" outlineLevel="1" x14ac:dyDescent="0.2">
      <c r="A17" s="63"/>
      <c r="B17" s="91" t="str" cm="1">
        <f t="array" ref="B17:B22">$B$10:$B$15</f>
        <v>ΟΙΚΙΑΚΟΣ</v>
      </c>
      <c r="C17" s="92"/>
      <c r="D17" s="9"/>
      <c r="E17" s="9"/>
      <c r="F17" s="9">
        <f t="shared" si="43"/>
        <v>0</v>
      </c>
      <c r="G17" s="19"/>
      <c r="H17" s="46">
        <f t="shared" si="1"/>
        <v>0</v>
      </c>
      <c r="I17" s="114"/>
      <c r="J17" s="9"/>
      <c r="K17" s="9"/>
      <c r="L17" s="9">
        <f t="shared" si="46"/>
        <v>0</v>
      </c>
      <c r="M17" s="19"/>
      <c r="N17" s="46">
        <f t="shared" si="5"/>
        <v>0</v>
      </c>
      <c r="O17" s="92"/>
      <c r="P17" s="9"/>
      <c r="Q17" s="9"/>
      <c r="R17" s="9">
        <f t="shared" si="49"/>
        <v>0</v>
      </c>
      <c r="S17" s="19"/>
      <c r="T17" s="46">
        <f t="shared" si="9"/>
        <v>0</v>
      </c>
      <c r="U17" s="92"/>
      <c r="V17" s="9"/>
      <c r="W17" s="9"/>
      <c r="X17" s="9">
        <f t="shared" si="52"/>
        <v>0</v>
      </c>
      <c r="Y17" s="19"/>
      <c r="Z17" s="46">
        <f t="shared" si="13"/>
        <v>0</v>
      </c>
      <c r="AA17" s="92"/>
      <c r="AB17" s="9"/>
      <c r="AC17" s="9"/>
      <c r="AD17" s="9">
        <f t="shared" si="55"/>
        <v>0</v>
      </c>
      <c r="AE17" s="19"/>
      <c r="AF17" s="46">
        <f t="shared" si="17"/>
        <v>0</v>
      </c>
      <c r="AG17" s="92"/>
      <c r="AH17" s="9"/>
      <c r="AI17" s="9"/>
      <c r="AJ17" s="9">
        <f t="shared" si="58"/>
        <v>0</v>
      </c>
      <c r="AK17" s="19"/>
      <c r="AL17" s="46">
        <f t="shared" si="21"/>
        <v>0</v>
      </c>
      <c r="AM17" s="92"/>
      <c r="AN17" s="9"/>
      <c r="AO17" s="9"/>
      <c r="AP17" s="9">
        <f t="shared" si="61"/>
        <v>0</v>
      </c>
      <c r="AQ17" s="19"/>
      <c r="AR17" s="46">
        <f t="shared" si="25"/>
        <v>0</v>
      </c>
      <c r="AS17" s="92"/>
      <c r="AT17" s="9"/>
      <c r="AU17" s="9"/>
      <c r="AV17" s="9">
        <f t="shared" si="64"/>
        <v>0</v>
      </c>
      <c r="AW17" s="19"/>
      <c r="AX17" s="46">
        <f t="shared" si="29"/>
        <v>0</v>
      </c>
      <c r="AY17" s="92"/>
      <c r="AZ17" s="9"/>
      <c r="BA17" s="9"/>
      <c r="BB17" s="9">
        <f t="shared" si="67"/>
        <v>0</v>
      </c>
      <c r="BC17" s="19"/>
      <c r="BD17" s="46">
        <f t="shared" si="33"/>
        <v>0</v>
      </c>
      <c r="BE17" s="92"/>
      <c r="BF17" s="9"/>
      <c r="BG17" s="9"/>
      <c r="BH17" s="9">
        <f t="shared" si="70"/>
        <v>0</v>
      </c>
      <c r="BI17" s="19"/>
      <c r="BJ17" s="46">
        <f t="shared" si="37"/>
        <v>0</v>
      </c>
      <c r="BK17" s="92" cm="1">
        <f t="array" ref="BK17">SUM(_xlfn._xlws.FILTER($C17:$BJ17,$C$8:$BJ$8=BK$8))</f>
        <v>0</v>
      </c>
      <c r="BL17" s="9" cm="1">
        <f t="array" ref="BL17">SUM(_xlfn._xlws.FILTER($C17:$BJ17,$C$8:$BJ$8=BL$8))</f>
        <v>0</v>
      </c>
      <c r="BM17" s="9" cm="1">
        <f t="array" ref="BM17">SUM(_xlfn._xlws.FILTER($C17:$BJ17,$C$8:$BJ$8=BM$8))</f>
        <v>0</v>
      </c>
      <c r="BN17" s="9">
        <f t="shared" si="39"/>
        <v>0</v>
      </c>
      <c r="BO17" s="19" cm="1">
        <f t="array" ref="BO17">SUM(_xlfn._xlws.FILTER($C17:$BJ17,$C$8:$BJ$8=BO$8))</f>
        <v>0</v>
      </c>
      <c r="BP17" s="46">
        <f t="shared" si="41"/>
        <v>0</v>
      </c>
      <c r="BQ17" s="75" cm="1">
        <f t="array" ref="BQ17">BM17-SUM(_xlfn._xlws.FILTER(C17:BJ17,$C$8:$BJ$8=$BM$8))</f>
        <v>0</v>
      </c>
      <c r="BR17" s="75" cm="1">
        <f t="array" ref="BR17">BO17-SUM(_xlfn._xlws.FILTER(C17:BJ17,$C$8:$BJ$8=$BO$8))</f>
        <v>0</v>
      </c>
    </row>
    <row r="18" spans="1:70" s="8" customFormat="1" ht="19.5" customHeight="1" outlineLevel="1" x14ac:dyDescent="0.2">
      <c r="A18" s="63"/>
      <c r="B18" s="91" t="str">
        <v>ΕΜΠΟΡΙΚΟΣ</v>
      </c>
      <c r="C18" s="92"/>
      <c r="D18" s="9"/>
      <c r="E18" s="9"/>
      <c r="F18" s="9">
        <f t="shared" si="43"/>
        <v>0</v>
      </c>
      <c r="G18" s="19"/>
      <c r="H18" s="46">
        <f t="shared" si="1"/>
        <v>0</v>
      </c>
      <c r="I18" s="114"/>
      <c r="J18" s="9"/>
      <c r="K18" s="9"/>
      <c r="L18" s="9">
        <f t="shared" si="46"/>
        <v>0</v>
      </c>
      <c r="M18" s="19"/>
      <c r="N18" s="46">
        <f t="shared" si="5"/>
        <v>0</v>
      </c>
      <c r="O18" s="92">
        <v>2</v>
      </c>
      <c r="P18" s="9"/>
      <c r="Q18" s="9">
        <v>22951</v>
      </c>
      <c r="R18" s="9">
        <f t="shared" si="49"/>
        <v>11475.5</v>
      </c>
      <c r="S18" s="19">
        <v>451.18</v>
      </c>
      <c r="T18" s="46">
        <f t="shared" si="9"/>
        <v>225.59</v>
      </c>
      <c r="U18" s="92"/>
      <c r="V18" s="9"/>
      <c r="W18" s="9"/>
      <c r="X18" s="9">
        <f t="shared" si="52"/>
        <v>0</v>
      </c>
      <c r="Y18" s="19"/>
      <c r="Z18" s="46">
        <f t="shared" si="13"/>
        <v>0</v>
      </c>
      <c r="AA18" s="92"/>
      <c r="AB18" s="9"/>
      <c r="AC18" s="9"/>
      <c r="AD18" s="9">
        <f t="shared" si="55"/>
        <v>0</v>
      </c>
      <c r="AE18" s="19"/>
      <c r="AF18" s="46">
        <f t="shared" si="17"/>
        <v>0</v>
      </c>
      <c r="AG18" s="92"/>
      <c r="AH18" s="9"/>
      <c r="AI18" s="9"/>
      <c r="AJ18" s="9">
        <f t="shared" si="58"/>
        <v>0</v>
      </c>
      <c r="AK18" s="19"/>
      <c r="AL18" s="46">
        <f t="shared" si="21"/>
        <v>0</v>
      </c>
      <c r="AM18" s="92"/>
      <c r="AN18" s="9"/>
      <c r="AO18" s="9"/>
      <c r="AP18" s="9">
        <f t="shared" si="61"/>
        <v>0</v>
      </c>
      <c r="AQ18" s="19"/>
      <c r="AR18" s="46">
        <f t="shared" si="25"/>
        <v>0</v>
      </c>
      <c r="AS18" s="92"/>
      <c r="AT18" s="9"/>
      <c r="AU18" s="9"/>
      <c r="AV18" s="9">
        <f t="shared" si="64"/>
        <v>0</v>
      </c>
      <c r="AW18" s="19"/>
      <c r="AX18" s="46">
        <f t="shared" si="29"/>
        <v>0</v>
      </c>
      <c r="AY18" s="92"/>
      <c r="AZ18" s="9"/>
      <c r="BA18" s="9"/>
      <c r="BB18" s="9">
        <f t="shared" si="67"/>
        <v>0</v>
      </c>
      <c r="BC18" s="19"/>
      <c r="BD18" s="46">
        <f t="shared" si="33"/>
        <v>0</v>
      </c>
      <c r="BE18" s="92"/>
      <c r="BF18" s="9"/>
      <c r="BG18" s="9"/>
      <c r="BH18" s="9">
        <f t="shared" si="70"/>
        <v>0</v>
      </c>
      <c r="BI18" s="19"/>
      <c r="BJ18" s="46">
        <f t="shared" si="37"/>
        <v>0</v>
      </c>
      <c r="BK18" s="92" cm="1">
        <f t="array" ref="BK18">SUM(_xlfn._xlws.FILTER($C18:$BJ18,$C$8:$BJ$8=BK$8))</f>
        <v>2</v>
      </c>
      <c r="BL18" s="9" cm="1">
        <f t="array" ref="BL18">SUM(_xlfn._xlws.FILTER($C18:$BJ18,$C$8:$BJ$8=BL$8))</f>
        <v>0</v>
      </c>
      <c r="BM18" s="9" cm="1">
        <f t="array" ref="BM18">SUM(_xlfn._xlws.FILTER($C18:$BJ18,$C$8:$BJ$8=BM$8))</f>
        <v>22951</v>
      </c>
      <c r="BN18" s="9">
        <f t="shared" si="39"/>
        <v>11475.5</v>
      </c>
      <c r="BO18" s="19" cm="1">
        <f t="array" ref="BO18">SUM(_xlfn._xlws.FILTER($C18:$BJ18,$C$8:$BJ$8=BO$8))</f>
        <v>451.18</v>
      </c>
      <c r="BP18" s="46">
        <f t="shared" si="41"/>
        <v>225.59</v>
      </c>
      <c r="BQ18" s="75" cm="1">
        <f t="array" ref="BQ18">BM18-SUM(_xlfn._xlws.FILTER(C18:BJ18,$C$8:$BJ$8=$BM$8))</f>
        <v>0</v>
      </c>
      <c r="BR18" s="75" cm="1">
        <f t="array" ref="BR18">BO18-SUM(_xlfn._xlws.FILTER(C18:BJ18,$C$8:$BJ$8=$BO$8))</f>
        <v>0</v>
      </c>
    </row>
    <row r="19" spans="1:70" s="8" customFormat="1" ht="19.5" customHeight="1" outlineLevel="1" x14ac:dyDescent="0.2">
      <c r="A19" s="63"/>
      <c r="B19" s="91" t="str">
        <v>CNG</v>
      </c>
      <c r="C19" s="92"/>
      <c r="D19" s="9"/>
      <c r="E19" s="9"/>
      <c r="F19" s="9">
        <f t="shared" si="43"/>
        <v>0</v>
      </c>
      <c r="G19" s="19"/>
      <c r="H19" s="46">
        <f t="shared" si="1"/>
        <v>0</v>
      </c>
      <c r="I19" s="114"/>
      <c r="J19" s="9"/>
      <c r="K19" s="9"/>
      <c r="L19" s="9">
        <f t="shared" si="46"/>
        <v>0</v>
      </c>
      <c r="M19" s="19"/>
      <c r="N19" s="46">
        <f t="shared" si="5"/>
        <v>0</v>
      </c>
      <c r="O19" s="92"/>
      <c r="P19" s="9"/>
      <c r="Q19" s="9"/>
      <c r="R19" s="9">
        <f t="shared" si="49"/>
        <v>0</v>
      </c>
      <c r="S19" s="19"/>
      <c r="T19" s="46">
        <f t="shared" si="9"/>
        <v>0</v>
      </c>
      <c r="U19" s="92"/>
      <c r="V19" s="9"/>
      <c r="W19" s="9"/>
      <c r="X19" s="9">
        <f t="shared" si="52"/>
        <v>0</v>
      </c>
      <c r="Y19" s="19"/>
      <c r="Z19" s="46">
        <f t="shared" si="13"/>
        <v>0</v>
      </c>
      <c r="AA19" s="92"/>
      <c r="AB19" s="9"/>
      <c r="AC19" s="9"/>
      <c r="AD19" s="9">
        <f t="shared" si="55"/>
        <v>0</v>
      </c>
      <c r="AE19" s="19"/>
      <c r="AF19" s="46">
        <f t="shared" si="17"/>
        <v>0</v>
      </c>
      <c r="AG19" s="92"/>
      <c r="AH19" s="9"/>
      <c r="AI19" s="9"/>
      <c r="AJ19" s="9">
        <f t="shared" si="58"/>
        <v>0</v>
      </c>
      <c r="AK19" s="19"/>
      <c r="AL19" s="46">
        <f t="shared" si="21"/>
        <v>0</v>
      </c>
      <c r="AM19" s="92"/>
      <c r="AN19" s="9"/>
      <c r="AO19" s="9"/>
      <c r="AP19" s="9">
        <f t="shared" si="61"/>
        <v>0</v>
      </c>
      <c r="AQ19" s="19"/>
      <c r="AR19" s="46">
        <f t="shared" si="25"/>
        <v>0</v>
      </c>
      <c r="AS19" s="92"/>
      <c r="AT19" s="9"/>
      <c r="AU19" s="9"/>
      <c r="AV19" s="9">
        <f t="shared" si="64"/>
        <v>0</v>
      </c>
      <c r="AW19" s="19"/>
      <c r="AX19" s="46">
        <f t="shared" si="29"/>
        <v>0</v>
      </c>
      <c r="AY19" s="92"/>
      <c r="AZ19" s="9"/>
      <c r="BA19" s="9"/>
      <c r="BB19" s="9">
        <f t="shared" si="67"/>
        <v>0</v>
      </c>
      <c r="BC19" s="19"/>
      <c r="BD19" s="46">
        <f t="shared" si="33"/>
        <v>0</v>
      </c>
      <c r="BE19" s="92"/>
      <c r="BF19" s="9"/>
      <c r="BG19" s="9"/>
      <c r="BH19" s="9">
        <f t="shared" si="70"/>
        <v>0</v>
      </c>
      <c r="BI19" s="19"/>
      <c r="BJ19" s="46">
        <f t="shared" si="37"/>
        <v>0</v>
      </c>
      <c r="BK19" s="92" cm="1">
        <f t="array" ref="BK19">SUM(_xlfn._xlws.FILTER($C19:$BJ19,$C$8:$BJ$8=BK$8))</f>
        <v>0</v>
      </c>
      <c r="BL19" s="9" cm="1">
        <f t="array" ref="BL19">SUM(_xlfn._xlws.FILTER($C19:$BJ19,$C$8:$BJ$8=BL$8))</f>
        <v>0</v>
      </c>
      <c r="BM19" s="9" cm="1">
        <f t="array" ref="BM19">SUM(_xlfn._xlws.FILTER($C19:$BJ19,$C$8:$BJ$8=BM$8))</f>
        <v>0</v>
      </c>
      <c r="BN19" s="9">
        <f t="shared" si="39"/>
        <v>0</v>
      </c>
      <c r="BO19" s="19" cm="1">
        <f t="array" ref="BO19">SUM(_xlfn._xlws.FILTER($C19:$BJ19,$C$8:$BJ$8=BO$8))</f>
        <v>0</v>
      </c>
      <c r="BP19" s="46">
        <f t="shared" si="41"/>
        <v>0</v>
      </c>
      <c r="BQ19" s="75" cm="1">
        <f t="array" ref="BQ19">BM19-SUM(_xlfn._xlws.FILTER(C19:BJ19,$C$8:$BJ$8=$BM$8))</f>
        <v>0</v>
      </c>
      <c r="BR19" s="75" cm="1">
        <f t="array" ref="BR19">BO19-SUM(_xlfn._xlws.FILTER(C19:BJ19,$C$8:$BJ$8=$BO$8))</f>
        <v>0</v>
      </c>
    </row>
    <row r="20" spans="1:70" s="12" customFormat="1" ht="19.5" customHeight="1" outlineLevel="1" x14ac:dyDescent="0.2">
      <c r="A20" s="63"/>
      <c r="B20" s="91" t="str">
        <v>ΒΙΟΜΗΧΑΝΙΚΟΣ</v>
      </c>
      <c r="C20" s="92"/>
      <c r="D20" s="9"/>
      <c r="E20" s="9"/>
      <c r="F20" s="9">
        <f t="shared" si="43"/>
        <v>0</v>
      </c>
      <c r="G20" s="19"/>
      <c r="H20" s="46">
        <f t="shared" si="1"/>
        <v>0</v>
      </c>
      <c r="I20" s="114"/>
      <c r="J20" s="9"/>
      <c r="K20" s="9"/>
      <c r="L20" s="9">
        <f t="shared" si="46"/>
        <v>0</v>
      </c>
      <c r="M20" s="19"/>
      <c r="N20" s="46">
        <f t="shared" si="5"/>
        <v>0</v>
      </c>
      <c r="O20" s="92">
        <v>1</v>
      </c>
      <c r="P20" s="9"/>
      <c r="Q20" s="9">
        <v>3535774</v>
      </c>
      <c r="R20" s="9">
        <f t="shared" si="49"/>
        <v>3535774</v>
      </c>
      <c r="S20" s="19">
        <v>4750.79</v>
      </c>
      <c r="T20" s="46">
        <f t="shared" si="9"/>
        <v>4750.79</v>
      </c>
      <c r="U20" s="92">
        <v>9</v>
      </c>
      <c r="V20" s="9"/>
      <c r="W20" s="9">
        <v>66129256</v>
      </c>
      <c r="X20" s="9">
        <f t="shared" si="52"/>
        <v>7347695.111111111</v>
      </c>
      <c r="Y20" s="19">
        <v>135941.72000000003</v>
      </c>
      <c r="Z20" s="46">
        <f t="shared" si="13"/>
        <v>15104.635555555558</v>
      </c>
      <c r="AA20" s="92"/>
      <c r="AB20" s="9"/>
      <c r="AC20" s="9"/>
      <c r="AD20" s="9">
        <f t="shared" si="55"/>
        <v>0</v>
      </c>
      <c r="AE20" s="19"/>
      <c r="AF20" s="46">
        <f t="shared" si="17"/>
        <v>0</v>
      </c>
      <c r="AG20" s="92"/>
      <c r="AH20" s="9"/>
      <c r="AI20" s="9"/>
      <c r="AJ20" s="9">
        <f t="shared" si="58"/>
        <v>0</v>
      </c>
      <c r="AK20" s="19"/>
      <c r="AL20" s="46">
        <f t="shared" si="21"/>
        <v>0</v>
      </c>
      <c r="AM20" s="92"/>
      <c r="AN20" s="9"/>
      <c r="AO20" s="9"/>
      <c r="AP20" s="9">
        <f t="shared" si="61"/>
        <v>0</v>
      </c>
      <c r="AQ20" s="19"/>
      <c r="AR20" s="46">
        <f t="shared" si="25"/>
        <v>0</v>
      </c>
      <c r="AS20" s="92"/>
      <c r="AT20" s="9"/>
      <c r="AU20" s="9"/>
      <c r="AV20" s="9">
        <f t="shared" si="64"/>
        <v>0</v>
      </c>
      <c r="AW20" s="19"/>
      <c r="AX20" s="46">
        <f t="shared" si="29"/>
        <v>0</v>
      </c>
      <c r="AY20" s="92"/>
      <c r="AZ20" s="9"/>
      <c r="BA20" s="9"/>
      <c r="BB20" s="9">
        <f t="shared" si="67"/>
        <v>0</v>
      </c>
      <c r="BC20" s="19"/>
      <c r="BD20" s="46">
        <f t="shared" si="33"/>
        <v>0</v>
      </c>
      <c r="BE20" s="92"/>
      <c r="BF20" s="9"/>
      <c r="BG20" s="9"/>
      <c r="BH20" s="9">
        <f t="shared" si="70"/>
        <v>0</v>
      </c>
      <c r="BI20" s="19"/>
      <c r="BJ20" s="46">
        <f t="shared" si="37"/>
        <v>0</v>
      </c>
      <c r="BK20" s="92" cm="1">
        <f t="array" ref="BK20">SUM(_xlfn._xlws.FILTER($C20:$BJ20,$C$8:$BJ$8=BK$8))</f>
        <v>10</v>
      </c>
      <c r="BL20" s="9" cm="1">
        <f t="array" ref="BL20">SUM(_xlfn._xlws.FILTER($C20:$BJ20,$C$8:$BJ$8=BL$8))</f>
        <v>0</v>
      </c>
      <c r="BM20" s="9" cm="1">
        <f t="array" ref="BM20">SUM(_xlfn._xlws.FILTER($C20:$BJ20,$C$8:$BJ$8=BM$8))</f>
        <v>69665030</v>
      </c>
      <c r="BN20" s="9">
        <f t="shared" si="39"/>
        <v>6966503</v>
      </c>
      <c r="BO20" s="19" cm="1">
        <f t="array" ref="BO20">SUM(_xlfn._xlws.FILTER($C20:$BJ20,$C$8:$BJ$8=BO$8))</f>
        <v>140692.51000000004</v>
      </c>
      <c r="BP20" s="46">
        <f t="shared" si="41"/>
        <v>14069.251000000004</v>
      </c>
      <c r="BQ20" s="75" cm="1">
        <f t="array" ref="BQ20">BM20-SUM(_xlfn._xlws.FILTER(C20:BJ20,$C$8:$BJ$8=$BM$8))</f>
        <v>0</v>
      </c>
      <c r="BR20" s="75" cm="1">
        <f t="array" ref="BR20">BO20-SUM(_xlfn._xlws.FILTER(C20:BJ20,$C$8:$BJ$8=$BO$8))</f>
        <v>0</v>
      </c>
    </row>
    <row r="21" spans="1:70" s="12" customFormat="1" ht="19.5" customHeight="1" outlineLevel="1" x14ac:dyDescent="0.2">
      <c r="A21" s="64"/>
      <c r="B21" s="91" t="str">
        <v>ΚΛΙΜΑΤΙΣΜΟΣ / ΣΥΜΠΑΡΑΓΩΓΗ</v>
      </c>
      <c r="C21" s="93"/>
      <c r="D21" s="57"/>
      <c r="E21" s="65"/>
      <c r="F21" s="9">
        <f t="shared" si="43"/>
        <v>0</v>
      </c>
      <c r="G21" s="51"/>
      <c r="H21" s="46">
        <f t="shared" si="1"/>
        <v>0</v>
      </c>
      <c r="I21" s="56"/>
      <c r="J21" s="57"/>
      <c r="K21" s="65"/>
      <c r="L21" s="9">
        <f t="shared" si="46"/>
        <v>0</v>
      </c>
      <c r="M21" s="51"/>
      <c r="N21" s="46">
        <f t="shared" si="5"/>
        <v>0</v>
      </c>
      <c r="O21" s="93"/>
      <c r="P21" s="57"/>
      <c r="Q21" s="65"/>
      <c r="R21" s="9">
        <f t="shared" si="49"/>
        <v>0</v>
      </c>
      <c r="S21" s="51"/>
      <c r="T21" s="46">
        <f t="shared" si="9"/>
        <v>0</v>
      </c>
      <c r="U21" s="93"/>
      <c r="V21" s="57"/>
      <c r="W21" s="65"/>
      <c r="X21" s="9">
        <f t="shared" si="52"/>
        <v>0</v>
      </c>
      <c r="Y21" s="51"/>
      <c r="Z21" s="46">
        <f t="shared" si="13"/>
        <v>0</v>
      </c>
      <c r="AA21" s="93"/>
      <c r="AB21" s="57"/>
      <c r="AC21" s="65"/>
      <c r="AD21" s="9">
        <f t="shared" si="55"/>
        <v>0</v>
      </c>
      <c r="AE21" s="51"/>
      <c r="AF21" s="46">
        <f t="shared" si="17"/>
        <v>0</v>
      </c>
      <c r="AG21" s="93"/>
      <c r="AH21" s="57"/>
      <c r="AI21" s="65"/>
      <c r="AJ21" s="9">
        <f t="shared" si="58"/>
        <v>0</v>
      </c>
      <c r="AK21" s="51"/>
      <c r="AL21" s="46">
        <f t="shared" si="21"/>
        <v>0</v>
      </c>
      <c r="AM21" s="93"/>
      <c r="AN21" s="57"/>
      <c r="AO21" s="65"/>
      <c r="AP21" s="9">
        <f t="shared" si="61"/>
        <v>0</v>
      </c>
      <c r="AQ21" s="51"/>
      <c r="AR21" s="46">
        <f t="shared" si="25"/>
        <v>0</v>
      </c>
      <c r="AS21" s="93"/>
      <c r="AT21" s="57"/>
      <c r="AU21" s="65"/>
      <c r="AV21" s="9">
        <f t="shared" si="64"/>
        <v>0</v>
      </c>
      <c r="AW21" s="51"/>
      <c r="AX21" s="46">
        <f t="shared" si="29"/>
        <v>0</v>
      </c>
      <c r="AY21" s="93"/>
      <c r="AZ21" s="57"/>
      <c r="BA21" s="65"/>
      <c r="BB21" s="9">
        <f t="shared" si="67"/>
        <v>0</v>
      </c>
      <c r="BC21" s="51"/>
      <c r="BD21" s="46">
        <f t="shared" si="33"/>
        <v>0</v>
      </c>
      <c r="BE21" s="93"/>
      <c r="BF21" s="57"/>
      <c r="BG21" s="65"/>
      <c r="BH21" s="9">
        <f t="shared" si="70"/>
        <v>0</v>
      </c>
      <c r="BI21" s="51"/>
      <c r="BJ21" s="46">
        <f t="shared" si="37"/>
        <v>0</v>
      </c>
      <c r="BK21" s="93" cm="1">
        <f t="array" ref="BK21">SUM(_xlfn._xlws.FILTER($C21:$BJ21,$C$8:$BJ$8=BK$8))</f>
        <v>0</v>
      </c>
      <c r="BL21" s="57" cm="1">
        <f t="array" ref="BL21">SUM(_xlfn._xlws.FILTER($C21:$BJ21,$C$8:$BJ$8=BL$8))</f>
        <v>0</v>
      </c>
      <c r="BM21" s="65" cm="1">
        <f t="array" ref="BM21">SUM(_xlfn._xlws.FILTER($C21:$BJ21,$C$8:$BJ$8=BM$8))</f>
        <v>0</v>
      </c>
      <c r="BN21" s="9">
        <f t="shared" si="39"/>
        <v>0</v>
      </c>
      <c r="BO21" s="51" cm="1">
        <f t="array" ref="BO21">SUM(_xlfn._xlws.FILTER($C21:$BJ21,$C$8:$BJ$8=BO$8))</f>
        <v>0</v>
      </c>
      <c r="BP21" s="46">
        <f t="shared" si="41"/>
        <v>0</v>
      </c>
      <c r="BQ21" s="75" cm="1">
        <f t="array" ref="BQ21">BM21-SUM(_xlfn._xlws.FILTER(C21:BJ21,$C$8:$BJ$8=$BM$8))</f>
        <v>0</v>
      </c>
      <c r="BR21" s="75" cm="1">
        <f t="array" ref="BR21">BO21-SUM(_xlfn._xlws.FILTER(C21:BJ21,$C$8:$BJ$8=$BO$8))</f>
        <v>0</v>
      </c>
    </row>
    <row r="22" spans="1:70" s="12" customFormat="1" ht="19.5" customHeight="1" outlineLevel="1" thickBot="1" x14ac:dyDescent="0.25">
      <c r="A22" s="63"/>
      <c r="B22" s="94" t="str">
        <v>ΕΙΚΟΝΙΚΗ ΔΙΑΣΥΝΔΕΣΗ</v>
      </c>
      <c r="C22" s="93"/>
      <c r="D22" s="56"/>
      <c r="E22" s="65"/>
      <c r="F22" s="57"/>
      <c r="G22" s="51"/>
      <c r="H22" s="49">
        <f t="shared" si="1"/>
        <v>0</v>
      </c>
      <c r="I22" s="56"/>
      <c r="J22" s="56"/>
      <c r="K22" s="65"/>
      <c r="L22" s="57"/>
      <c r="M22" s="51"/>
      <c r="N22" s="49">
        <f t="shared" si="5"/>
        <v>0</v>
      </c>
      <c r="O22" s="93"/>
      <c r="P22" s="56"/>
      <c r="Q22" s="65"/>
      <c r="R22" s="57"/>
      <c r="S22" s="51"/>
      <c r="T22" s="49">
        <f t="shared" si="9"/>
        <v>0</v>
      </c>
      <c r="U22" s="93"/>
      <c r="V22" s="56"/>
      <c r="W22" s="65"/>
      <c r="X22" s="57"/>
      <c r="Y22" s="51"/>
      <c r="Z22" s="49">
        <f t="shared" si="13"/>
        <v>0</v>
      </c>
      <c r="AA22" s="93"/>
      <c r="AB22" s="56"/>
      <c r="AC22" s="65"/>
      <c r="AD22" s="57"/>
      <c r="AE22" s="51"/>
      <c r="AF22" s="49">
        <f t="shared" si="17"/>
        <v>0</v>
      </c>
      <c r="AG22" s="93"/>
      <c r="AH22" s="56"/>
      <c r="AI22" s="65"/>
      <c r="AJ22" s="57"/>
      <c r="AK22" s="51"/>
      <c r="AL22" s="49">
        <f t="shared" si="21"/>
        <v>0</v>
      </c>
      <c r="AM22" s="93"/>
      <c r="AN22" s="56"/>
      <c r="AO22" s="65"/>
      <c r="AP22" s="57"/>
      <c r="AQ22" s="51"/>
      <c r="AR22" s="49">
        <f t="shared" si="25"/>
        <v>0</v>
      </c>
      <c r="AS22" s="93"/>
      <c r="AT22" s="56"/>
      <c r="AU22" s="65"/>
      <c r="AV22" s="57"/>
      <c r="AW22" s="51"/>
      <c r="AX22" s="49">
        <f t="shared" si="29"/>
        <v>0</v>
      </c>
      <c r="AY22" s="93"/>
      <c r="AZ22" s="56"/>
      <c r="BA22" s="65"/>
      <c r="BB22" s="57"/>
      <c r="BC22" s="51"/>
      <c r="BD22" s="49">
        <f t="shared" si="33"/>
        <v>0</v>
      </c>
      <c r="BE22" s="93"/>
      <c r="BF22" s="56"/>
      <c r="BG22" s="65"/>
      <c r="BH22" s="57"/>
      <c r="BI22" s="51"/>
      <c r="BJ22" s="49">
        <f t="shared" si="37"/>
        <v>0</v>
      </c>
      <c r="BK22" s="93" cm="1">
        <f t="array" ref="BK22">SUM(_xlfn._xlws.FILTER($C22:$BJ22,$C$8:$BJ$8=BK$8))</f>
        <v>0</v>
      </c>
      <c r="BL22" s="56" cm="1">
        <f t="array" ref="BL22">SUM(_xlfn._xlws.FILTER($C22:$BJ22,$C$8:$BJ$8=BL$8))</f>
        <v>0</v>
      </c>
      <c r="BM22" s="65" cm="1">
        <f t="array" ref="BM22">SUM(_xlfn._xlws.FILTER($C22:$BJ22,$C$8:$BJ$8=BM$8))</f>
        <v>0</v>
      </c>
      <c r="BN22" s="57">
        <f t="shared" si="39"/>
        <v>0</v>
      </c>
      <c r="BO22" s="51" cm="1">
        <f t="array" ref="BO22">SUM(_xlfn._xlws.FILTER($C22:$BJ22,$C$8:$BJ$8=BO$8))</f>
        <v>0</v>
      </c>
      <c r="BP22" s="49">
        <f t="shared" si="41"/>
        <v>0</v>
      </c>
      <c r="BQ22" s="75" cm="1">
        <f t="array" ref="BQ22">BM22-SUM(_xlfn._xlws.FILTER(C22:BJ22,$C$8:$BJ$8=$BM$8))</f>
        <v>0</v>
      </c>
      <c r="BR22" s="75" cm="1">
        <f t="array" ref="BR22">BO22-SUM(_xlfn._xlws.FILTER(C22:BJ22,$C$8:$BJ$8=$BO$8))</f>
        <v>0</v>
      </c>
    </row>
    <row r="23" spans="1:70" s="8" customFormat="1" ht="20" x14ac:dyDescent="0.2">
      <c r="A23" s="62">
        <v>3</v>
      </c>
      <c r="B23" s="95" t="s">
        <v>34</v>
      </c>
      <c r="C23" s="90">
        <f t="shared" ref="C23:E23" si="74">SUM(C24:C29)</f>
        <v>5</v>
      </c>
      <c r="D23" s="48">
        <f t="shared" si="74"/>
        <v>0</v>
      </c>
      <c r="E23" s="39">
        <f t="shared" si="74"/>
        <v>6585174</v>
      </c>
      <c r="F23" s="39">
        <f t="shared" ref="F23:F28" si="75">IFERROR(E23/(C23+D23),0)</f>
        <v>1317034.8</v>
      </c>
      <c r="G23" s="45">
        <f t="shared" ref="G23" si="76">SUM(G24:G29)</f>
        <v>6692.24</v>
      </c>
      <c r="H23" s="26">
        <f t="shared" si="1"/>
        <v>1338.4479999999999</v>
      </c>
      <c r="I23" s="48">
        <f>SUM(I24:I28)</f>
        <v>4</v>
      </c>
      <c r="J23" s="48">
        <f>SUM(J24:J28)</f>
        <v>0</v>
      </c>
      <c r="K23" s="39">
        <f t="shared" ref="K23" si="77">SUM(K24:K29)</f>
        <v>1723999</v>
      </c>
      <c r="L23" s="39">
        <f t="shared" ref="L23:L28" si="78">IFERROR(K23/(I23+J23),0)</f>
        <v>430999.75</v>
      </c>
      <c r="M23" s="45">
        <f t="shared" ref="M23" si="79">SUM(M24:M29)</f>
        <v>3698.5</v>
      </c>
      <c r="N23" s="26">
        <f t="shared" si="5"/>
        <v>924.625</v>
      </c>
      <c r="O23" s="90">
        <f t="shared" ref="O23:Q23" si="80">SUM(O24:O29)</f>
        <v>9</v>
      </c>
      <c r="P23" s="48">
        <f t="shared" si="80"/>
        <v>0</v>
      </c>
      <c r="Q23" s="39">
        <f t="shared" si="80"/>
        <v>11703140</v>
      </c>
      <c r="R23" s="39">
        <f t="shared" ref="R23:R28" si="81">IFERROR(Q23/(O23+P23),0)</f>
        <v>1300348.888888889</v>
      </c>
      <c r="S23" s="45">
        <f t="shared" ref="S23" si="82">SUM(S24:S29)</f>
        <v>18142.03</v>
      </c>
      <c r="T23" s="26">
        <f t="shared" si="9"/>
        <v>2015.7811111111109</v>
      </c>
      <c r="U23" s="90">
        <f t="shared" ref="U23:W23" si="83">SUM(U24:U29)</f>
        <v>24</v>
      </c>
      <c r="V23" s="48">
        <f t="shared" si="83"/>
        <v>0</v>
      </c>
      <c r="W23" s="39">
        <f t="shared" si="83"/>
        <v>13483656</v>
      </c>
      <c r="X23" s="39">
        <f t="shared" ref="X23:X35" si="84">IFERROR(W23/(U23+V23),0)</f>
        <v>561819</v>
      </c>
      <c r="Y23" s="45">
        <f t="shared" ref="Y23" si="85">SUM(Y24:Y29)</f>
        <v>52828.18</v>
      </c>
      <c r="Z23" s="26">
        <f t="shared" si="13"/>
        <v>2201.1741666666667</v>
      </c>
      <c r="AA23" s="90">
        <f t="shared" ref="AA23:AC23" si="86">SUM(AA24:AA29)</f>
        <v>8</v>
      </c>
      <c r="AB23" s="48">
        <f t="shared" si="86"/>
        <v>0</v>
      </c>
      <c r="AC23" s="39">
        <f t="shared" si="86"/>
        <v>600352</v>
      </c>
      <c r="AD23" s="39">
        <f t="shared" ref="AD23:AD35" si="87">IFERROR(AC23/(AA23+AB23),0)</f>
        <v>75044</v>
      </c>
      <c r="AE23" s="45">
        <f t="shared" ref="AE23" si="88">SUM(AE24:AE29)</f>
        <v>8272.7900000000009</v>
      </c>
      <c r="AF23" s="26">
        <f t="shared" si="17"/>
        <v>1034.0987500000001</v>
      </c>
      <c r="AG23" s="90">
        <f t="shared" ref="AG23:AI23" si="89">SUM(AG24:AG29)</f>
        <v>13</v>
      </c>
      <c r="AH23" s="48">
        <f t="shared" si="89"/>
        <v>0</v>
      </c>
      <c r="AI23" s="39">
        <f t="shared" si="89"/>
        <v>1942410</v>
      </c>
      <c r="AJ23" s="39">
        <f t="shared" ref="AJ23:AJ35" si="90">IFERROR(AI23/(AG23+AH23),0)</f>
        <v>149416.15384615384</v>
      </c>
      <c r="AK23" s="45">
        <f t="shared" ref="AK23" si="91">SUM(AK24:AK29)</f>
        <v>20280.72</v>
      </c>
      <c r="AL23" s="26">
        <f t="shared" si="21"/>
        <v>1560.0553846153848</v>
      </c>
      <c r="AM23" s="90">
        <f t="shared" ref="AM23:AO23" si="92">SUM(AM24:AM29)</f>
        <v>0</v>
      </c>
      <c r="AN23" s="48">
        <f t="shared" si="92"/>
        <v>0</v>
      </c>
      <c r="AO23" s="39">
        <f t="shared" si="92"/>
        <v>0</v>
      </c>
      <c r="AP23" s="39">
        <f t="shared" ref="AP23:AP28" si="93">IFERROR(AO23/(AM23+AN23),0)</f>
        <v>0</v>
      </c>
      <c r="AQ23" s="45">
        <f t="shared" ref="AQ23" si="94">SUM(AQ24:AQ29)</f>
        <v>0</v>
      </c>
      <c r="AR23" s="26">
        <f t="shared" si="25"/>
        <v>0</v>
      </c>
      <c r="AS23" s="90">
        <f t="shared" ref="AS23:AU23" si="95">SUM(AS24:AS29)</f>
        <v>0</v>
      </c>
      <c r="AT23" s="48">
        <f t="shared" si="95"/>
        <v>0</v>
      </c>
      <c r="AU23" s="39">
        <f t="shared" si="95"/>
        <v>0</v>
      </c>
      <c r="AV23" s="39">
        <f t="shared" ref="AV23:AV28" si="96">IFERROR(AU23/(AS23+AT23),0)</f>
        <v>0</v>
      </c>
      <c r="AW23" s="45">
        <f t="shared" ref="AW23" si="97">SUM(AW24:AW29)</f>
        <v>0</v>
      </c>
      <c r="AX23" s="26">
        <f t="shared" si="29"/>
        <v>0</v>
      </c>
      <c r="AY23" s="90">
        <f t="shared" ref="AY23:BA23" si="98">SUM(AY24:AY29)</f>
        <v>0</v>
      </c>
      <c r="AZ23" s="48">
        <f t="shared" si="98"/>
        <v>0</v>
      </c>
      <c r="BA23" s="39">
        <f t="shared" si="98"/>
        <v>0</v>
      </c>
      <c r="BB23" s="39">
        <f t="shared" ref="BB23:BB28" si="99">IFERROR(BA23/(AY23+AZ23),0)</f>
        <v>0</v>
      </c>
      <c r="BC23" s="45">
        <f t="shared" ref="BC23" si="100">SUM(BC24:BC29)</f>
        <v>0</v>
      </c>
      <c r="BD23" s="26">
        <f t="shared" si="33"/>
        <v>0</v>
      </c>
      <c r="BE23" s="90">
        <f t="shared" ref="BE23:BG23" si="101">SUM(BE24:BE29)</f>
        <v>0</v>
      </c>
      <c r="BF23" s="48">
        <f t="shared" si="101"/>
        <v>0</v>
      </c>
      <c r="BG23" s="39">
        <f t="shared" si="101"/>
        <v>0</v>
      </c>
      <c r="BH23" s="39">
        <f t="shared" ref="BH23:BH28" si="102">IFERROR(BG23/(BE23+BF23),0)</f>
        <v>0</v>
      </c>
      <c r="BI23" s="45">
        <f t="shared" ref="BI23" si="103">SUM(BI24:BI29)</f>
        <v>0</v>
      </c>
      <c r="BJ23" s="26">
        <f t="shared" si="37"/>
        <v>0</v>
      </c>
      <c r="BK23" s="90">
        <f t="shared" ref="BK23:BM23" si="104">SUM(BK24:BK29)</f>
        <v>63</v>
      </c>
      <c r="BL23" s="48">
        <f t="shared" si="104"/>
        <v>0</v>
      </c>
      <c r="BM23" s="39">
        <f t="shared" si="104"/>
        <v>36038731</v>
      </c>
      <c r="BN23" s="39">
        <f t="shared" si="39"/>
        <v>572043.34920634923</v>
      </c>
      <c r="BO23" s="45">
        <f t="shared" ref="BO23" si="105">SUM(BO24:BO29)</f>
        <v>109914.45999999999</v>
      </c>
      <c r="BP23" s="26">
        <f t="shared" si="41"/>
        <v>1744.673968253968</v>
      </c>
      <c r="BQ23" s="75" cm="1">
        <f t="array" ref="BQ23">BM23-SUM(_xlfn._xlws.FILTER(C23:BJ23,$C$8:$BJ$8=$BM$8))</f>
        <v>0</v>
      </c>
      <c r="BR23" s="75" cm="1">
        <f t="array" ref="BR23">BO23-SUM(_xlfn._xlws.FILTER(C23:BJ23,$C$8:$BJ$8=$BO$8))</f>
        <v>0</v>
      </c>
    </row>
    <row r="24" spans="1:70" s="8" customFormat="1" ht="19.5" customHeight="1" outlineLevel="1" x14ac:dyDescent="0.2">
      <c r="A24" s="63"/>
      <c r="B24" s="91" t="str" cm="1">
        <f t="array" ref="B24:B29">$B$10:$B$15</f>
        <v>ΟΙΚΙΑΚΟΣ</v>
      </c>
      <c r="C24" s="92"/>
      <c r="D24" s="9"/>
      <c r="E24" s="9"/>
      <c r="F24" s="9">
        <f t="shared" si="75"/>
        <v>0</v>
      </c>
      <c r="G24" s="19"/>
      <c r="H24" s="46">
        <f t="shared" si="1"/>
        <v>0</v>
      </c>
      <c r="I24" s="114"/>
      <c r="J24" s="9"/>
      <c r="K24" s="9"/>
      <c r="L24" s="9">
        <f t="shared" si="78"/>
        <v>0</v>
      </c>
      <c r="M24" s="19"/>
      <c r="N24" s="46">
        <f t="shared" si="5"/>
        <v>0</v>
      </c>
      <c r="O24" s="92"/>
      <c r="P24" s="9"/>
      <c r="Q24" s="9"/>
      <c r="R24" s="9">
        <f t="shared" si="81"/>
        <v>0</v>
      </c>
      <c r="S24" s="19"/>
      <c r="T24" s="46">
        <f t="shared" si="9"/>
        <v>0</v>
      </c>
      <c r="U24" s="92"/>
      <c r="V24" s="9"/>
      <c r="W24" s="9"/>
      <c r="X24" s="9">
        <f t="shared" si="84"/>
        <v>0</v>
      </c>
      <c r="Y24" s="19"/>
      <c r="Z24" s="46">
        <f t="shared" si="13"/>
        <v>0</v>
      </c>
      <c r="AA24" s="92"/>
      <c r="AB24" s="9"/>
      <c r="AC24" s="9"/>
      <c r="AD24" s="9">
        <f t="shared" si="87"/>
        <v>0</v>
      </c>
      <c r="AE24" s="19"/>
      <c r="AF24" s="46">
        <f t="shared" si="17"/>
        <v>0</v>
      </c>
      <c r="AG24" s="92"/>
      <c r="AH24" s="9"/>
      <c r="AI24" s="9"/>
      <c r="AJ24" s="9">
        <f t="shared" si="90"/>
        <v>0</v>
      </c>
      <c r="AK24" s="19"/>
      <c r="AL24" s="46">
        <f t="shared" si="21"/>
        <v>0</v>
      </c>
      <c r="AM24" s="92"/>
      <c r="AN24" s="9"/>
      <c r="AO24" s="9"/>
      <c r="AP24" s="9">
        <f t="shared" si="93"/>
        <v>0</v>
      </c>
      <c r="AQ24" s="19"/>
      <c r="AR24" s="46">
        <f t="shared" si="25"/>
        <v>0</v>
      </c>
      <c r="AS24" s="92"/>
      <c r="AT24" s="9"/>
      <c r="AU24" s="9"/>
      <c r="AV24" s="9">
        <f t="shared" si="96"/>
        <v>0</v>
      </c>
      <c r="AW24" s="19"/>
      <c r="AX24" s="46">
        <f t="shared" si="29"/>
        <v>0</v>
      </c>
      <c r="AY24" s="92"/>
      <c r="AZ24" s="9"/>
      <c r="BA24" s="9"/>
      <c r="BB24" s="9">
        <f t="shared" si="99"/>
        <v>0</v>
      </c>
      <c r="BC24" s="19"/>
      <c r="BD24" s="46">
        <f t="shared" si="33"/>
        <v>0</v>
      </c>
      <c r="BE24" s="92"/>
      <c r="BF24" s="9"/>
      <c r="BG24" s="9"/>
      <c r="BH24" s="9">
        <f t="shared" si="102"/>
        <v>0</v>
      </c>
      <c r="BI24" s="19"/>
      <c r="BJ24" s="46">
        <f t="shared" si="37"/>
        <v>0</v>
      </c>
      <c r="BK24" s="92" cm="1">
        <f t="array" ref="BK24">SUM(_xlfn._xlws.FILTER($C24:$BJ24,$C$8:$BJ$8=BK$8))</f>
        <v>0</v>
      </c>
      <c r="BL24" s="9" cm="1">
        <f t="array" ref="BL24">SUM(_xlfn._xlws.FILTER($C24:$BJ24,$C$8:$BJ$8=BL$8))</f>
        <v>0</v>
      </c>
      <c r="BM24" s="9" cm="1">
        <f t="array" ref="BM24">SUM(_xlfn._xlws.FILTER($C24:$BJ24,$C$8:$BJ$8=BM$8))</f>
        <v>0</v>
      </c>
      <c r="BN24" s="9">
        <f t="shared" si="39"/>
        <v>0</v>
      </c>
      <c r="BO24" s="19" cm="1">
        <f t="array" ref="BO24">SUM(_xlfn._xlws.FILTER($C24:$BJ24,$C$8:$BJ$8=BO$8))</f>
        <v>0</v>
      </c>
      <c r="BP24" s="46">
        <f t="shared" si="41"/>
        <v>0</v>
      </c>
      <c r="BQ24" s="75" cm="1">
        <f t="array" ref="BQ24">BM24-SUM(_xlfn._xlws.FILTER(C24:BJ24,$C$8:$BJ$8=$BM$8))</f>
        <v>0</v>
      </c>
      <c r="BR24" s="75" cm="1">
        <f t="array" ref="BR24">BO24-SUM(_xlfn._xlws.FILTER(C24:BJ24,$C$8:$BJ$8=$BO$8))</f>
        <v>0</v>
      </c>
    </row>
    <row r="25" spans="1:70" s="8" customFormat="1" ht="19.5" customHeight="1" outlineLevel="1" x14ac:dyDescent="0.2">
      <c r="A25" s="63"/>
      <c r="B25" s="91" t="str">
        <v>ΕΜΠΟΡΙΚΟΣ</v>
      </c>
      <c r="C25" s="92"/>
      <c r="D25" s="9"/>
      <c r="E25" s="9"/>
      <c r="F25" s="9">
        <f t="shared" si="75"/>
        <v>0</v>
      </c>
      <c r="G25" s="19"/>
      <c r="H25" s="46">
        <f t="shared" si="1"/>
        <v>0</v>
      </c>
      <c r="I25" s="114"/>
      <c r="J25" s="9"/>
      <c r="K25" s="9"/>
      <c r="L25" s="9">
        <f t="shared" si="78"/>
        <v>0</v>
      </c>
      <c r="M25" s="19"/>
      <c r="N25" s="46">
        <f t="shared" si="5"/>
        <v>0</v>
      </c>
      <c r="O25" s="92"/>
      <c r="P25" s="9"/>
      <c r="Q25" s="9"/>
      <c r="R25" s="9">
        <f t="shared" si="81"/>
        <v>0</v>
      </c>
      <c r="S25" s="19"/>
      <c r="T25" s="46">
        <f t="shared" si="9"/>
        <v>0</v>
      </c>
      <c r="U25" s="92">
        <v>5</v>
      </c>
      <c r="V25" s="9"/>
      <c r="W25" s="9">
        <v>1362160</v>
      </c>
      <c r="X25" s="9">
        <f t="shared" si="84"/>
        <v>272432</v>
      </c>
      <c r="Y25" s="19">
        <v>23234.190000000002</v>
      </c>
      <c r="Z25" s="46">
        <f t="shared" si="13"/>
        <v>4646.8380000000006</v>
      </c>
      <c r="AA25" s="92">
        <v>3</v>
      </c>
      <c r="AB25" s="9"/>
      <c r="AC25" s="9">
        <v>394041</v>
      </c>
      <c r="AD25" s="9">
        <f t="shared" si="87"/>
        <v>131347</v>
      </c>
      <c r="AE25" s="19">
        <v>6000.26</v>
      </c>
      <c r="AF25" s="46">
        <f t="shared" si="17"/>
        <v>2000.0866666666668</v>
      </c>
      <c r="AG25" s="92">
        <v>10</v>
      </c>
      <c r="AH25" s="9"/>
      <c r="AI25" s="9">
        <v>1225179</v>
      </c>
      <c r="AJ25" s="9">
        <f t="shared" si="90"/>
        <v>122517.9</v>
      </c>
      <c r="AK25" s="19">
        <v>16937.71</v>
      </c>
      <c r="AL25" s="46">
        <f t="shared" si="21"/>
        <v>1693.771</v>
      </c>
      <c r="AM25" s="92"/>
      <c r="AN25" s="9"/>
      <c r="AO25" s="9"/>
      <c r="AP25" s="9">
        <f t="shared" si="93"/>
        <v>0</v>
      </c>
      <c r="AQ25" s="19"/>
      <c r="AR25" s="46">
        <f t="shared" si="25"/>
        <v>0</v>
      </c>
      <c r="AS25" s="92"/>
      <c r="AT25" s="9"/>
      <c r="AU25" s="9"/>
      <c r="AV25" s="9">
        <f t="shared" si="96"/>
        <v>0</v>
      </c>
      <c r="AW25" s="19"/>
      <c r="AX25" s="46">
        <f t="shared" si="29"/>
        <v>0</v>
      </c>
      <c r="AY25" s="92"/>
      <c r="AZ25" s="9"/>
      <c r="BA25" s="9"/>
      <c r="BB25" s="9">
        <f t="shared" si="99"/>
        <v>0</v>
      </c>
      <c r="BC25" s="19"/>
      <c r="BD25" s="46">
        <f t="shared" si="33"/>
        <v>0</v>
      </c>
      <c r="BE25" s="92"/>
      <c r="BF25" s="9"/>
      <c r="BG25" s="9"/>
      <c r="BH25" s="9">
        <f t="shared" si="102"/>
        <v>0</v>
      </c>
      <c r="BI25" s="19"/>
      <c r="BJ25" s="46">
        <f t="shared" si="37"/>
        <v>0</v>
      </c>
      <c r="BK25" s="92" cm="1">
        <f t="array" ref="BK25">SUM(_xlfn._xlws.FILTER($C25:$BJ25,$C$8:$BJ$8=BK$8))</f>
        <v>18</v>
      </c>
      <c r="BL25" s="9" cm="1">
        <f t="array" ref="BL25">SUM(_xlfn._xlws.FILTER($C25:$BJ25,$C$8:$BJ$8=BL$8))</f>
        <v>0</v>
      </c>
      <c r="BM25" s="9" cm="1">
        <f t="array" ref="BM25">SUM(_xlfn._xlws.FILTER($C25:$BJ25,$C$8:$BJ$8=BM$8))</f>
        <v>2981380</v>
      </c>
      <c r="BN25" s="9">
        <f t="shared" si="39"/>
        <v>165632.22222222222</v>
      </c>
      <c r="BO25" s="19" cm="1">
        <f t="array" ref="BO25">SUM(_xlfn._xlws.FILTER($C25:$BJ25,$C$8:$BJ$8=BO$8))</f>
        <v>46172.160000000003</v>
      </c>
      <c r="BP25" s="46">
        <f t="shared" si="41"/>
        <v>2565.1200000000003</v>
      </c>
      <c r="BQ25" s="75" cm="1">
        <f t="array" ref="BQ25">BM25-SUM(_xlfn._xlws.FILTER(C25:BJ25,$C$8:$BJ$8=$BM$8))</f>
        <v>0</v>
      </c>
      <c r="BR25" s="75" cm="1">
        <f t="array" ref="BR25">BO25-SUM(_xlfn._xlws.FILTER(C25:BJ25,$C$8:$BJ$8=$BO$8))</f>
        <v>0</v>
      </c>
    </row>
    <row r="26" spans="1:70" s="8" customFormat="1" ht="19.5" customHeight="1" outlineLevel="1" x14ac:dyDescent="0.2">
      <c r="A26" s="63"/>
      <c r="B26" s="91" t="str">
        <v>CNG</v>
      </c>
      <c r="C26" s="92">
        <v>4</v>
      </c>
      <c r="D26" s="9"/>
      <c r="E26" s="9">
        <v>5625426</v>
      </c>
      <c r="F26" s="9">
        <f t="shared" si="75"/>
        <v>1406356.5</v>
      </c>
      <c r="G26" s="19">
        <v>5922.45</v>
      </c>
      <c r="H26" s="46">
        <f t="shared" si="1"/>
        <v>1480.6125</v>
      </c>
      <c r="I26" s="114">
        <v>2</v>
      </c>
      <c r="J26" s="9"/>
      <c r="K26" s="9">
        <v>1110929</v>
      </c>
      <c r="L26" s="9">
        <f t="shared" si="78"/>
        <v>555464.5</v>
      </c>
      <c r="M26" s="19">
        <v>2604.13</v>
      </c>
      <c r="N26" s="46">
        <f t="shared" si="5"/>
        <v>1302.0650000000001</v>
      </c>
      <c r="O26" s="92"/>
      <c r="P26" s="9"/>
      <c r="Q26" s="9"/>
      <c r="R26" s="9">
        <f t="shared" si="81"/>
        <v>0</v>
      </c>
      <c r="S26" s="19"/>
      <c r="T26" s="46">
        <f t="shared" si="9"/>
        <v>0</v>
      </c>
      <c r="V26" s="9"/>
      <c r="X26" s="9">
        <f t="shared" si="84"/>
        <v>0</v>
      </c>
      <c r="Z26" s="46">
        <f t="shared" si="13"/>
        <v>0</v>
      </c>
      <c r="AB26" s="9"/>
      <c r="AD26" s="9">
        <f t="shared" si="87"/>
        <v>0</v>
      </c>
      <c r="AF26" s="46">
        <f t="shared" si="17"/>
        <v>0</v>
      </c>
      <c r="AH26" s="9"/>
      <c r="AJ26" s="9">
        <f t="shared" si="90"/>
        <v>0</v>
      </c>
      <c r="AL26" s="46">
        <f t="shared" si="21"/>
        <v>0</v>
      </c>
      <c r="AM26" s="92"/>
      <c r="AN26" s="9"/>
      <c r="AO26" s="9"/>
      <c r="AP26" s="9">
        <f t="shared" si="93"/>
        <v>0</v>
      </c>
      <c r="AQ26" s="19"/>
      <c r="AR26" s="46">
        <f t="shared" si="25"/>
        <v>0</v>
      </c>
      <c r="AS26" s="92"/>
      <c r="AT26" s="9"/>
      <c r="AU26" s="9"/>
      <c r="AV26" s="9">
        <f t="shared" si="96"/>
        <v>0</v>
      </c>
      <c r="AW26" s="19"/>
      <c r="AX26" s="46">
        <f t="shared" si="29"/>
        <v>0</v>
      </c>
      <c r="AY26" s="92"/>
      <c r="AZ26" s="9"/>
      <c r="BA26" s="9"/>
      <c r="BB26" s="9">
        <f t="shared" si="99"/>
        <v>0</v>
      </c>
      <c r="BC26" s="19"/>
      <c r="BD26" s="46">
        <f t="shared" si="33"/>
        <v>0</v>
      </c>
      <c r="BE26" s="92"/>
      <c r="BF26" s="9"/>
      <c r="BG26" s="9"/>
      <c r="BH26" s="9">
        <f t="shared" si="102"/>
        <v>0</v>
      </c>
      <c r="BI26" s="19"/>
      <c r="BJ26" s="46">
        <f t="shared" si="37"/>
        <v>0</v>
      </c>
      <c r="BK26" s="92" cm="1">
        <f t="array" ref="BK26">SUM(_xlfn._xlws.FILTER($C26:$BJ26,$C$8:$BJ$8=BK$8))</f>
        <v>6</v>
      </c>
      <c r="BL26" s="9" cm="1">
        <f t="array" ref="BL26">SUM(_xlfn._xlws.FILTER($C26:$BJ26,$C$8:$BJ$8=BL$8))</f>
        <v>0</v>
      </c>
      <c r="BM26" s="9" cm="1">
        <f t="array" ref="BM26">SUM(_xlfn._xlws.FILTER($C26:$BJ26,$C$8:$BJ$8=BM$8))</f>
        <v>6736355</v>
      </c>
      <c r="BN26" s="9">
        <f t="shared" si="39"/>
        <v>1122725.8333333333</v>
      </c>
      <c r="BO26" s="19" cm="1">
        <f t="array" ref="BO26">SUM(_xlfn._xlws.FILTER($C26:$BJ26,$C$8:$BJ$8=BO$8))</f>
        <v>8526.58</v>
      </c>
      <c r="BP26" s="46">
        <f t="shared" si="41"/>
        <v>1421.0966666666666</v>
      </c>
      <c r="BQ26" s="75" cm="1">
        <f t="array" ref="BQ26">BM26-SUM(_xlfn._xlws.FILTER(C26:BJ26,$C$8:$BJ$8=$BM$8))</f>
        <v>0</v>
      </c>
      <c r="BR26" s="75" cm="1">
        <f t="array" ref="BR26">BO26-SUM(_xlfn._xlws.FILTER(C26:BJ26,$C$8:$BJ$8=$BO$8))</f>
        <v>0</v>
      </c>
    </row>
    <row r="27" spans="1:70" s="12" customFormat="1" ht="19.5" customHeight="1" outlineLevel="1" x14ac:dyDescent="0.2">
      <c r="A27" s="63"/>
      <c r="B27" s="91" t="str">
        <v>ΒΙΟΜΗΧΑΝΙΚΟΣ</v>
      </c>
      <c r="C27" s="92">
        <v>1</v>
      </c>
      <c r="D27" s="9"/>
      <c r="E27" s="9">
        <v>959748</v>
      </c>
      <c r="F27" s="9">
        <f t="shared" si="75"/>
        <v>959748</v>
      </c>
      <c r="G27" s="19">
        <v>769.79</v>
      </c>
      <c r="H27" s="46">
        <f t="shared" si="1"/>
        <v>769.79</v>
      </c>
      <c r="I27" s="114">
        <v>2</v>
      </c>
      <c r="J27" s="9"/>
      <c r="K27" s="9">
        <v>613070</v>
      </c>
      <c r="L27" s="9">
        <f t="shared" si="78"/>
        <v>306535</v>
      </c>
      <c r="M27" s="19">
        <v>1094.3699999999999</v>
      </c>
      <c r="N27" s="46">
        <f t="shared" si="5"/>
        <v>547.18499999999995</v>
      </c>
      <c r="O27" s="92">
        <v>9</v>
      </c>
      <c r="P27" s="9"/>
      <c r="Q27" s="9">
        <v>11703140</v>
      </c>
      <c r="R27" s="9">
        <f t="shared" si="81"/>
        <v>1300348.888888889</v>
      </c>
      <c r="S27" s="19">
        <v>18142.03</v>
      </c>
      <c r="T27" s="46">
        <f t="shared" si="9"/>
        <v>2015.7811111111109</v>
      </c>
      <c r="U27" s="92">
        <v>19</v>
      </c>
      <c r="V27" s="9"/>
      <c r="W27" s="9">
        <v>12121496</v>
      </c>
      <c r="X27" s="9">
        <f t="shared" si="84"/>
        <v>637973.47368421056</v>
      </c>
      <c r="Y27" s="19">
        <v>29593.989999999998</v>
      </c>
      <c r="Z27" s="46">
        <f t="shared" si="13"/>
        <v>1557.5784210526315</v>
      </c>
      <c r="AA27" s="92">
        <v>5</v>
      </c>
      <c r="AB27" s="9"/>
      <c r="AC27" s="9">
        <v>206311</v>
      </c>
      <c r="AD27" s="9">
        <f t="shared" si="87"/>
        <v>41262.199999999997</v>
      </c>
      <c r="AE27" s="19">
        <v>2272.5300000000002</v>
      </c>
      <c r="AF27" s="46">
        <f t="shared" si="17"/>
        <v>454.50600000000003</v>
      </c>
      <c r="AG27" s="92">
        <v>3</v>
      </c>
      <c r="AH27" s="9"/>
      <c r="AI27" s="9">
        <v>717231</v>
      </c>
      <c r="AJ27" s="9">
        <f t="shared" si="90"/>
        <v>239077</v>
      </c>
      <c r="AK27" s="19">
        <v>3343.01</v>
      </c>
      <c r="AL27" s="46">
        <f t="shared" si="21"/>
        <v>1114.3366666666668</v>
      </c>
      <c r="AM27" s="92"/>
      <c r="AN27" s="9"/>
      <c r="AO27" s="9"/>
      <c r="AP27" s="9">
        <f t="shared" si="93"/>
        <v>0</v>
      </c>
      <c r="AQ27" s="19"/>
      <c r="AR27" s="46">
        <f t="shared" si="25"/>
        <v>0</v>
      </c>
      <c r="AS27" s="92"/>
      <c r="AT27" s="9"/>
      <c r="AU27" s="9"/>
      <c r="AV27" s="9">
        <f t="shared" si="96"/>
        <v>0</v>
      </c>
      <c r="AW27" s="19"/>
      <c r="AX27" s="46">
        <f t="shared" si="29"/>
        <v>0</v>
      </c>
      <c r="AY27" s="92"/>
      <c r="AZ27" s="9"/>
      <c r="BA27" s="9"/>
      <c r="BB27" s="9">
        <f t="shared" si="99"/>
        <v>0</v>
      </c>
      <c r="BC27" s="19"/>
      <c r="BD27" s="46">
        <f t="shared" si="33"/>
        <v>0</v>
      </c>
      <c r="BE27" s="92"/>
      <c r="BF27" s="9"/>
      <c r="BG27" s="9"/>
      <c r="BH27" s="9">
        <f t="shared" si="102"/>
        <v>0</v>
      </c>
      <c r="BI27" s="19"/>
      <c r="BJ27" s="46">
        <f t="shared" si="37"/>
        <v>0</v>
      </c>
      <c r="BK27" s="92" cm="1">
        <f t="array" ref="BK27">SUM(_xlfn._xlws.FILTER($C27:$BJ27,$C$8:$BJ$8=BK$8))</f>
        <v>39</v>
      </c>
      <c r="BL27" s="9" cm="1">
        <f t="array" ref="BL27">SUM(_xlfn._xlws.FILTER($C27:$BJ27,$C$8:$BJ$8=BL$8))</f>
        <v>0</v>
      </c>
      <c r="BM27" s="9" cm="1">
        <f t="array" ref="BM27">SUM(_xlfn._xlws.FILTER($C27:$BJ27,$C$8:$BJ$8=BM$8))</f>
        <v>26320996</v>
      </c>
      <c r="BN27" s="9">
        <f t="shared" si="39"/>
        <v>674897.33333333337</v>
      </c>
      <c r="BO27" s="19" cm="1">
        <f t="array" ref="BO27">SUM(_xlfn._xlws.FILTER($C27:$BJ27,$C$8:$BJ$8=BO$8))</f>
        <v>55215.719999999994</v>
      </c>
      <c r="BP27" s="46">
        <f t="shared" si="41"/>
        <v>1415.7876923076922</v>
      </c>
      <c r="BQ27" s="75" cm="1">
        <f t="array" ref="BQ27">BM27-SUM(_xlfn._xlws.FILTER(C27:BJ27,$C$8:$BJ$8=$BM$8))</f>
        <v>0</v>
      </c>
      <c r="BR27" s="75" cm="1">
        <f t="array" ref="BR27">BO27-SUM(_xlfn._xlws.FILTER(C27:BJ27,$C$8:$BJ$8=$BO$8))</f>
        <v>0</v>
      </c>
    </row>
    <row r="28" spans="1:70" s="12" customFormat="1" ht="19.5" customHeight="1" outlineLevel="1" x14ac:dyDescent="0.2">
      <c r="A28" s="64"/>
      <c r="B28" s="91" t="str">
        <v>ΚΛΙΜΑΤΙΣΜΟΣ / ΣΥΜΠΑΡΑΓΩΓΗ</v>
      </c>
      <c r="C28" s="93"/>
      <c r="D28" s="57"/>
      <c r="E28" s="65"/>
      <c r="F28" s="9">
        <f t="shared" si="75"/>
        <v>0</v>
      </c>
      <c r="G28" s="51"/>
      <c r="H28" s="46">
        <f t="shared" si="1"/>
        <v>0</v>
      </c>
      <c r="I28" s="56"/>
      <c r="J28" s="57"/>
      <c r="K28" s="65"/>
      <c r="L28" s="9">
        <f t="shared" si="78"/>
        <v>0</v>
      </c>
      <c r="M28" s="51"/>
      <c r="N28" s="46">
        <f t="shared" si="5"/>
        <v>0</v>
      </c>
      <c r="O28" s="93"/>
      <c r="P28" s="57"/>
      <c r="Q28" s="65"/>
      <c r="R28" s="9">
        <f t="shared" si="81"/>
        <v>0</v>
      </c>
      <c r="S28" s="51"/>
      <c r="T28" s="46">
        <f t="shared" si="9"/>
        <v>0</v>
      </c>
      <c r="U28" s="93"/>
      <c r="V28" s="57"/>
      <c r="W28" s="65"/>
      <c r="X28" s="9">
        <f t="shared" si="84"/>
        <v>0</v>
      </c>
      <c r="Y28" s="51"/>
      <c r="Z28" s="46">
        <f t="shared" si="13"/>
        <v>0</v>
      </c>
      <c r="AA28" s="93"/>
      <c r="AB28" s="57"/>
      <c r="AC28" s="65"/>
      <c r="AD28" s="9">
        <f t="shared" si="87"/>
        <v>0</v>
      </c>
      <c r="AE28" s="51"/>
      <c r="AF28" s="46">
        <f t="shared" si="17"/>
        <v>0</v>
      </c>
      <c r="AG28" s="93"/>
      <c r="AH28" s="57"/>
      <c r="AI28" s="65"/>
      <c r="AJ28" s="9">
        <f t="shared" si="90"/>
        <v>0</v>
      </c>
      <c r="AK28" s="51"/>
      <c r="AL28" s="46">
        <f t="shared" si="21"/>
        <v>0</v>
      </c>
      <c r="AM28" s="93"/>
      <c r="AN28" s="57"/>
      <c r="AO28" s="65"/>
      <c r="AP28" s="9">
        <f t="shared" si="93"/>
        <v>0</v>
      </c>
      <c r="AQ28" s="51"/>
      <c r="AR28" s="46">
        <f t="shared" si="25"/>
        <v>0</v>
      </c>
      <c r="AS28" s="93"/>
      <c r="AT28" s="57"/>
      <c r="AU28" s="65"/>
      <c r="AV28" s="9">
        <f t="shared" si="96"/>
        <v>0</v>
      </c>
      <c r="AW28" s="51"/>
      <c r="AX28" s="46">
        <f t="shared" si="29"/>
        <v>0</v>
      </c>
      <c r="AY28" s="93"/>
      <c r="AZ28" s="57"/>
      <c r="BA28" s="65"/>
      <c r="BB28" s="9">
        <f t="shared" si="99"/>
        <v>0</v>
      </c>
      <c r="BC28" s="51"/>
      <c r="BD28" s="46">
        <f t="shared" si="33"/>
        <v>0</v>
      </c>
      <c r="BE28" s="93"/>
      <c r="BF28" s="57"/>
      <c r="BG28" s="65"/>
      <c r="BH28" s="9">
        <f t="shared" si="102"/>
        <v>0</v>
      </c>
      <c r="BI28" s="51"/>
      <c r="BJ28" s="46">
        <f t="shared" si="37"/>
        <v>0</v>
      </c>
      <c r="BK28" s="93" cm="1">
        <f t="array" ref="BK28">SUM(_xlfn._xlws.FILTER($C28:$BJ28,$C$8:$BJ$8=BK$8))</f>
        <v>0</v>
      </c>
      <c r="BL28" s="57" cm="1">
        <f t="array" ref="BL28">SUM(_xlfn._xlws.FILTER($C28:$BJ28,$C$8:$BJ$8=BL$8))</f>
        <v>0</v>
      </c>
      <c r="BM28" s="65" cm="1">
        <f t="array" ref="BM28">SUM(_xlfn._xlws.FILTER($C28:$BJ28,$C$8:$BJ$8=BM$8))</f>
        <v>0</v>
      </c>
      <c r="BN28" s="9">
        <f t="shared" si="39"/>
        <v>0</v>
      </c>
      <c r="BO28" s="51" cm="1">
        <f t="array" ref="BO28">SUM(_xlfn._xlws.FILTER($C28:$BJ28,$C$8:$BJ$8=BO$8))</f>
        <v>0</v>
      </c>
      <c r="BP28" s="46">
        <f t="shared" si="41"/>
        <v>0</v>
      </c>
      <c r="BQ28" s="75" cm="1">
        <f t="array" ref="BQ28">BM28-SUM(_xlfn._xlws.FILTER(C28:BJ28,$C$8:$BJ$8=$BM$8))</f>
        <v>0</v>
      </c>
      <c r="BR28" s="75" cm="1">
        <f t="array" ref="BR28">BO28-SUM(_xlfn._xlws.FILTER(C28:BJ28,$C$8:$BJ$8=$BO$8))</f>
        <v>0</v>
      </c>
    </row>
    <row r="29" spans="1:70" s="12" customFormat="1" ht="19.5" customHeight="1" outlineLevel="1" thickBot="1" x14ac:dyDescent="0.25">
      <c r="A29" s="63"/>
      <c r="B29" s="94" t="str">
        <v>ΕΙΚΟΝΙΚΗ ΔΙΑΣΥΝΔΕΣΗ</v>
      </c>
      <c r="C29" s="93"/>
      <c r="D29" s="56"/>
      <c r="E29" s="65"/>
      <c r="F29" s="57"/>
      <c r="G29" s="51"/>
      <c r="H29" s="49">
        <f t="shared" si="1"/>
        <v>0</v>
      </c>
      <c r="I29" s="56"/>
      <c r="J29" s="56"/>
      <c r="K29" s="65"/>
      <c r="L29" s="57"/>
      <c r="M29" s="51"/>
      <c r="N29" s="49">
        <f t="shared" si="5"/>
        <v>0</v>
      </c>
      <c r="O29" s="93"/>
      <c r="P29" s="56"/>
      <c r="Q29" s="65"/>
      <c r="R29" s="57"/>
      <c r="S29" s="51"/>
      <c r="T29" s="49">
        <f t="shared" si="9"/>
        <v>0</v>
      </c>
      <c r="U29" s="93"/>
      <c r="V29" s="56"/>
      <c r="W29" s="65"/>
      <c r="X29" s="9">
        <f t="shared" si="84"/>
        <v>0</v>
      </c>
      <c r="Y29" s="51"/>
      <c r="Z29" s="46">
        <f t="shared" si="13"/>
        <v>0</v>
      </c>
      <c r="AA29" s="93"/>
      <c r="AB29" s="56"/>
      <c r="AC29" s="65"/>
      <c r="AD29" s="9">
        <f t="shared" si="87"/>
        <v>0</v>
      </c>
      <c r="AE29" s="51"/>
      <c r="AF29" s="46">
        <f t="shared" si="17"/>
        <v>0</v>
      </c>
      <c r="AG29" s="93"/>
      <c r="AH29" s="56"/>
      <c r="AI29" s="65"/>
      <c r="AJ29" s="9">
        <f t="shared" si="90"/>
        <v>0</v>
      </c>
      <c r="AK29" s="51"/>
      <c r="AL29" s="46">
        <f t="shared" si="21"/>
        <v>0</v>
      </c>
      <c r="AM29" s="93"/>
      <c r="AN29" s="56"/>
      <c r="AO29" s="65"/>
      <c r="AP29" s="57"/>
      <c r="AQ29" s="51"/>
      <c r="AR29" s="49">
        <f t="shared" si="25"/>
        <v>0</v>
      </c>
      <c r="AS29" s="93"/>
      <c r="AT29" s="56"/>
      <c r="AU29" s="65"/>
      <c r="AV29" s="57"/>
      <c r="AW29" s="51"/>
      <c r="AX29" s="49">
        <f t="shared" si="29"/>
        <v>0</v>
      </c>
      <c r="AY29" s="93"/>
      <c r="AZ29" s="56"/>
      <c r="BA29" s="65"/>
      <c r="BB29" s="57"/>
      <c r="BC29" s="51"/>
      <c r="BD29" s="49">
        <f t="shared" si="33"/>
        <v>0</v>
      </c>
      <c r="BE29" s="93"/>
      <c r="BF29" s="56"/>
      <c r="BG29" s="65"/>
      <c r="BH29" s="57"/>
      <c r="BI29" s="51"/>
      <c r="BJ29" s="49">
        <f t="shared" si="37"/>
        <v>0</v>
      </c>
      <c r="BK29" s="93" cm="1">
        <f t="array" ref="BK29">SUM(_xlfn._xlws.FILTER($C29:$BJ29,$C$8:$BJ$8=BK$8))</f>
        <v>0</v>
      </c>
      <c r="BL29" s="56" cm="1">
        <f t="array" ref="BL29">SUM(_xlfn._xlws.FILTER($C29:$BJ29,$C$8:$BJ$8=BL$8))</f>
        <v>0</v>
      </c>
      <c r="BM29" s="65" cm="1">
        <f t="array" ref="BM29">SUM(_xlfn._xlws.FILTER($C29:$BJ29,$C$8:$BJ$8=BM$8))</f>
        <v>0</v>
      </c>
      <c r="BN29" s="57">
        <f t="shared" si="39"/>
        <v>0</v>
      </c>
      <c r="BO29" s="51" cm="1">
        <f t="array" ref="BO29">SUM(_xlfn._xlws.FILTER($C29:$BJ29,$C$8:$BJ$8=BO$8))</f>
        <v>0</v>
      </c>
      <c r="BP29" s="49">
        <f t="shared" si="41"/>
        <v>0</v>
      </c>
      <c r="BQ29" s="75" cm="1">
        <f t="array" ref="BQ29">BM29-SUM(_xlfn._xlws.FILTER(C29:BJ29,$C$8:$BJ$8=$BM$8))</f>
        <v>0</v>
      </c>
      <c r="BR29" s="75" cm="1">
        <f t="array" ref="BR29">BO29-SUM(_xlfn._xlws.FILTER(C29:BJ29,$C$8:$BJ$8=$BO$8))</f>
        <v>0</v>
      </c>
    </row>
    <row r="30" spans="1:70" s="8" customFormat="1" ht="36" customHeight="1" x14ac:dyDescent="0.2">
      <c r="A30" s="62">
        <v>4</v>
      </c>
      <c r="B30" s="95" t="s">
        <v>35</v>
      </c>
      <c r="C30" s="90">
        <f t="shared" ref="C30:E30" si="106">SUM(C31:C36)</f>
        <v>16221</v>
      </c>
      <c r="D30" s="48">
        <f t="shared" si="106"/>
        <v>0</v>
      </c>
      <c r="E30" s="39">
        <f t="shared" si="106"/>
        <v>2453670</v>
      </c>
      <c r="F30" s="39">
        <f t="shared" ref="F30:F35" si="107">IFERROR(E30/(C30+D30),0)</f>
        <v>151.26502681708897</v>
      </c>
      <c r="G30" s="45">
        <f t="shared" ref="G30" si="108">SUM(G31:G36)</f>
        <v>67128.19</v>
      </c>
      <c r="H30" s="26">
        <f t="shared" si="1"/>
        <v>4.1383509031502372</v>
      </c>
      <c r="I30" s="48">
        <f>SUM(I31:I35)</f>
        <v>11086</v>
      </c>
      <c r="J30" s="48">
        <f>SUM(J31:J35)</f>
        <v>0</v>
      </c>
      <c r="K30" s="39">
        <f t="shared" ref="K30" si="109">SUM(K31:K36)</f>
        <v>2060511</v>
      </c>
      <c r="L30" s="39">
        <f t="shared" ref="L30:L35" si="110">IFERROR(K30/(I30+J30),0)</f>
        <v>185.86604726682302</v>
      </c>
      <c r="M30" s="45">
        <f t="shared" ref="M30" si="111">SUM(M31:M36)</f>
        <v>66266.490000000005</v>
      </c>
      <c r="N30" s="26">
        <f t="shared" si="5"/>
        <v>5.9774932347104457</v>
      </c>
      <c r="O30" s="90">
        <f t="shared" ref="O30:Q30" si="112">SUM(O31:O36)</f>
        <v>9231</v>
      </c>
      <c r="P30" s="48">
        <f t="shared" si="112"/>
        <v>0</v>
      </c>
      <c r="Q30" s="39">
        <f t="shared" si="112"/>
        <v>1659559</v>
      </c>
      <c r="R30" s="39">
        <f t="shared" ref="R30:R35" si="113">IFERROR(Q30/(O30+P30),0)</f>
        <v>179.78106380673816</v>
      </c>
      <c r="S30" s="45">
        <f t="shared" ref="S30" si="114">SUM(S31:S36)</f>
        <v>55429.340000000004</v>
      </c>
      <c r="T30" s="26">
        <f t="shared" si="9"/>
        <v>6.0046950492904347</v>
      </c>
      <c r="U30" s="90">
        <f t="shared" ref="U30:W30" si="115">SUM(U31:U36)</f>
        <v>431</v>
      </c>
      <c r="V30" s="48">
        <f t="shared" si="115"/>
        <v>0</v>
      </c>
      <c r="W30" s="39">
        <f t="shared" si="115"/>
        <v>49092</v>
      </c>
      <c r="X30" s="39">
        <f t="shared" si="84"/>
        <v>113.90255220417633</v>
      </c>
      <c r="Y30" s="45">
        <f t="shared" ref="Y30" si="116">SUM(Y31:Y36)</f>
        <v>3546.0200000000073</v>
      </c>
      <c r="Z30" s="26">
        <f t="shared" si="13"/>
        <v>8.2274245939675339</v>
      </c>
      <c r="AA30" s="90">
        <f t="shared" ref="AA30:AC30" si="117">SUM(AA31:AA36)</f>
        <v>636</v>
      </c>
      <c r="AB30" s="48">
        <f t="shared" si="117"/>
        <v>0</v>
      </c>
      <c r="AC30" s="39">
        <f t="shared" si="117"/>
        <v>127690</v>
      </c>
      <c r="AD30" s="39">
        <f t="shared" si="87"/>
        <v>200.77044025157232</v>
      </c>
      <c r="AE30" s="45">
        <f t="shared" ref="AE30" si="118">SUM(AE31:AE36)</f>
        <v>5609.0700000000006</v>
      </c>
      <c r="AF30" s="26">
        <f t="shared" si="17"/>
        <v>8.8192924528301901</v>
      </c>
      <c r="AG30" s="90">
        <f t="shared" ref="AG30:AI30" si="119">SUM(AG31:AG36)</f>
        <v>726</v>
      </c>
      <c r="AH30" s="48">
        <f t="shared" si="119"/>
        <v>0</v>
      </c>
      <c r="AI30" s="39">
        <f t="shared" si="119"/>
        <v>124152</v>
      </c>
      <c r="AJ30" s="39">
        <f t="shared" si="90"/>
        <v>171.0082644628099</v>
      </c>
      <c r="AK30" s="45">
        <f t="shared" ref="AK30" si="120">SUM(AK31:AK36)</f>
        <v>6435.7299999999977</v>
      </c>
      <c r="AL30" s="26">
        <f t="shared" si="21"/>
        <v>8.8646418732782344</v>
      </c>
      <c r="AM30" s="90">
        <f t="shared" ref="AM30:AO30" si="121">SUM(AM31:AM36)</f>
        <v>0</v>
      </c>
      <c r="AN30" s="48">
        <f t="shared" si="121"/>
        <v>0</v>
      </c>
      <c r="AO30" s="39">
        <f t="shared" si="121"/>
        <v>0</v>
      </c>
      <c r="AP30" s="39">
        <f t="shared" ref="AP30:AP35" si="122">IFERROR(AO30/(AM30+AN30),0)</f>
        <v>0</v>
      </c>
      <c r="AQ30" s="45">
        <f t="shared" ref="AQ30" si="123">SUM(AQ31:AQ36)</f>
        <v>0</v>
      </c>
      <c r="AR30" s="26">
        <f t="shared" si="25"/>
        <v>0</v>
      </c>
      <c r="AS30" s="90">
        <f t="shared" ref="AS30:AU30" si="124">SUM(AS31:AS36)</f>
        <v>0</v>
      </c>
      <c r="AT30" s="48">
        <f t="shared" si="124"/>
        <v>0</v>
      </c>
      <c r="AU30" s="39">
        <f t="shared" si="124"/>
        <v>0</v>
      </c>
      <c r="AV30" s="39">
        <f t="shared" ref="AV30:AV35" si="125">IFERROR(AU30/(AS30+AT30),0)</f>
        <v>0</v>
      </c>
      <c r="AW30" s="45">
        <f t="shared" ref="AW30" si="126">SUM(AW31:AW36)</f>
        <v>0</v>
      </c>
      <c r="AX30" s="26">
        <f t="shared" si="29"/>
        <v>0</v>
      </c>
      <c r="AY30" s="90">
        <f t="shared" ref="AY30:BA30" si="127">SUM(AY31:AY36)</f>
        <v>0</v>
      </c>
      <c r="AZ30" s="48">
        <f t="shared" si="127"/>
        <v>0</v>
      </c>
      <c r="BA30" s="39">
        <f t="shared" si="127"/>
        <v>0</v>
      </c>
      <c r="BB30" s="39">
        <f t="shared" ref="BB30:BB35" si="128">IFERROR(BA30/(AY30+AZ30),0)</f>
        <v>0</v>
      </c>
      <c r="BC30" s="45">
        <f t="shared" ref="BC30" si="129">SUM(BC31:BC36)</f>
        <v>0</v>
      </c>
      <c r="BD30" s="26">
        <f t="shared" si="33"/>
        <v>0</v>
      </c>
      <c r="BE30" s="90">
        <f t="shared" ref="BE30:BG30" si="130">SUM(BE31:BE36)</f>
        <v>0</v>
      </c>
      <c r="BF30" s="48">
        <f t="shared" si="130"/>
        <v>0</v>
      </c>
      <c r="BG30" s="39">
        <f t="shared" si="130"/>
        <v>0</v>
      </c>
      <c r="BH30" s="39">
        <f t="shared" ref="BH30:BH35" si="131">IFERROR(BG30/(BE30+BF30),0)</f>
        <v>0</v>
      </c>
      <c r="BI30" s="45">
        <f t="shared" ref="BI30" si="132">SUM(BI31:BI36)</f>
        <v>0</v>
      </c>
      <c r="BJ30" s="26">
        <f t="shared" si="37"/>
        <v>0</v>
      </c>
      <c r="BK30" s="90">
        <f t="shared" ref="BK30:BM30" si="133">SUM(BK31:BK36)</f>
        <v>38331</v>
      </c>
      <c r="BL30" s="48">
        <f t="shared" si="133"/>
        <v>0</v>
      </c>
      <c r="BM30" s="39">
        <f t="shared" si="133"/>
        <v>6474674</v>
      </c>
      <c r="BN30" s="39">
        <f t="shared" si="39"/>
        <v>168.91482090214188</v>
      </c>
      <c r="BO30" s="45">
        <f t="shared" ref="BO30" si="134">SUM(BO31:BO36)</f>
        <v>204414.84000000003</v>
      </c>
      <c r="BP30" s="26">
        <f t="shared" si="41"/>
        <v>5.3328856539093694</v>
      </c>
      <c r="BQ30" s="75" cm="1">
        <f t="array" ref="BQ30">BM30-SUM(_xlfn._xlws.FILTER(C30:BJ30,$C$8:$BJ$8=$BM$8))</f>
        <v>0</v>
      </c>
      <c r="BR30" s="75" cm="1">
        <f t="array" ref="BR30">BO30-SUM(_xlfn._xlws.FILTER(C30:BJ30,$C$8:$BJ$8=$BO$8))</f>
        <v>0</v>
      </c>
    </row>
    <row r="31" spans="1:70" s="8" customFormat="1" ht="19.5" customHeight="1" outlineLevel="1" x14ac:dyDescent="0.2">
      <c r="A31" s="63"/>
      <c r="B31" s="91" t="str" cm="1">
        <f t="array" ref="B31:B36">$B$10:$B$15</f>
        <v>ΟΙΚΙΑΚΟΣ</v>
      </c>
      <c r="C31" s="92">
        <v>16135</v>
      </c>
      <c r="D31" s="9"/>
      <c r="E31" s="9">
        <v>2327253</v>
      </c>
      <c r="F31" s="9">
        <f t="shared" si="107"/>
        <v>144.236318562132</v>
      </c>
      <c r="G31" s="19">
        <v>64953.85</v>
      </c>
      <c r="H31" s="46">
        <f t="shared" si="1"/>
        <v>4.0256492097923768</v>
      </c>
      <c r="I31" s="114">
        <v>10988</v>
      </c>
      <c r="J31" s="9"/>
      <c r="K31" s="9">
        <v>1938062</v>
      </c>
      <c r="L31" s="9">
        <f t="shared" si="110"/>
        <v>176.37986894794321</v>
      </c>
      <c r="M31" s="19">
        <v>63688</v>
      </c>
      <c r="N31" s="46">
        <f t="shared" si="5"/>
        <v>5.7961412449945398</v>
      </c>
      <c r="O31" s="92">
        <v>9094</v>
      </c>
      <c r="P31" s="9"/>
      <c r="Q31" s="9">
        <v>1069567</v>
      </c>
      <c r="R31" s="9">
        <f t="shared" si="113"/>
        <v>117.61238179019134</v>
      </c>
      <c r="S31" s="19">
        <v>44582.720000000001</v>
      </c>
      <c r="T31" s="46">
        <f t="shared" si="9"/>
        <v>4.9024323729931822</v>
      </c>
      <c r="U31" s="92">
        <v>429</v>
      </c>
      <c r="V31" s="9"/>
      <c r="W31" s="9">
        <v>39642</v>
      </c>
      <c r="X31" s="9">
        <f t="shared" si="84"/>
        <v>92.4055944055944</v>
      </c>
      <c r="Y31" s="19">
        <v>3381.5400000000072</v>
      </c>
      <c r="Z31" s="46">
        <f t="shared" si="13"/>
        <v>7.8823776223776392</v>
      </c>
      <c r="AA31" s="92">
        <v>629</v>
      </c>
      <c r="AB31" s="9"/>
      <c r="AC31" s="9">
        <v>76977</v>
      </c>
      <c r="AD31" s="9">
        <f t="shared" si="87"/>
        <v>122.37996820349761</v>
      </c>
      <c r="AE31" s="19">
        <v>4766.0400000000009</v>
      </c>
      <c r="AF31" s="46">
        <f t="shared" si="17"/>
        <v>7.5771701112877601</v>
      </c>
      <c r="AG31" s="92">
        <v>724</v>
      </c>
      <c r="AH31" s="9"/>
      <c r="AI31" s="9">
        <v>121503</v>
      </c>
      <c r="AJ31" s="9">
        <f t="shared" si="90"/>
        <v>167.8218232044199</v>
      </c>
      <c r="AK31" s="19">
        <v>6389.1099999999979</v>
      </c>
      <c r="AL31" s="46">
        <f t="shared" si="21"/>
        <v>8.8247375690607708</v>
      </c>
      <c r="AM31" s="92"/>
      <c r="AN31" s="9"/>
      <c r="AO31" s="9"/>
      <c r="AP31" s="9">
        <f t="shared" si="122"/>
        <v>0</v>
      </c>
      <c r="AQ31" s="19"/>
      <c r="AR31" s="46">
        <f t="shared" si="25"/>
        <v>0</v>
      </c>
      <c r="AS31" s="92"/>
      <c r="AT31" s="9"/>
      <c r="AU31" s="9"/>
      <c r="AV31" s="9">
        <f t="shared" si="125"/>
        <v>0</v>
      </c>
      <c r="AW31" s="19"/>
      <c r="AX31" s="46">
        <f t="shared" si="29"/>
        <v>0</v>
      </c>
      <c r="AY31" s="92"/>
      <c r="AZ31" s="9"/>
      <c r="BA31" s="9"/>
      <c r="BB31" s="9">
        <f t="shared" si="128"/>
        <v>0</v>
      </c>
      <c r="BC31" s="19"/>
      <c r="BD31" s="46">
        <f t="shared" si="33"/>
        <v>0</v>
      </c>
      <c r="BE31" s="92"/>
      <c r="BF31" s="9"/>
      <c r="BG31" s="9"/>
      <c r="BH31" s="9">
        <f t="shared" si="131"/>
        <v>0</v>
      </c>
      <c r="BI31" s="19"/>
      <c r="BJ31" s="46">
        <f t="shared" si="37"/>
        <v>0</v>
      </c>
      <c r="BK31" s="92" cm="1">
        <f t="array" ref="BK31">SUM(_xlfn._xlws.FILTER($C31:$BJ31,$C$8:$BJ$8=BK$8))</f>
        <v>37999</v>
      </c>
      <c r="BL31" s="9" cm="1">
        <f t="array" ref="BL31">SUM(_xlfn._xlws.FILTER($C31:$BJ31,$C$8:$BJ$8=BL$8))</f>
        <v>0</v>
      </c>
      <c r="BM31" s="9" cm="1">
        <f t="array" ref="BM31">SUM(_xlfn._xlws.FILTER($C31:$BJ31,$C$8:$BJ$8=BM$8))</f>
        <v>5573004</v>
      </c>
      <c r="BN31" s="9">
        <f t="shared" si="39"/>
        <v>146.66185952261901</v>
      </c>
      <c r="BO31" s="19" cm="1">
        <f t="array" ref="BO31">SUM(_xlfn._xlws.FILTER($C31:$BJ31,$C$8:$BJ$8=BO$8))</f>
        <v>187761.26</v>
      </c>
      <c r="BP31" s="46">
        <f t="shared" si="41"/>
        <v>4.9412158214689859</v>
      </c>
      <c r="BQ31" s="75" cm="1">
        <f t="array" ref="BQ31">BM31-SUM(_xlfn._xlws.FILTER(C31:BJ31,$C$8:$BJ$8=$BM$8))</f>
        <v>0</v>
      </c>
      <c r="BR31" s="75" cm="1">
        <f t="array" ref="BR31">BO31-SUM(_xlfn._xlws.FILTER(C31:BJ31,$C$8:$BJ$8=$BO$8))</f>
        <v>0</v>
      </c>
    </row>
    <row r="32" spans="1:70" s="8" customFormat="1" ht="19.5" customHeight="1" outlineLevel="1" x14ac:dyDescent="0.2">
      <c r="A32" s="63"/>
      <c r="B32" s="91" t="str">
        <v>ΕΜΠΟΡΙΚΟΣ</v>
      </c>
      <c r="C32" s="92">
        <v>86</v>
      </c>
      <c r="D32" s="9"/>
      <c r="E32" s="9">
        <v>121131</v>
      </c>
      <c r="F32" s="9">
        <f t="shared" si="107"/>
        <v>1408.5</v>
      </c>
      <c r="G32" s="19">
        <v>2168.77</v>
      </c>
      <c r="H32" s="46">
        <f t="shared" si="1"/>
        <v>25.218255813953487</v>
      </c>
      <c r="I32" s="114">
        <v>98</v>
      </c>
      <c r="J32" s="9"/>
      <c r="K32" s="9">
        <v>122449</v>
      </c>
      <c r="L32" s="9">
        <f t="shared" si="110"/>
        <v>1249.4795918367347</v>
      </c>
      <c r="M32" s="19">
        <v>2578.4899999999998</v>
      </c>
      <c r="N32" s="46">
        <f t="shared" si="5"/>
        <v>26.311122448979589</v>
      </c>
      <c r="O32" s="92">
        <v>137</v>
      </c>
      <c r="P32" s="9"/>
      <c r="Q32" s="9">
        <v>589992</v>
      </c>
      <c r="R32" s="9">
        <f t="shared" si="113"/>
        <v>4306.5109489051092</v>
      </c>
      <c r="S32" s="19">
        <v>10846.62</v>
      </c>
      <c r="T32" s="46">
        <f t="shared" si="9"/>
        <v>79.172408759124096</v>
      </c>
      <c r="U32" s="92">
        <v>2</v>
      </c>
      <c r="V32" s="9"/>
      <c r="W32" s="9">
        <v>9450</v>
      </c>
      <c r="X32" s="9">
        <f t="shared" si="84"/>
        <v>4725</v>
      </c>
      <c r="Y32" s="19">
        <v>164.48</v>
      </c>
      <c r="Z32" s="46">
        <f t="shared" si="13"/>
        <v>82.24</v>
      </c>
      <c r="AA32" s="92">
        <v>7</v>
      </c>
      <c r="AB32" s="9"/>
      <c r="AC32" s="9">
        <v>50713</v>
      </c>
      <c r="AD32" s="9">
        <f t="shared" si="87"/>
        <v>7244.7142857142853</v>
      </c>
      <c r="AE32" s="19">
        <v>843.03</v>
      </c>
      <c r="AF32" s="46">
        <f t="shared" si="17"/>
        <v>120.43285714285715</v>
      </c>
      <c r="AG32" s="92">
        <v>2</v>
      </c>
      <c r="AH32" s="9"/>
      <c r="AI32" s="9">
        <v>2649</v>
      </c>
      <c r="AJ32" s="9">
        <f t="shared" si="90"/>
        <v>1324.5</v>
      </c>
      <c r="AK32" s="19">
        <v>46.62</v>
      </c>
      <c r="AL32" s="46">
        <f t="shared" si="21"/>
        <v>23.31</v>
      </c>
      <c r="AM32" s="92"/>
      <c r="AN32" s="9"/>
      <c r="AO32" s="9"/>
      <c r="AP32" s="9">
        <f t="shared" si="122"/>
        <v>0</v>
      </c>
      <c r="AQ32" s="19"/>
      <c r="AR32" s="46">
        <f t="shared" si="25"/>
        <v>0</v>
      </c>
      <c r="AS32" s="92"/>
      <c r="AT32" s="9"/>
      <c r="AU32" s="9"/>
      <c r="AV32" s="9">
        <f t="shared" si="125"/>
        <v>0</v>
      </c>
      <c r="AW32" s="19"/>
      <c r="AX32" s="46">
        <f t="shared" si="29"/>
        <v>0</v>
      </c>
      <c r="AY32" s="92"/>
      <c r="AZ32" s="9"/>
      <c r="BA32" s="9"/>
      <c r="BB32" s="9">
        <f t="shared" si="128"/>
        <v>0</v>
      </c>
      <c r="BC32" s="19"/>
      <c r="BD32" s="46">
        <f t="shared" si="33"/>
        <v>0</v>
      </c>
      <c r="BE32" s="92"/>
      <c r="BF32" s="9"/>
      <c r="BG32" s="9"/>
      <c r="BH32" s="9">
        <f t="shared" si="131"/>
        <v>0</v>
      </c>
      <c r="BI32" s="19"/>
      <c r="BJ32" s="46">
        <f t="shared" si="37"/>
        <v>0</v>
      </c>
      <c r="BK32" s="92" cm="1">
        <f t="array" ref="BK32">SUM(_xlfn._xlws.FILTER($C32:$BJ32,$C$8:$BJ$8=BK$8))</f>
        <v>332</v>
      </c>
      <c r="BL32" s="9" cm="1">
        <f t="array" ref="BL32">SUM(_xlfn._xlws.FILTER($C32:$BJ32,$C$8:$BJ$8=BL$8))</f>
        <v>0</v>
      </c>
      <c r="BM32" s="9" cm="1">
        <f t="array" ref="BM32">SUM(_xlfn._xlws.FILTER($C32:$BJ32,$C$8:$BJ$8=BM$8))</f>
        <v>896384</v>
      </c>
      <c r="BN32" s="9">
        <f t="shared" si="39"/>
        <v>2699.9518072289156</v>
      </c>
      <c r="BO32" s="19" cm="1">
        <f t="array" ref="BO32">SUM(_xlfn._xlws.FILTER($C32:$BJ32,$C$8:$BJ$8=BO$8))</f>
        <v>16648.009999999998</v>
      </c>
      <c r="BP32" s="46">
        <f t="shared" si="41"/>
        <v>50.144608433734938</v>
      </c>
      <c r="BQ32" s="75" cm="1">
        <f t="array" ref="BQ32">BM32-SUM(_xlfn._xlws.FILTER(C32:BJ32,$C$8:$BJ$8=$BM$8))</f>
        <v>0</v>
      </c>
      <c r="BR32" s="75" cm="1">
        <f t="array" ref="BR32">BO32-SUM(_xlfn._xlws.FILTER(C32:BJ32,$C$8:$BJ$8=$BO$8))</f>
        <v>0</v>
      </c>
    </row>
    <row r="33" spans="1:70" s="8" customFormat="1" ht="19.5" customHeight="1" outlineLevel="1" x14ac:dyDescent="0.2">
      <c r="A33" s="63"/>
      <c r="B33" s="91" t="str">
        <v>CNG</v>
      </c>
      <c r="C33" s="92"/>
      <c r="D33" s="9"/>
      <c r="E33" s="9"/>
      <c r="F33" s="9">
        <f t="shared" si="107"/>
        <v>0</v>
      </c>
      <c r="G33" s="19"/>
      <c r="H33" s="46">
        <f t="shared" si="1"/>
        <v>0</v>
      </c>
      <c r="I33" s="114"/>
      <c r="J33" s="9"/>
      <c r="K33" s="9"/>
      <c r="L33" s="9">
        <f t="shared" si="110"/>
        <v>0</v>
      </c>
      <c r="M33" s="19"/>
      <c r="N33" s="46">
        <f t="shared" si="5"/>
        <v>0</v>
      </c>
      <c r="O33" s="92"/>
      <c r="P33" s="9"/>
      <c r="Q33" s="9"/>
      <c r="R33" s="9">
        <f t="shared" si="113"/>
        <v>0</v>
      </c>
      <c r="S33" s="19"/>
      <c r="T33" s="46">
        <f t="shared" si="9"/>
        <v>0</v>
      </c>
      <c r="U33" s="92"/>
      <c r="V33" s="9"/>
      <c r="W33" s="9"/>
      <c r="X33" s="9">
        <f t="shared" si="84"/>
        <v>0</v>
      </c>
      <c r="Y33" s="19"/>
      <c r="Z33" s="46">
        <f t="shared" si="13"/>
        <v>0</v>
      </c>
      <c r="AA33" s="92"/>
      <c r="AB33" s="9"/>
      <c r="AC33" s="9"/>
      <c r="AD33" s="9">
        <f t="shared" si="87"/>
        <v>0</v>
      </c>
      <c r="AE33" s="19"/>
      <c r="AF33" s="46">
        <f t="shared" si="17"/>
        <v>0</v>
      </c>
      <c r="AG33" s="92"/>
      <c r="AH33" s="9"/>
      <c r="AI33" s="9"/>
      <c r="AJ33" s="9">
        <f t="shared" si="90"/>
        <v>0</v>
      </c>
      <c r="AK33" s="19"/>
      <c r="AL33" s="46">
        <f t="shared" si="21"/>
        <v>0</v>
      </c>
      <c r="AM33" s="92"/>
      <c r="AN33" s="9"/>
      <c r="AO33" s="9"/>
      <c r="AP33" s="9">
        <f t="shared" si="122"/>
        <v>0</v>
      </c>
      <c r="AQ33" s="19"/>
      <c r="AR33" s="46">
        <f t="shared" si="25"/>
        <v>0</v>
      </c>
      <c r="AS33" s="92"/>
      <c r="AT33" s="9"/>
      <c r="AU33" s="9"/>
      <c r="AV33" s="9">
        <f t="shared" si="125"/>
        <v>0</v>
      </c>
      <c r="AW33" s="19"/>
      <c r="AX33" s="46">
        <f t="shared" si="29"/>
        <v>0</v>
      </c>
      <c r="AY33" s="92"/>
      <c r="AZ33" s="9"/>
      <c r="BA33" s="9"/>
      <c r="BB33" s="9">
        <f t="shared" si="128"/>
        <v>0</v>
      </c>
      <c r="BC33" s="19"/>
      <c r="BD33" s="46">
        <f t="shared" si="33"/>
        <v>0</v>
      </c>
      <c r="BE33" s="92"/>
      <c r="BF33" s="9"/>
      <c r="BG33" s="9"/>
      <c r="BH33" s="9">
        <f t="shared" si="131"/>
        <v>0</v>
      </c>
      <c r="BI33" s="19"/>
      <c r="BJ33" s="46">
        <f t="shared" si="37"/>
        <v>0</v>
      </c>
      <c r="BK33" s="92" cm="1">
        <f t="array" ref="BK33">SUM(_xlfn._xlws.FILTER($C33:$BJ33,$C$8:$BJ$8=BK$8))</f>
        <v>0</v>
      </c>
      <c r="BL33" s="9" cm="1">
        <f t="array" ref="BL33">SUM(_xlfn._xlws.FILTER($C33:$BJ33,$C$8:$BJ$8=BL$8))</f>
        <v>0</v>
      </c>
      <c r="BM33" s="9" cm="1">
        <f t="array" ref="BM33">SUM(_xlfn._xlws.FILTER($C33:$BJ33,$C$8:$BJ$8=BM$8))</f>
        <v>0</v>
      </c>
      <c r="BN33" s="9">
        <f t="shared" si="39"/>
        <v>0</v>
      </c>
      <c r="BO33" s="19" cm="1">
        <f t="array" ref="BO33">SUM(_xlfn._xlws.FILTER($C33:$BJ33,$C$8:$BJ$8=BO$8))</f>
        <v>0</v>
      </c>
      <c r="BP33" s="46">
        <f t="shared" si="41"/>
        <v>0</v>
      </c>
      <c r="BQ33" s="75" cm="1">
        <f t="array" ref="BQ33">BM33-SUM(_xlfn._xlws.FILTER(C33:BJ33,$C$8:$BJ$8=$BM$8))</f>
        <v>0</v>
      </c>
      <c r="BR33" s="75" cm="1">
        <f t="array" ref="BR33">BO33-SUM(_xlfn._xlws.FILTER(C33:BJ33,$C$8:$BJ$8=$BO$8))</f>
        <v>0</v>
      </c>
    </row>
    <row r="34" spans="1:70" s="12" customFormat="1" ht="19.5" customHeight="1" outlineLevel="1" x14ac:dyDescent="0.2">
      <c r="A34" s="63"/>
      <c r="B34" s="91" t="str">
        <v>ΒΙΟΜΗΧΑΝΙΚΟΣ</v>
      </c>
      <c r="C34" s="92"/>
      <c r="D34" s="9"/>
      <c r="E34" s="9"/>
      <c r="F34" s="9">
        <f t="shared" si="107"/>
        <v>0</v>
      </c>
      <c r="G34" s="19"/>
      <c r="H34" s="46">
        <f t="shared" si="1"/>
        <v>0</v>
      </c>
      <c r="I34" s="114"/>
      <c r="J34" s="9"/>
      <c r="K34" s="9"/>
      <c r="L34" s="9">
        <f t="shared" si="110"/>
        <v>0</v>
      </c>
      <c r="M34" s="19"/>
      <c r="N34" s="46">
        <f t="shared" si="5"/>
        <v>0</v>
      </c>
      <c r="O34" s="92"/>
      <c r="P34" s="9"/>
      <c r="Q34" s="9"/>
      <c r="R34" s="9">
        <f t="shared" si="113"/>
        <v>0</v>
      </c>
      <c r="S34" s="19"/>
      <c r="T34" s="46">
        <f t="shared" si="9"/>
        <v>0</v>
      </c>
      <c r="U34" s="92"/>
      <c r="V34" s="9"/>
      <c r="W34" s="9"/>
      <c r="X34" s="9">
        <f t="shared" si="84"/>
        <v>0</v>
      </c>
      <c r="Y34" s="19"/>
      <c r="Z34" s="46">
        <f t="shared" si="13"/>
        <v>0</v>
      </c>
      <c r="AA34" s="92"/>
      <c r="AB34" s="9"/>
      <c r="AC34" s="9"/>
      <c r="AD34" s="9">
        <f t="shared" si="87"/>
        <v>0</v>
      </c>
      <c r="AE34" s="19"/>
      <c r="AF34" s="46">
        <f t="shared" si="17"/>
        <v>0</v>
      </c>
      <c r="AG34" s="92"/>
      <c r="AH34" s="9"/>
      <c r="AI34" s="9"/>
      <c r="AJ34" s="9">
        <f t="shared" si="90"/>
        <v>0</v>
      </c>
      <c r="AK34" s="19"/>
      <c r="AL34" s="46">
        <f t="shared" si="21"/>
        <v>0</v>
      </c>
      <c r="AM34" s="92"/>
      <c r="AN34" s="9"/>
      <c r="AO34" s="9"/>
      <c r="AP34" s="9">
        <f t="shared" si="122"/>
        <v>0</v>
      </c>
      <c r="AQ34" s="19"/>
      <c r="AR34" s="46">
        <f t="shared" si="25"/>
        <v>0</v>
      </c>
      <c r="AS34" s="92"/>
      <c r="AT34" s="9"/>
      <c r="AU34" s="9"/>
      <c r="AV34" s="9">
        <f t="shared" si="125"/>
        <v>0</v>
      </c>
      <c r="AW34" s="19"/>
      <c r="AX34" s="46">
        <f t="shared" si="29"/>
        <v>0</v>
      </c>
      <c r="AY34" s="92"/>
      <c r="AZ34" s="9"/>
      <c r="BA34" s="9"/>
      <c r="BB34" s="9">
        <f t="shared" si="128"/>
        <v>0</v>
      </c>
      <c r="BC34" s="19"/>
      <c r="BD34" s="46">
        <f t="shared" si="33"/>
        <v>0</v>
      </c>
      <c r="BE34" s="92"/>
      <c r="BF34" s="9"/>
      <c r="BG34" s="9"/>
      <c r="BH34" s="9">
        <f t="shared" si="131"/>
        <v>0</v>
      </c>
      <c r="BI34" s="19"/>
      <c r="BJ34" s="46">
        <f t="shared" si="37"/>
        <v>0</v>
      </c>
      <c r="BK34" s="92" cm="1">
        <f t="array" ref="BK34">SUM(_xlfn._xlws.FILTER($C34:$BJ34,$C$8:$BJ$8=BK$8))</f>
        <v>0</v>
      </c>
      <c r="BL34" s="9" cm="1">
        <f t="array" ref="BL34">SUM(_xlfn._xlws.FILTER($C34:$BJ34,$C$8:$BJ$8=BL$8))</f>
        <v>0</v>
      </c>
      <c r="BM34" s="9" cm="1">
        <f t="array" ref="BM34">SUM(_xlfn._xlws.FILTER($C34:$BJ34,$C$8:$BJ$8=BM$8))</f>
        <v>0</v>
      </c>
      <c r="BN34" s="9">
        <f t="shared" si="39"/>
        <v>0</v>
      </c>
      <c r="BO34" s="19" cm="1">
        <f t="array" ref="BO34">SUM(_xlfn._xlws.FILTER($C34:$BJ34,$C$8:$BJ$8=BO$8))</f>
        <v>0</v>
      </c>
      <c r="BP34" s="46">
        <f t="shared" si="41"/>
        <v>0</v>
      </c>
      <c r="BQ34" s="75" cm="1">
        <f t="array" ref="BQ34">BM34-SUM(_xlfn._xlws.FILTER(C34:BJ34,$C$8:$BJ$8=$BM$8))</f>
        <v>0</v>
      </c>
      <c r="BR34" s="75" cm="1">
        <f t="array" ref="BR34">BO34-SUM(_xlfn._xlws.FILTER(C34:BJ34,$C$8:$BJ$8=$BO$8))</f>
        <v>0</v>
      </c>
    </row>
    <row r="35" spans="1:70" s="12" customFormat="1" ht="19.5" customHeight="1" outlineLevel="1" x14ac:dyDescent="0.2">
      <c r="A35" s="64"/>
      <c r="B35" s="91" t="str">
        <v>ΚΛΙΜΑΤΙΣΜΟΣ / ΣΥΜΠΑΡΑΓΩΓΗ</v>
      </c>
      <c r="C35" s="93"/>
      <c r="D35" s="57"/>
      <c r="E35" s="65"/>
      <c r="F35" s="9">
        <f t="shared" si="107"/>
        <v>0</v>
      </c>
      <c r="G35" s="51"/>
      <c r="H35" s="46">
        <f t="shared" si="1"/>
        <v>0</v>
      </c>
      <c r="I35" s="56"/>
      <c r="J35" s="57"/>
      <c r="K35" s="65"/>
      <c r="L35" s="9">
        <f t="shared" si="110"/>
        <v>0</v>
      </c>
      <c r="M35" s="51"/>
      <c r="N35" s="46">
        <f t="shared" si="5"/>
        <v>0</v>
      </c>
      <c r="O35" s="93"/>
      <c r="P35" s="57"/>
      <c r="Q35" s="65"/>
      <c r="R35" s="9">
        <f t="shared" si="113"/>
        <v>0</v>
      </c>
      <c r="S35" s="51"/>
      <c r="T35" s="46">
        <f t="shared" si="9"/>
        <v>0</v>
      </c>
      <c r="U35" s="93"/>
      <c r="V35" s="57"/>
      <c r="W35" s="65"/>
      <c r="X35" s="9">
        <f t="shared" si="84"/>
        <v>0</v>
      </c>
      <c r="Y35" s="51"/>
      <c r="Z35" s="46">
        <f t="shared" si="13"/>
        <v>0</v>
      </c>
      <c r="AA35" s="93"/>
      <c r="AB35" s="57"/>
      <c r="AC35" s="65"/>
      <c r="AD35" s="9">
        <f t="shared" si="87"/>
        <v>0</v>
      </c>
      <c r="AE35" s="51"/>
      <c r="AF35" s="46">
        <f t="shared" si="17"/>
        <v>0</v>
      </c>
      <c r="AG35" s="93"/>
      <c r="AH35" s="57"/>
      <c r="AI35" s="65"/>
      <c r="AJ35" s="9">
        <f t="shared" si="90"/>
        <v>0</v>
      </c>
      <c r="AK35" s="51"/>
      <c r="AL35" s="46">
        <f t="shared" si="21"/>
        <v>0</v>
      </c>
      <c r="AM35" s="93"/>
      <c r="AN35" s="57"/>
      <c r="AO35" s="65"/>
      <c r="AP35" s="9">
        <f t="shared" si="122"/>
        <v>0</v>
      </c>
      <c r="AQ35" s="51"/>
      <c r="AR35" s="46">
        <f t="shared" si="25"/>
        <v>0</v>
      </c>
      <c r="AS35" s="93"/>
      <c r="AT35" s="57"/>
      <c r="AU35" s="65"/>
      <c r="AV35" s="9">
        <f t="shared" si="125"/>
        <v>0</v>
      </c>
      <c r="AW35" s="51"/>
      <c r="AX35" s="46">
        <f t="shared" si="29"/>
        <v>0</v>
      </c>
      <c r="AY35" s="93"/>
      <c r="AZ35" s="57"/>
      <c r="BA35" s="65"/>
      <c r="BB35" s="9">
        <f t="shared" si="128"/>
        <v>0</v>
      </c>
      <c r="BC35" s="51"/>
      <c r="BD35" s="46">
        <f t="shared" si="33"/>
        <v>0</v>
      </c>
      <c r="BE35" s="93"/>
      <c r="BF35" s="57"/>
      <c r="BG35" s="65"/>
      <c r="BH35" s="9">
        <f t="shared" si="131"/>
        <v>0</v>
      </c>
      <c r="BI35" s="51"/>
      <c r="BJ35" s="46">
        <f t="shared" si="37"/>
        <v>0</v>
      </c>
      <c r="BK35" s="93" cm="1">
        <f t="array" ref="BK35">SUM(_xlfn._xlws.FILTER($C35:$BJ35,$C$8:$BJ$8=BK$8))</f>
        <v>0</v>
      </c>
      <c r="BL35" s="57" cm="1">
        <f t="array" ref="BL35">SUM(_xlfn._xlws.FILTER($C35:$BJ35,$C$8:$BJ$8=BL$8))</f>
        <v>0</v>
      </c>
      <c r="BM35" s="65" cm="1">
        <f t="array" ref="BM35">SUM(_xlfn._xlws.FILTER($C35:$BJ35,$C$8:$BJ$8=BM$8))</f>
        <v>0</v>
      </c>
      <c r="BN35" s="9">
        <f t="shared" si="39"/>
        <v>0</v>
      </c>
      <c r="BO35" s="51" cm="1">
        <f t="array" ref="BO35">SUM(_xlfn._xlws.FILTER($C35:$BJ35,$C$8:$BJ$8=BO$8))</f>
        <v>0</v>
      </c>
      <c r="BP35" s="46">
        <f t="shared" si="41"/>
        <v>0</v>
      </c>
      <c r="BQ35" s="75" cm="1">
        <f t="array" ref="BQ35">BM35-SUM(_xlfn._xlws.FILTER(C35:BJ35,$C$8:$BJ$8=$BM$8))</f>
        <v>0</v>
      </c>
      <c r="BR35" s="75" cm="1">
        <f t="array" ref="BR35">BO35-SUM(_xlfn._xlws.FILTER(C35:BJ35,$C$8:$BJ$8=$BO$8))</f>
        <v>0</v>
      </c>
    </row>
    <row r="36" spans="1:70" s="12" customFormat="1" ht="19.5" customHeight="1" outlineLevel="1" thickBot="1" x14ac:dyDescent="0.25">
      <c r="A36" s="63"/>
      <c r="B36" s="94" t="str">
        <v>ΕΙΚΟΝΙΚΗ ΔΙΑΣΥΝΔΕΣΗ</v>
      </c>
      <c r="C36" s="93"/>
      <c r="D36" s="56"/>
      <c r="E36" s="65">
        <v>5286</v>
      </c>
      <c r="F36" s="57">
        <v>0</v>
      </c>
      <c r="G36" s="51">
        <v>5.57</v>
      </c>
      <c r="H36" s="49">
        <f t="shared" si="1"/>
        <v>0</v>
      </c>
      <c r="I36" s="56"/>
      <c r="J36" s="56"/>
      <c r="K36" s="65"/>
      <c r="L36" s="57"/>
      <c r="M36" s="51"/>
      <c r="N36" s="49">
        <f t="shared" si="5"/>
        <v>0</v>
      </c>
      <c r="O36" s="93"/>
      <c r="P36" s="56"/>
      <c r="Q36" s="65"/>
      <c r="R36" s="57"/>
      <c r="S36" s="51"/>
      <c r="T36" s="49">
        <f t="shared" si="9"/>
        <v>0</v>
      </c>
      <c r="U36" s="93"/>
      <c r="V36" s="56"/>
      <c r="W36" s="65"/>
      <c r="X36" s="57"/>
      <c r="Y36" s="51"/>
      <c r="Z36" s="49">
        <f t="shared" si="13"/>
        <v>0</v>
      </c>
      <c r="AA36" s="93"/>
      <c r="AB36" s="56"/>
      <c r="AC36" s="65"/>
      <c r="AD36" s="57"/>
      <c r="AE36" s="51"/>
      <c r="AF36" s="49">
        <f t="shared" si="17"/>
        <v>0</v>
      </c>
      <c r="AG36" s="93"/>
      <c r="AH36" s="56"/>
      <c r="AI36" s="65"/>
      <c r="AJ36" s="57"/>
      <c r="AK36" s="51"/>
      <c r="AL36" s="49">
        <f t="shared" si="21"/>
        <v>0</v>
      </c>
      <c r="AM36" s="93"/>
      <c r="AN36" s="56"/>
      <c r="AO36" s="65"/>
      <c r="AP36" s="57"/>
      <c r="AQ36" s="51"/>
      <c r="AR36" s="49">
        <f t="shared" si="25"/>
        <v>0</v>
      </c>
      <c r="AS36" s="93"/>
      <c r="AT36" s="56"/>
      <c r="AU36" s="65"/>
      <c r="AV36" s="57"/>
      <c r="AW36" s="51"/>
      <c r="AX36" s="49">
        <f t="shared" si="29"/>
        <v>0</v>
      </c>
      <c r="AY36" s="93"/>
      <c r="AZ36" s="56"/>
      <c r="BA36" s="65"/>
      <c r="BB36" s="57"/>
      <c r="BC36" s="51"/>
      <c r="BD36" s="49">
        <f t="shared" si="33"/>
        <v>0</v>
      </c>
      <c r="BE36" s="93"/>
      <c r="BF36" s="56"/>
      <c r="BG36" s="65"/>
      <c r="BH36" s="57"/>
      <c r="BI36" s="51"/>
      <c r="BJ36" s="49">
        <f t="shared" si="37"/>
        <v>0</v>
      </c>
      <c r="BK36" s="93" cm="1">
        <f t="array" ref="BK36">SUM(_xlfn._xlws.FILTER($C36:$BJ36,$C$8:$BJ$8=BK$8))</f>
        <v>0</v>
      </c>
      <c r="BL36" s="56" cm="1">
        <f t="array" ref="BL36">SUM(_xlfn._xlws.FILTER($C36:$BJ36,$C$8:$BJ$8=BL$8))</f>
        <v>0</v>
      </c>
      <c r="BM36" s="65" cm="1">
        <f t="array" ref="BM36">SUM(_xlfn._xlws.FILTER($C36:$BJ36,$C$8:$BJ$8=BM$8))</f>
        <v>5286</v>
      </c>
      <c r="BN36" s="57">
        <f t="shared" si="39"/>
        <v>0</v>
      </c>
      <c r="BO36" s="51" cm="1">
        <f t="array" ref="BO36">SUM(_xlfn._xlws.FILTER($C36:$BJ36,$C$8:$BJ$8=BO$8))</f>
        <v>5.57</v>
      </c>
      <c r="BP36" s="49">
        <f t="shared" si="41"/>
        <v>0</v>
      </c>
      <c r="BQ36" s="75" cm="1">
        <f t="array" ref="BQ36">BM36-SUM(_xlfn._xlws.FILTER(C36:BJ36,$C$8:$BJ$8=$BM$8))</f>
        <v>0</v>
      </c>
      <c r="BR36" s="75" cm="1">
        <f t="array" ref="BR36">BO36-SUM(_xlfn._xlws.FILTER(C36:BJ36,$C$8:$BJ$8=$BO$8))</f>
        <v>0</v>
      </c>
    </row>
    <row r="37" spans="1:70" s="8" customFormat="1" ht="36" customHeight="1" x14ac:dyDescent="0.2">
      <c r="A37" s="62">
        <v>5</v>
      </c>
      <c r="B37" s="95" t="s">
        <v>36</v>
      </c>
      <c r="C37" s="90">
        <f t="shared" ref="C37:E37" si="135">SUM(C38:C43)</f>
        <v>150</v>
      </c>
      <c r="D37" s="48">
        <f t="shared" si="135"/>
        <v>0</v>
      </c>
      <c r="E37" s="39">
        <f t="shared" si="135"/>
        <v>58925</v>
      </c>
      <c r="F37" s="39">
        <f t="shared" ref="F37:F42" si="136">IFERROR(E37/(C37+D37),0)</f>
        <v>392.83333333333331</v>
      </c>
      <c r="G37" s="45">
        <f t="shared" ref="G37" si="137">SUM(G38:G43)</f>
        <v>1092.76</v>
      </c>
      <c r="H37" s="26">
        <f t="shared" si="1"/>
        <v>7.2850666666666664</v>
      </c>
      <c r="I37" s="48">
        <f>SUM(I38:I42)</f>
        <v>92</v>
      </c>
      <c r="J37" s="48">
        <f>SUM(J38:J42)</f>
        <v>0</v>
      </c>
      <c r="K37" s="39">
        <f t="shared" ref="K37" si="138">SUM(K38:K43)</f>
        <v>452004.03529000003</v>
      </c>
      <c r="L37" s="39">
        <f t="shared" ref="L37:L42" si="139">IFERROR(K37/(I37+J37),0)</f>
        <v>4913.0873401086956</v>
      </c>
      <c r="M37" s="45">
        <f t="shared" ref="M37" si="140">SUM(M38:M43)</f>
        <v>2180.87</v>
      </c>
      <c r="N37" s="26">
        <f t="shared" si="5"/>
        <v>23.705108695652171</v>
      </c>
      <c r="O37" s="90">
        <f t="shared" ref="O37:Q37" si="141">SUM(O38:O43)</f>
        <v>206</v>
      </c>
      <c r="P37" s="48">
        <f t="shared" si="141"/>
        <v>0</v>
      </c>
      <c r="Q37" s="39">
        <f t="shared" si="141"/>
        <v>186364</v>
      </c>
      <c r="R37" s="39">
        <f t="shared" ref="R37:R42" si="142">IFERROR(Q37/(O37+P37),0)</f>
        <v>904.67961165048541</v>
      </c>
      <c r="S37" s="45">
        <f t="shared" ref="S37" si="143">SUM(S38:S43)</f>
        <v>3657.95</v>
      </c>
      <c r="T37" s="26">
        <f t="shared" si="9"/>
        <v>17.757038834951455</v>
      </c>
      <c r="U37" s="90">
        <f t="shared" ref="U37:W37" si="144">SUM(U38:U43)</f>
        <v>4</v>
      </c>
      <c r="V37" s="48">
        <f t="shared" si="144"/>
        <v>0</v>
      </c>
      <c r="W37" s="39">
        <f t="shared" si="144"/>
        <v>339</v>
      </c>
      <c r="X37" s="39">
        <f t="shared" ref="X37:X42" si="145">IFERROR(W37/(U37+V37),0)</f>
        <v>84.75</v>
      </c>
      <c r="Y37" s="45">
        <f t="shared" ref="Y37" si="146">SUM(Y38:Y43)</f>
        <v>30.000000000000004</v>
      </c>
      <c r="Z37" s="26">
        <f t="shared" si="13"/>
        <v>7.5000000000000009</v>
      </c>
      <c r="AA37" s="90">
        <f t="shared" ref="AA37:AC37" si="147">SUM(AA38:AA43)</f>
        <v>13</v>
      </c>
      <c r="AB37" s="48">
        <f t="shared" si="147"/>
        <v>0</v>
      </c>
      <c r="AC37" s="39">
        <f t="shared" si="147"/>
        <v>1606</v>
      </c>
      <c r="AD37" s="39">
        <f t="shared" ref="AD37:AD42" si="148">IFERROR(AC37/(AA37+AB37),0)</f>
        <v>123.53846153846153</v>
      </c>
      <c r="AE37" s="45">
        <f t="shared" ref="AE37" si="149">SUM(AE38:AE43)</f>
        <v>102.91</v>
      </c>
      <c r="AF37" s="26">
        <f t="shared" si="17"/>
        <v>7.9161538461538461</v>
      </c>
      <c r="AG37" s="90">
        <f t="shared" ref="AG37:AI37" si="150">SUM(AG38:AG43)</f>
        <v>2</v>
      </c>
      <c r="AH37" s="48">
        <f t="shared" si="150"/>
        <v>0</v>
      </c>
      <c r="AI37" s="39">
        <f t="shared" si="150"/>
        <v>855</v>
      </c>
      <c r="AJ37" s="39">
        <f t="shared" ref="AJ37:AJ42" si="151">IFERROR(AI37/(AG37+AH37),0)</f>
        <v>427.5</v>
      </c>
      <c r="AK37" s="45">
        <f t="shared" ref="AK37" si="152">SUM(AK38:AK43)</f>
        <v>30</v>
      </c>
      <c r="AL37" s="26">
        <f t="shared" si="21"/>
        <v>15</v>
      </c>
      <c r="AM37" s="90">
        <f t="shared" ref="AM37:AO37" si="153">SUM(AM38:AM43)</f>
        <v>0</v>
      </c>
      <c r="AN37" s="48">
        <f t="shared" si="153"/>
        <v>0</v>
      </c>
      <c r="AO37" s="39">
        <f t="shared" si="153"/>
        <v>0</v>
      </c>
      <c r="AP37" s="39">
        <f t="shared" ref="AP37:AP42" si="154">IFERROR(AO37/(AM37+AN37),0)</f>
        <v>0</v>
      </c>
      <c r="AQ37" s="45">
        <f t="shared" ref="AQ37" si="155">SUM(AQ38:AQ43)</f>
        <v>0</v>
      </c>
      <c r="AR37" s="26">
        <f t="shared" si="25"/>
        <v>0</v>
      </c>
      <c r="AS37" s="90">
        <f t="shared" ref="AS37:AU37" si="156">SUM(AS38:AS43)</f>
        <v>0</v>
      </c>
      <c r="AT37" s="48">
        <f t="shared" si="156"/>
        <v>0</v>
      </c>
      <c r="AU37" s="39">
        <f t="shared" si="156"/>
        <v>0</v>
      </c>
      <c r="AV37" s="39">
        <f t="shared" ref="AV37:AV42" si="157">IFERROR(AU37/(AS37+AT37),0)</f>
        <v>0</v>
      </c>
      <c r="AW37" s="45">
        <f t="shared" ref="AW37" si="158">SUM(AW38:AW43)</f>
        <v>0</v>
      </c>
      <c r="AX37" s="26">
        <f t="shared" si="29"/>
        <v>0</v>
      </c>
      <c r="AY37" s="90">
        <f t="shared" ref="AY37:BA37" si="159">SUM(AY38:AY43)</f>
        <v>0</v>
      </c>
      <c r="AZ37" s="48">
        <f t="shared" si="159"/>
        <v>0</v>
      </c>
      <c r="BA37" s="39">
        <f t="shared" si="159"/>
        <v>0</v>
      </c>
      <c r="BB37" s="39">
        <f t="shared" ref="BB37:BB42" si="160">IFERROR(BA37/(AY37+AZ37),0)</f>
        <v>0</v>
      </c>
      <c r="BC37" s="45">
        <f t="shared" ref="BC37" si="161">SUM(BC38:BC43)</f>
        <v>0</v>
      </c>
      <c r="BD37" s="26">
        <f t="shared" si="33"/>
        <v>0</v>
      </c>
      <c r="BE37" s="90">
        <f t="shared" ref="BE37:BG37" si="162">SUM(BE38:BE43)</f>
        <v>0</v>
      </c>
      <c r="BF37" s="48">
        <f t="shared" si="162"/>
        <v>0</v>
      </c>
      <c r="BG37" s="39">
        <f t="shared" si="162"/>
        <v>0</v>
      </c>
      <c r="BH37" s="39">
        <f t="shared" ref="BH37:BH42" si="163">IFERROR(BG37/(BE37+BF37),0)</f>
        <v>0</v>
      </c>
      <c r="BI37" s="45">
        <f t="shared" ref="BI37" si="164">SUM(BI38:BI43)</f>
        <v>0</v>
      </c>
      <c r="BJ37" s="26">
        <f t="shared" si="37"/>
        <v>0</v>
      </c>
      <c r="BK37" s="90">
        <f t="shared" ref="BK37:BM37" si="165">SUM(BK38:BK43)</f>
        <v>467</v>
      </c>
      <c r="BL37" s="48">
        <f t="shared" si="165"/>
        <v>0</v>
      </c>
      <c r="BM37" s="39">
        <f t="shared" si="165"/>
        <v>700093.03529000003</v>
      </c>
      <c r="BN37" s="39">
        <f t="shared" si="39"/>
        <v>1499.1285552248394</v>
      </c>
      <c r="BO37" s="45">
        <f t="shared" ref="BO37" si="166">SUM(BO38:BO43)</f>
        <v>7094.49</v>
      </c>
      <c r="BP37" s="26">
        <f t="shared" si="41"/>
        <v>15.191627408993575</v>
      </c>
      <c r="BQ37" s="75" cm="1">
        <f t="array" ref="BQ37">BM37-SUM(_xlfn._xlws.FILTER(C37:BJ37,$C$8:$BJ$8=$BM$8))</f>
        <v>0</v>
      </c>
      <c r="BR37" s="75" cm="1">
        <f t="array" ref="BR37">BO37-SUM(_xlfn._xlws.FILTER(C37:BJ37,$C$8:$BJ$8=$BO$8))</f>
        <v>0</v>
      </c>
    </row>
    <row r="38" spans="1:70" s="8" customFormat="1" ht="19.5" customHeight="1" outlineLevel="1" x14ac:dyDescent="0.2">
      <c r="A38" s="63"/>
      <c r="B38" s="91" t="str" cm="1">
        <f t="array" ref="B38:B43">$B$10:$B$15</f>
        <v>ΟΙΚΙΑΚΟΣ</v>
      </c>
      <c r="C38" s="92">
        <v>147</v>
      </c>
      <c r="D38" s="9"/>
      <c r="E38" s="9">
        <v>23433</v>
      </c>
      <c r="F38" s="9">
        <f t="shared" si="136"/>
        <v>159.40816326530611</v>
      </c>
      <c r="G38" s="19">
        <v>631.12</v>
      </c>
      <c r="H38" s="46">
        <f t="shared" si="1"/>
        <v>4.293333333333333</v>
      </c>
      <c r="I38" s="114">
        <v>86</v>
      </c>
      <c r="J38" s="9"/>
      <c r="K38" s="9">
        <v>15692</v>
      </c>
      <c r="L38" s="9">
        <f t="shared" si="139"/>
        <v>182.46511627906978</v>
      </c>
      <c r="M38" s="19">
        <v>504.93</v>
      </c>
      <c r="N38" s="46">
        <f t="shared" si="5"/>
        <v>5.871279069767442</v>
      </c>
      <c r="O38" s="92">
        <v>195</v>
      </c>
      <c r="P38" s="9"/>
      <c r="Q38" s="9">
        <v>23079</v>
      </c>
      <c r="R38" s="9">
        <f t="shared" si="142"/>
        <v>118.35384615384615</v>
      </c>
      <c r="S38" s="19">
        <v>1057.0899999999999</v>
      </c>
      <c r="T38" s="46">
        <f t="shared" si="9"/>
        <v>5.4209743589743589</v>
      </c>
      <c r="U38" s="92">
        <v>4</v>
      </c>
      <c r="V38" s="9"/>
      <c r="W38" s="9">
        <v>339</v>
      </c>
      <c r="X38" s="9">
        <f t="shared" si="145"/>
        <v>84.75</v>
      </c>
      <c r="Y38" s="19">
        <v>30.000000000000004</v>
      </c>
      <c r="Z38" s="46">
        <f t="shared" si="13"/>
        <v>7.5000000000000009</v>
      </c>
      <c r="AA38" s="92">
        <v>13</v>
      </c>
      <c r="AB38" s="9"/>
      <c r="AC38" s="9">
        <v>1606</v>
      </c>
      <c r="AD38" s="9">
        <f t="shared" si="148"/>
        <v>123.53846153846153</v>
      </c>
      <c r="AE38" s="19">
        <v>102.91</v>
      </c>
      <c r="AF38" s="46">
        <f t="shared" si="17"/>
        <v>7.9161538461538461</v>
      </c>
      <c r="AG38" s="92">
        <v>2</v>
      </c>
      <c r="AH38" s="9"/>
      <c r="AI38" s="9">
        <v>855</v>
      </c>
      <c r="AJ38" s="9">
        <f t="shared" si="151"/>
        <v>427.5</v>
      </c>
      <c r="AK38" s="19">
        <v>30</v>
      </c>
      <c r="AL38" s="46">
        <f t="shared" si="21"/>
        <v>15</v>
      </c>
      <c r="AM38" s="92"/>
      <c r="AN38" s="9"/>
      <c r="AO38" s="9"/>
      <c r="AP38" s="9">
        <f t="shared" si="154"/>
        <v>0</v>
      </c>
      <c r="AQ38" s="19"/>
      <c r="AR38" s="46">
        <f t="shared" si="25"/>
        <v>0</v>
      </c>
      <c r="AS38" s="92"/>
      <c r="AT38" s="9"/>
      <c r="AU38" s="9"/>
      <c r="AV38" s="9">
        <f t="shared" si="157"/>
        <v>0</v>
      </c>
      <c r="AW38" s="19"/>
      <c r="AX38" s="46">
        <f t="shared" si="29"/>
        <v>0</v>
      </c>
      <c r="AY38" s="92"/>
      <c r="AZ38" s="9"/>
      <c r="BA38" s="9"/>
      <c r="BB38" s="9">
        <f t="shared" si="160"/>
        <v>0</v>
      </c>
      <c r="BC38" s="19"/>
      <c r="BD38" s="46">
        <f t="shared" si="33"/>
        <v>0</v>
      </c>
      <c r="BE38" s="92"/>
      <c r="BF38" s="9"/>
      <c r="BG38" s="9"/>
      <c r="BH38" s="9">
        <f t="shared" si="163"/>
        <v>0</v>
      </c>
      <c r="BI38" s="19"/>
      <c r="BJ38" s="46">
        <f t="shared" si="37"/>
        <v>0</v>
      </c>
      <c r="BK38" s="92" cm="1">
        <f t="array" ref="BK38">SUM(_xlfn._xlws.FILTER($C38:$BJ38,$C$8:$BJ$8=BK$8))</f>
        <v>447</v>
      </c>
      <c r="BL38" s="9" cm="1">
        <f t="array" ref="BL38">SUM(_xlfn._xlws.FILTER($C38:$BJ38,$C$8:$BJ$8=BL$8))</f>
        <v>0</v>
      </c>
      <c r="BM38" s="9" cm="1">
        <f t="array" ref="BM38">SUM(_xlfn._xlws.FILTER($C38:$BJ38,$C$8:$BJ$8=BM$8))</f>
        <v>65004</v>
      </c>
      <c r="BN38" s="9">
        <f t="shared" si="39"/>
        <v>145.4228187919463</v>
      </c>
      <c r="BO38" s="19" cm="1">
        <f t="array" ref="BO38">SUM(_xlfn._xlws.FILTER($C38:$BJ38,$C$8:$BJ$8=BO$8))</f>
        <v>2356.0499999999997</v>
      </c>
      <c r="BP38" s="46">
        <f t="shared" si="41"/>
        <v>5.2708053691275163</v>
      </c>
      <c r="BQ38" s="75" cm="1">
        <f t="array" ref="BQ38">BM38-SUM(_xlfn._xlws.FILTER(C38:BJ38,$C$8:$BJ$8=$BM$8))</f>
        <v>0</v>
      </c>
      <c r="BR38" s="75" cm="1">
        <f t="array" ref="BR38">BO38-SUM(_xlfn._xlws.FILTER(C38:BJ38,$C$8:$BJ$8=$BO$8))</f>
        <v>0</v>
      </c>
    </row>
    <row r="39" spans="1:70" s="8" customFormat="1" ht="19.5" customHeight="1" outlineLevel="1" x14ac:dyDescent="0.2">
      <c r="A39" s="63"/>
      <c r="B39" s="91" t="str">
        <v>ΕΜΠΟΡΙΚΟΣ</v>
      </c>
      <c r="C39" s="92">
        <v>3</v>
      </c>
      <c r="D39" s="9"/>
      <c r="E39" s="9">
        <v>35492</v>
      </c>
      <c r="F39" s="9">
        <f t="shared" si="136"/>
        <v>11830.666666666666</v>
      </c>
      <c r="G39" s="19">
        <v>461.64</v>
      </c>
      <c r="H39" s="46">
        <f t="shared" si="1"/>
        <v>153.88</v>
      </c>
      <c r="I39" s="114">
        <v>5</v>
      </c>
      <c r="J39" s="9"/>
      <c r="K39" s="9">
        <v>43320.03529</v>
      </c>
      <c r="L39" s="9">
        <f t="shared" si="139"/>
        <v>8664.0070579999992</v>
      </c>
      <c r="M39" s="19">
        <v>754.73</v>
      </c>
      <c r="N39" s="46">
        <f t="shared" si="5"/>
        <v>150.946</v>
      </c>
      <c r="O39" s="92">
        <v>11</v>
      </c>
      <c r="P39" s="9"/>
      <c r="Q39" s="9">
        <v>163285</v>
      </c>
      <c r="R39" s="9">
        <f t="shared" si="142"/>
        <v>14844.09090909091</v>
      </c>
      <c r="S39" s="19">
        <v>2600.86</v>
      </c>
      <c r="T39" s="46">
        <f t="shared" si="9"/>
        <v>236.44181818181821</v>
      </c>
      <c r="U39" s="92"/>
      <c r="V39" s="9"/>
      <c r="W39" s="9"/>
      <c r="X39" s="9">
        <f t="shared" si="145"/>
        <v>0</v>
      </c>
      <c r="Y39" s="19"/>
      <c r="Z39" s="46">
        <f t="shared" si="13"/>
        <v>0</v>
      </c>
      <c r="AA39" s="92"/>
      <c r="AB39" s="9"/>
      <c r="AC39" s="9"/>
      <c r="AD39" s="9">
        <f t="shared" si="148"/>
        <v>0</v>
      </c>
      <c r="AE39" s="19"/>
      <c r="AF39" s="46">
        <f t="shared" si="17"/>
        <v>0</v>
      </c>
      <c r="AG39" s="92"/>
      <c r="AH39" s="9"/>
      <c r="AI39" s="9"/>
      <c r="AJ39" s="9">
        <f t="shared" si="151"/>
        <v>0</v>
      </c>
      <c r="AK39" s="19"/>
      <c r="AL39" s="46">
        <f t="shared" si="21"/>
        <v>0</v>
      </c>
      <c r="AM39" s="92"/>
      <c r="AN39" s="9"/>
      <c r="AO39" s="9"/>
      <c r="AP39" s="9">
        <f t="shared" si="154"/>
        <v>0</v>
      </c>
      <c r="AQ39" s="19"/>
      <c r="AR39" s="46">
        <f t="shared" si="25"/>
        <v>0</v>
      </c>
      <c r="AS39" s="92"/>
      <c r="AT39" s="9"/>
      <c r="AU39" s="9"/>
      <c r="AV39" s="9">
        <f t="shared" si="157"/>
        <v>0</v>
      </c>
      <c r="AW39" s="19"/>
      <c r="AX39" s="46">
        <f t="shared" si="29"/>
        <v>0</v>
      </c>
      <c r="AY39" s="92"/>
      <c r="AZ39" s="9"/>
      <c r="BA39" s="9"/>
      <c r="BB39" s="9">
        <f t="shared" si="160"/>
        <v>0</v>
      </c>
      <c r="BC39" s="19"/>
      <c r="BD39" s="46">
        <f t="shared" si="33"/>
        <v>0</v>
      </c>
      <c r="BE39" s="92"/>
      <c r="BF39" s="9"/>
      <c r="BG39" s="9"/>
      <c r="BH39" s="9">
        <f t="shared" si="163"/>
        <v>0</v>
      </c>
      <c r="BI39" s="19"/>
      <c r="BJ39" s="46">
        <f t="shared" si="37"/>
        <v>0</v>
      </c>
      <c r="BK39" s="92" cm="1">
        <f t="array" ref="BK39">SUM(_xlfn._xlws.FILTER($C39:$BJ39,$C$8:$BJ$8=BK$8))</f>
        <v>19</v>
      </c>
      <c r="BL39" s="9" cm="1">
        <f t="array" ref="BL39">SUM(_xlfn._xlws.FILTER($C39:$BJ39,$C$8:$BJ$8=BL$8))</f>
        <v>0</v>
      </c>
      <c r="BM39" s="9" cm="1">
        <f t="array" ref="BM39">SUM(_xlfn._xlws.FILTER($C39:$BJ39,$C$8:$BJ$8=BM$8))</f>
        <v>242097.03529</v>
      </c>
      <c r="BN39" s="9">
        <f t="shared" si="39"/>
        <v>12741.949225789474</v>
      </c>
      <c r="BO39" s="19" cm="1">
        <f t="array" ref="BO39">SUM(_xlfn._xlws.FILTER($C39:$BJ39,$C$8:$BJ$8=BO$8))</f>
        <v>3817.23</v>
      </c>
      <c r="BP39" s="46">
        <f t="shared" si="41"/>
        <v>200.90684210526317</v>
      </c>
      <c r="BQ39" s="75" cm="1">
        <f t="array" ref="BQ39">BM39-SUM(_xlfn._xlws.FILTER(C39:BJ39,$C$8:$BJ$8=$BM$8))</f>
        <v>0</v>
      </c>
      <c r="BR39" s="75" cm="1">
        <f t="array" ref="BR39">BO39-SUM(_xlfn._xlws.FILTER(C39:BJ39,$C$8:$BJ$8=$BO$8))</f>
        <v>0</v>
      </c>
    </row>
    <row r="40" spans="1:70" s="8" customFormat="1" ht="19.5" customHeight="1" outlineLevel="1" x14ac:dyDescent="0.2">
      <c r="A40" s="63"/>
      <c r="B40" s="91" t="str">
        <v>CNG</v>
      </c>
      <c r="C40" s="92"/>
      <c r="D40" s="9"/>
      <c r="E40" s="9"/>
      <c r="F40" s="9">
        <f t="shared" si="136"/>
        <v>0</v>
      </c>
      <c r="G40" s="19"/>
      <c r="H40" s="46">
        <f t="shared" si="1"/>
        <v>0</v>
      </c>
      <c r="I40" s="114">
        <v>1</v>
      </c>
      <c r="J40" s="9"/>
      <c r="K40" s="9">
        <v>392992</v>
      </c>
      <c r="L40" s="9">
        <f t="shared" si="139"/>
        <v>392992</v>
      </c>
      <c r="M40" s="19">
        <v>921.21</v>
      </c>
      <c r="N40" s="46">
        <f t="shared" si="5"/>
        <v>921.21</v>
      </c>
      <c r="O40" s="92"/>
      <c r="P40" s="9"/>
      <c r="Q40" s="9"/>
      <c r="R40" s="9">
        <f t="shared" si="142"/>
        <v>0</v>
      </c>
      <c r="S40" s="19"/>
      <c r="T40" s="46">
        <f t="shared" si="9"/>
        <v>0</v>
      </c>
      <c r="U40" s="92"/>
      <c r="V40" s="9"/>
      <c r="W40" s="9"/>
      <c r="X40" s="9">
        <f t="shared" si="145"/>
        <v>0</v>
      </c>
      <c r="Y40" s="19"/>
      <c r="Z40" s="46">
        <f t="shared" si="13"/>
        <v>0</v>
      </c>
      <c r="AA40" s="92"/>
      <c r="AB40" s="9"/>
      <c r="AC40" s="9"/>
      <c r="AD40" s="9">
        <f t="shared" si="148"/>
        <v>0</v>
      </c>
      <c r="AE40" s="19"/>
      <c r="AF40" s="46">
        <f t="shared" si="17"/>
        <v>0</v>
      </c>
      <c r="AG40" s="92"/>
      <c r="AH40" s="9"/>
      <c r="AI40" s="9"/>
      <c r="AJ40" s="9">
        <f t="shared" si="151"/>
        <v>0</v>
      </c>
      <c r="AK40" s="19"/>
      <c r="AL40" s="46">
        <f t="shared" si="21"/>
        <v>0</v>
      </c>
      <c r="AM40" s="92"/>
      <c r="AN40" s="9"/>
      <c r="AO40" s="9"/>
      <c r="AP40" s="9">
        <f t="shared" si="154"/>
        <v>0</v>
      </c>
      <c r="AQ40" s="19"/>
      <c r="AR40" s="46">
        <f t="shared" si="25"/>
        <v>0</v>
      </c>
      <c r="AS40" s="92"/>
      <c r="AT40" s="9"/>
      <c r="AU40" s="9"/>
      <c r="AV40" s="9">
        <f t="shared" si="157"/>
        <v>0</v>
      </c>
      <c r="AW40" s="19"/>
      <c r="AX40" s="46">
        <f t="shared" si="29"/>
        <v>0</v>
      </c>
      <c r="AY40" s="92"/>
      <c r="AZ40" s="9"/>
      <c r="BA40" s="9"/>
      <c r="BB40" s="9">
        <f t="shared" si="160"/>
        <v>0</v>
      </c>
      <c r="BC40" s="19"/>
      <c r="BD40" s="46">
        <f t="shared" si="33"/>
        <v>0</v>
      </c>
      <c r="BE40" s="92"/>
      <c r="BF40" s="9"/>
      <c r="BG40" s="9"/>
      <c r="BH40" s="9">
        <f t="shared" si="163"/>
        <v>0</v>
      </c>
      <c r="BI40" s="19"/>
      <c r="BJ40" s="46">
        <f t="shared" si="37"/>
        <v>0</v>
      </c>
      <c r="BK40" s="92" cm="1">
        <f t="array" ref="BK40">SUM(_xlfn._xlws.FILTER($C40:$BJ40,$C$8:$BJ$8=BK$8))</f>
        <v>1</v>
      </c>
      <c r="BL40" s="9" cm="1">
        <f t="array" ref="BL40">SUM(_xlfn._xlws.FILTER($C40:$BJ40,$C$8:$BJ$8=BL$8))</f>
        <v>0</v>
      </c>
      <c r="BM40" s="9" cm="1">
        <f t="array" ref="BM40">SUM(_xlfn._xlws.FILTER($C40:$BJ40,$C$8:$BJ$8=BM$8))</f>
        <v>392992</v>
      </c>
      <c r="BN40" s="9">
        <f t="shared" si="39"/>
        <v>392992</v>
      </c>
      <c r="BO40" s="19" cm="1">
        <f t="array" ref="BO40">SUM(_xlfn._xlws.FILTER($C40:$BJ40,$C$8:$BJ$8=BO$8))</f>
        <v>921.21</v>
      </c>
      <c r="BP40" s="46">
        <f t="shared" si="41"/>
        <v>921.21</v>
      </c>
      <c r="BQ40" s="75" cm="1">
        <f t="array" ref="BQ40">BM40-SUM(_xlfn._xlws.FILTER(C40:BJ40,$C$8:$BJ$8=$BM$8))</f>
        <v>0</v>
      </c>
      <c r="BR40" s="75" cm="1">
        <f t="array" ref="BR40">BO40-SUM(_xlfn._xlws.FILTER(C40:BJ40,$C$8:$BJ$8=$BO$8))</f>
        <v>0</v>
      </c>
    </row>
    <row r="41" spans="1:70" s="12" customFormat="1" ht="19.5" customHeight="1" outlineLevel="1" x14ac:dyDescent="0.2">
      <c r="A41" s="63"/>
      <c r="B41" s="91" t="str">
        <v>ΒΙΟΜΗΧΑΝΙΚΟΣ</v>
      </c>
      <c r="C41" s="92"/>
      <c r="D41" s="9"/>
      <c r="E41" s="9"/>
      <c r="F41" s="9">
        <f t="shared" si="136"/>
        <v>0</v>
      </c>
      <c r="G41" s="19"/>
      <c r="H41" s="46">
        <f t="shared" si="1"/>
        <v>0</v>
      </c>
      <c r="I41" s="114"/>
      <c r="J41" s="9"/>
      <c r="K41" s="9"/>
      <c r="L41" s="9">
        <f t="shared" si="139"/>
        <v>0</v>
      </c>
      <c r="M41" s="19"/>
      <c r="N41" s="46">
        <f t="shared" si="5"/>
        <v>0</v>
      </c>
      <c r="O41" s="92"/>
      <c r="P41" s="9"/>
      <c r="Q41" s="9"/>
      <c r="R41" s="9">
        <f t="shared" si="142"/>
        <v>0</v>
      </c>
      <c r="S41" s="19"/>
      <c r="T41" s="46">
        <f t="shared" si="9"/>
        <v>0</v>
      </c>
      <c r="U41" s="92"/>
      <c r="V41" s="9"/>
      <c r="W41" s="9"/>
      <c r="X41" s="9">
        <f t="shared" si="145"/>
        <v>0</v>
      </c>
      <c r="Y41" s="19"/>
      <c r="Z41" s="46">
        <f t="shared" si="13"/>
        <v>0</v>
      </c>
      <c r="AA41" s="92"/>
      <c r="AB41" s="9"/>
      <c r="AC41" s="9"/>
      <c r="AD41" s="9">
        <f t="shared" si="148"/>
        <v>0</v>
      </c>
      <c r="AE41" s="19"/>
      <c r="AF41" s="46">
        <f t="shared" si="17"/>
        <v>0</v>
      </c>
      <c r="AG41" s="92"/>
      <c r="AH41" s="9"/>
      <c r="AI41" s="9"/>
      <c r="AJ41" s="9">
        <f t="shared" si="151"/>
        <v>0</v>
      </c>
      <c r="AK41" s="19"/>
      <c r="AL41" s="46">
        <f t="shared" si="21"/>
        <v>0</v>
      </c>
      <c r="AM41" s="92"/>
      <c r="AN41" s="9"/>
      <c r="AO41" s="9"/>
      <c r="AP41" s="9">
        <f t="shared" si="154"/>
        <v>0</v>
      </c>
      <c r="AQ41" s="19"/>
      <c r="AR41" s="46">
        <f t="shared" si="25"/>
        <v>0</v>
      </c>
      <c r="AS41" s="92"/>
      <c r="AT41" s="9"/>
      <c r="AU41" s="9"/>
      <c r="AV41" s="9">
        <f t="shared" si="157"/>
        <v>0</v>
      </c>
      <c r="AW41" s="19"/>
      <c r="AX41" s="46">
        <f t="shared" si="29"/>
        <v>0</v>
      </c>
      <c r="AY41" s="92"/>
      <c r="AZ41" s="9"/>
      <c r="BA41" s="9"/>
      <c r="BB41" s="9">
        <f t="shared" si="160"/>
        <v>0</v>
      </c>
      <c r="BC41" s="19"/>
      <c r="BD41" s="46">
        <f t="shared" si="33"/>
        <v>0</v>
      </c>
      <c r="BE41" s="92"/>
      <c r="BF41" s="9"/>
      <c r="BG41" s="9"/>
      <c r="BH41" s="9">
        <f t="shared" si="163"/>
        <v>0</v>
      </c>
      <c r="BI41" s="19"/>
      <c r="BJ41" s="46">
        <f t="shared" si="37"/>
        <v>0</v>
      </c>
      <c r="BK41" s="92" cm="1">
        <f t="array" ref="BK41">SUM(_xlfn._xlws.FILTER($C41:$BJ41,$C$8:$BJ$8=BK$8))</f>
        <v>0</v>
      </c>
      <c r="BL41" s="9" cm="1">
        <f t="array" ref="BL41">SUM(_xlfn._xlws.FILTER($C41:$BJ41,$C$8:$BJ$8=BL$8))</f>
        <v>0</v>
      </c>
      <c r="BM41" s="9" cm="1">
        <f t="array" ref="BM41">SUM(_xlfn._xlws.FILTER($C41:$BJ41,$C$8:$BJ$8=BM$8))</f>
        <v>0</v>
      </c>
      <c r="BN41" s="9">
        <f t="shared" si="39"/>
        <v>0</v>
      </c>
      <c r="BO41" s="19" cm="1">
        <f t="array" ref="BO41">SUM(_xlfn._xlws.FILTER($C41:$BJ41,$C$8:$BJ$8=BO$8))</f>
        <v>0</v>
      </c>
      <c r="BP41" s="46">
        <f t="shared" si="41"/>
        <v>0</v>
      </c>
      <c r="BQ41" s="75" cm="1">
        <f t="array" ref="BQ41">BM41-SUM(_xlfn._xlws.FILTER(C41:BJ41,$C$8:$BJ$8=$BM$8))</f>
        <v>0</v>
      </c>
      <c r="BR41" s="75" cm="1">
        <f t="array" ref="BR41">BO41-SUM(_xlfn._xlws.FILTER(C41:BJ41,$C$8:$BJ$8=$BO$8))</f>
        <v>0</v>
      </c>
    </row>
    <row r="42" spans="1:70" s="12" customFormat="1" ht="19.5" customHeight="1" outlineLevel="1" x14ac:dyDescent="0.2">
      <c r="A42" s="64"/>
      <c r="B42" s="91" t="str">
        <v>ΚΛΙΜΑΤΙΣΜΟΣ / ΣΥΜΠΑΡΑΓΩΓΗ</v>
      </c>
      <c r="C42" s="93"/>
      <c r="D42" s="57"/>
      <c r="E42" s="65"/>
      <c r="F42" s="9">
        <f t="shared" si="136"/>
        <v>0</v>
      </c>
      <c r="G42" s="51"/>
      <c r="H42" s="46">
        <f t="shared" si="1"/>
        <v>0</v>
      </c>
      <c r="I42" s="56"/>
      <c r="J42" s="57"/>
      <c r="K42" s="65"/>
      <c r="L42" s="9">
        <f t="shared" si="139"/>
        <v>0</v>
      </c>
      <c r="M42" s="51"/>
      <c r="N42" s="46">
        <f t="shared" si="5"/>
        <v>0</v>
      </c>
      <c r="O42" s="93"/>
      <c r="P42" s="57"/>
      <c r="Q42" s="65"/>
      <c r="R42" s="9">
        <f t="shared" si="142"/>
        <v>0</v>
      </c>
      <c r="S42" s="51"/>
      <c r="T42" s="46">
        <f t="shared" si="9"/>
        <v>0</v>
      </c>
      <c r="U42" s="93"/>
      <c r="V42" s="57"/>
      <c r="W42" s="65"/>
      <c r="X42" s="9">
        <f t="shared" si="145"/>
        <v>0</v>
      </c>
      <c r="Y42" s="51"/>
      <c r="Z42" s="46">
        <f t="shared" si="13"/>
        <v>0</v>
      </c>
      <c r="AA42" s="93"/>
      <c r="AB42" s="57"/>
      <c r="AC42" s="65"/>
      <c r="AD42" s="9">
        <f t="shared" si="148"/>
        <v>0</v>
      </c>
      <c r="AE42" s="51"/>
      <c r="AF42" s="46">
        <f t="shared" si="17"/>
        <v>0</v>
      </c>
      <c r="AG42" s="93"/>
      <c r="AH42" s="57"/>
      <c r="AI42" s="65"/>
      <c r="AJ42" s="9">
        <f t="shared" si="151"/>
        <v>0</v>
      </c>
      <c r="AK42" s="51"/>
      <c r="AL42" s="46">
        <f t="shared" si="21"/>
        <v>0</v>
      </c>
      <c r="AM42" s="93"/>
      <c r="AN42" s="57"/>
      <c r="AO42" s="65"/>
      <c r="AP42" s="9">
        <f t="shared" si="154"/>
        <v>0</v>
      </c>
      <c r="AQ42" s="51"/>
      <c r="AR42" s="46">
        <f t="shared" si="25"/>
        <v>0</v>
      </c>
      <c r="AS42" s="93"/>
      <c r="AT42" s="57"/>
      <c r="AU42" s="65"/>
      <c r="AV42" s="9">
        <f t="shared" si="157"/>
        <v>0</v>
      </c>
      <c r="AW42" s="51"/>
      <c r="AX42" s="46">
        <f t="shared" si="29"/>
        <v>0</v>
      </c>
      <c r="AY42" s="93"/>
      <c r="AZ42" s="57"/>
      <c r="BA42" s="65"/>
      <c r="BB42" s="9">
        <f t="shared" si="160"/>
        <v>0</v>
      </c>
      <c r="BC42" s="51"/>
      <c r="BD42" s="46">
        <f t="shared" si="33"/>
        <v>0</v>
      </c>
      <c r="BE42" s="93"/>
      <c r="BF42" s="57"/>
      <c r="BG42" s="65"/>
      <c r="BH42" s="9">
        <f t="shared" si="163"/>
        <v>0</v>
      </c>
      <c r="BI42" s="51"/>
      <c r="BJ42" s="46">
        <f t="shared" si="37"/>
        <v>0</v>
      </c>
      <c r="BK42" s="93" cm="1">
        <f t="array" ref="BK42">SUM(_xlfn._xlws.FILTER($C42:$BJ42,$C$8:$BJ$8=BK$8))</f>
        <v>0</v>
      </c>
      <c r="BL42" s="57" cm="1">
        <f t="array" ref="BL42">SUM(_xlfn._xlws.FILTER($C42:$BJ42,$C$8:$BJ$8=BL$8))</f>
        <v>0</v>
      </c>
      <c r="BM42" s="65" cm="1">
        <f t="array" ref="BM42">SUM(_xlfn._xlws.FILTER($C42:$BJ42,$C$8:$BJ$8=BM$8))</f>
        <v>0</v>
      </c>
      <c r="BN42" s="9">
        <f t="shared" si="39"/>
        <v>0</v>
      </c>
      <c r="BO42" s="51" cm="1">
        <f t="array" ref="BO42">SUM(_xlfn._xlws.FILTER($C42:$BJ42,$C$8:$BJ$8=BO$8))</f>
        <v>0</v>
      </c>
      <c r="BP42" s="46">
        <f t="shared" si="41"/>
        <v>0</v>
      </c>
      <c r="BQ42" s="75" cm="1">
        <f t="array" ref="BQ42">BM42-SUM(_xlfn._xlws.FILTER(C42:BJ42,$C$8:$BJ$8=$BM$8))</f>
        <v>0</v>
      </c>
      <c r="BR42" s="75" cm="1">
        <f t="array" ref="BR42">BO42-SUM(_xlfn._xlws.FILTER(C42:BJ42,$C$8:$BJ$8=$BO$8))</f>
        <v>0</v>
      </c>
    </row>
    <row r="43" spans="1:70" s="12" customFormat="1" ht="19.5" customHeight="1" outlineLevel="1" thickBot="1" x14ac:dyDescent="0.25">
      <c r="A43" s="63"/>
      <c r="B43" s="94" t="str">
        <v>ΕΙΚΟΝΙΚΗ ΔΙΑΣΥΝΔΕΣΗ</v>
      </c>
      <c r="C43" s="93"/>
      <c r="D43" s="56"/>
      <c r="E43" s="65"/>
      <c r="F43" s="57"/>
      <c r="G43" s="51"/>
      <c r="H43" s="49">
        <f t="shared" si="1"/>
        <v>0</v>
      </c>
      <c r="I43" s="115"/>
      <c r="J43" s="115"/>
      <c r="K43" s="116"/>
      <c r="L43" s="117"/>
      <c r="M43" s="118"/>
      <c r="N43" s="119">
        <f t="shared" si="5"/>
        <v>0</v>
      </c>
      <c r="O43" s="93"/>
      <c r="P43" s="56"/>
      <c r="Q43" s="65"/>
      <c r="R43" s="57"/>
      <c r="S43" s="51"/>
      <c r="T43" s="49">
        <f t="shared" si="9"/>
        <v>0</v>
      </c>
      <c r="U43" s="93"/>
      <c r="V43" s="56"/>
      <c r="W43" s="65"/>
      <c r="X43" s="57"/>
      <c r="Y43" s="51"/>
      <c r="Z43" s="49">
        <f t="shared" si="13"/>
        <v>0</v>
      </c>
      <c r="AA43" s="93"/>
      <c r="AB43" s="56"/>
      <c r="AC43" s="65"/>
      <c r="AD43" s="57"/>
      <c r="AE43" s="51"/>
      <c r="AF43" s="49">
        <f t="shared" si="17"/>
        <v>0</v>
      </c>
      <c r="AG43" s="93"/>
      <c r="AH43" s="56"/>
      <c r="AI43" s="65"/>
      <c r="AJ43" s="57"/>
      <c r="AK43" s="51"/>
      <c r="AL43" s="49">
        <f t="shared" si="21"/>
        <v>0</v>
      </c>
      <c r="AM43" s="93"/>
      <c r="AN43" s="56"/>
      <c r="AO43" s="65"/>
      <c r="AP43" s="57"/>
      <c r="AQ43" s="51"/>
      <c r="AR43" s="49">
        <f t="shared" si="25"/>
        <v>0</v>
      </c>
      <c r="AS43" s="93"/>
      <c r="AT43" s="56"/>
      <c r="AU43" s="65"/>
      <c r="AV43" s="57"/>
      <c r="AW43" s="51"/>
      <c r="AX43" s="49">
        <f t="shared" si="29"/>
        <v>0</v>
      </c>
      <c r="AY43" s="93"/>
      <c r="AZ43" s="56"/>
      <c r="BA43" s="65"/>
      <c r="BB43" s="57"/>
      <c r="BC43" s="51"/>
      <c r="BD43" s="49">
        <f t="shared" si="33"/>
        <v>0</v>
      </c>
      <c r="BE43" s="93"/>
      <c r="BF43" s="56"/>
      <c r="BG43" s="65"/>
      <c r="BH43" s="57"/>
      <c r="BI43" s="51"/>
      <c r="BJ43" s="49">
        <f t="shared" si="37"/>
        <v>0</v>
      </c>
      <c r="BK43" s="93" cm="1">
        <f t="array" ref="BK43">SUM(_xlfn._xlws.FILTER($C43:$BJ43,$C$8:$BJ$8=BK$8))</f>
        <v>0</v>
      </c>
      <c r="BL43" s="56" cm="1">
        <f t="array" ref="BL43">SUM(_xlfn._xlws.FILTER($C43:$BJ43,$C$8:$BJ$8=BL$8))</f>
        <v>0</v>
      </c>
      <c r="BM43" s="65" cm="1">
        <f t="array" ref="BM43">SUM(_xlfn._xlws.FILTER($C43:$BJ43,$C$8:$BJ$8=BM$8))</f>
        <v>0</v>
      </c>
      <c r="BN43" s="57">
        <f t="shared" si="39"/>
        <v>0</v>
      </c>
      <c r="BO43" s="51" cm="1">
        <f t="array" ref="BO43">SUM(_xlfn._xlws.FILTER($C43:$BJ43,$C$8:$BJ$8=BO$8))</f>
        <v>0</v>
      </c>
      <c r="BP43" s="49">
        <f t="shared" si="41"/>
        <v>0</v>
      </c>
      <c r="BQ43" s="75" cm="1">
        <f t="array" ref="BQ43">BM43-SUM(_xlfn._xlws.FILTER(C43:BJ43,$C$8:$BJ$8=$BM$8))</f>
        <v>0</v>
      </c>
      <c r="BR43" s="75" cm="1">
        <f t="array" ref="BR43">BO43-SUM(_xlfn._xlws.FILTER(C43:BJ43,$C$8:$BJ$8=$BO$8))</f>
        <v>0</v>
      </c>
    </row>
    <row r="44" spans="1:70" s="8" customFormat="1" ht="36" customHeight="1" x14ac:dyDescent="0.2">
      <c r="A44" s="62">
        <v>6</v>
      </c>
      <c r="B44" s="95" t="s">
        <v>37</v>
      </c>
      <c r="C44" s="90">
        <f t="shared" ref="C44:E44" si="167">SUM(C45:C50)</f>
        <v>16535</v>
      </c>
      <c r="D44" s="48">
        <f t="shared" si="167"/>
        <v>0</v>
      </c>
      <c r="E44" s="39">
        <f t="shared" si="167"/>
        <v>7008518</v>
      </c>
      <c r="F44" s="39">
        <f t="shared" ref="F44:F49" si="168">IFERROR(E44/(C44+D44),0)</f>
        <v>423.85957060780163</v>
      </c>
      <c r="G44" s="45">
        <f t="shared" ref="G44" si="169">SUM(G45:G50)</f>
        <v>87892.790000000008</v>
      </c>
      <c r="H44" s="120">
        <f t="shared" si="1"/>
        <v>5.3155603265799822</v>
      </c>
      <c r="I44" s="90">
        <f>SUM(I45:I49)</f>
        <v>10261</v>
      </c>
      <c r="J44" s="48">
        <f>SUM(J45:J49)</f>
        <v>1</v>
      </c>
      <c r="K44" s="39">
        <f t="shared" ref="K44" si="170">SUM(K45:K50)</f>
        <v>2654710</v>
      </c>
      <c r="L44" s="39">
        <f t="shared" ref="L44:L49" si="171">IFERROR(K44/(I44+J44),0)</f>
        <v>258.69323718573378</v>
      </c>
      <c r="M44" s="45">
        <f t="shared" ref="M44" si="172">SUM(M45:M50)</f>
        <v>74819.66</v>
      </c>
      <c r="N44" s="26">
        <f t="shared" si="5"/>
        <v>7.2909432859091794</v>
      </c>
      <c r="O44" s="48">
        <f t="shared" ref="O44:Q44" si="173">SUM(O45:O50)</f>
        <v>141063</v>
      </c>
      <c r="P44" s="48">
        <f t="shared" si="173"/>
        <v>0</v>
      </c>
      <c r="Q44" s="39">
        <f t="shared" si="173"/>
        <v>88769912</v>
      </c>
      <c r="R44" s="39">
        <f t="shared" ref="R44" si="174">IFERROR(Q44/(O44+P44),0)</f>
        <v>629.29267065070212</v>
      </c>
      <c r="S44" s="45">
        <f t="shared" ref="S44" si="175">SUM(S45:S50)</f>
        <v>1818378.9999999998</v>
      </c>
      <c r="T44" s="26">
        <f t="shared" si="9"/>
        <v>12.890545359165761</v>
      </c>
      <c r="U44" s="90">
        <f t="shared" ref="U44:W44" si="176">SUM(U45:U50)</f>
        <v>220</v>
      </c>
      <c r="V44" s="48">
        <f t="shared" si="176"/>
        <v>0</v>
      </c>
      <c r="W44" s="39">
        <f t="shared" si="176"/>
        <v>5128570</v>
      </c>
      <c r="X44" s="39">
        <f t="shared" ref="X44:X65" si="177">IFERROR(W44/(U44+V44),0)</f>
        <v>23311.68181818182</v>
      </c>
      <c r="Y44" s="45">
        <f t="shared" ref="Y44" si="178">SUM(Y45:Y50)</f>
        <v>30306.339999999997</v>
      </c>
      <c r="Z44" s="26">
        <f t="shared" si="13"/>
        <v>137.75609090909089</v>
      </c>
      <c r="AA44" s="90">
        <f t="shared" ref="AA44:AC44" si="179">SUM(AA45:AA50)</f>
        <v>503</v>
      </c>
      <c r="AB44" s="48">
        <f t="shared" si="179"/>
        <v>0</v>
      </c>
      <c r="AC44" s="39">
        <f t="shared" si="179"/>
        <v>10927684</v>
      </c>
      <c r="AD44" s="39">
        <f t="shared" ref="AD44:AD63" si="180">IFERROR(AC44/(AA44+AB44),0)</f>
        <v>21725.017892644137</v>
      </c>
      <c r="AE44" s="45">
        <f t="shared" ref="AE44" si="181">SUM(AE45:AE50)</f>
        <v>24930.369999999995</v>
      </c>
      <c r="AF44" s="26">
        <f t="shared" si="17"/>
        <v>49.563359840954263</v>
      </c>
      <c r="AG44" s="90">
        <f t="shared" ref="AG44:AI44" si="182">SUM(AG45:AG50)</f>
        <v>218</v>
      </c>
      <c r="AH44" s="48">
        <f t="shared" si="182"/>
        <v>0</v>
      </c>
      <c r="AI44" s="39">
        <f t="shared" si="182"/>
        <v>2060066</v>
      </c>
      <c r="AJ44" s="39">
        <f t="shared" ref="AJ44:AJ77" si="183">IFERROR(AI44/(AG44+AH44),0)</f>
        <v>9449.8440366972482</v>
      </c>
      <c r="AK44" s="45">
        <f t="shared" ref="AK44" si="184">SUM(AK45:AK50)</f>
        <v>8265.0300000000007</v>
      </c>
      <c r="AL44" s="26">
        <f t="shared" si="21"/>
        <v>37.91298165137615</v>
      </c>
      <c r="AM44" s="90">
        <f t="shared" ref="AM44:AO44" si="185">SUM(AM45:AM50)</f>
        <v>0</v>
      </c>
      <c r="AN44" s="48">
        <f t="shared" si="185"/>
        <v>0</v>
      </c>
      <c r="AO44" s="39">
        <f t="shared" si="185"/>
        <v>0</v>
      </c>
      <c r="AP44" s="39">
        <f t="shared" ref="AP44:AP49" si="186">IFERROR(AO44/(AM44+AN44),0)</f>
        <v>0</v>
      </c>
      <c r="AQ44" s="45">
        <f t="shared" ref="AQ44" si="187">SUM(AQ45:AQ50)</f>
        <v>0</v>
      </c>
      <c r="AR44" s="26">
        <f t="shared" si="25"/>
        <v>0</v>
      </c>
      <c r="AS44" s="90">
        <f t="shared" ref="AS44:AU44" si="188">SUM(AS45:AS50)</f>
        <v>0</v>
      </c>
      <c r="AT44" s="48">
        <f t="shared" si="188"/>
        <v>0</v>
      </c>
      <c r="AU44" s="39">
        <f t="shared" si="188"/>
        <v>0</v>
      </c>
      <c r="AV44" s="39">
        <f t="shared" ref="AV44:AV49" si="189">IFERROR(AU44/(AS44+AT44),0)</f>
        <v>0</v>
      </c>
      <c r="AW44" s="45">
        <f t="shared" ref="AW44" si="190">SUM(AW45:AW50)</f>
        <v>0</v>
      </c>
      <c r="AX44" s="26">
        <f t="shared" si="29"/>
        <v>0</v>
      </c>
      <c r="AY44" s="90">
        <f t="shared" ref="AY44:BA44" si="191">SUM(AY45:AY50)</f>
        <v>0</v>
      </c>
      <c r="AZ44" s="48">
        <f t="shared" si="191"/>
        <v>0</v>
      </c>
      <c r="BA44" s="39">
        <f t="shared" si="191"/>
        <v>0</v>
      </c>
      <c r="BB44" s="39">
        <f t="shared" ref="BB44:BB49" si="192">IFERROR(BA44/(AY44+AZ44),0)</f>
        <v>0</v>
      </c>
      <c r="BC44" s="45">
        <f t="shared" ref="BC44" si="193">SUM(BC45:BC50)</f>
        <v>0</v>
      </c>
      <c r="BD44" s="26">
        <f t="shared" si="33"/>
        <v>0</v>
      </c>
      <c r="BE44" s="90">
        <f t="shared" ref="BE44:BG44" si="194">SUM(BE45:BE50)</f>
        <v>0</v>
      </c>
      <c r="BF44" s="48">
        <f t="shared" si="194"/>
        <v>0</v>
      </c>
      <c r="BG44" s="39">
        <f t="shared" si="194"/>
        <v>0</v>
      </c>
      <c r="BH44" s="39">
        <f t="shared" ref="BH44:BH49" si="195">IFERROR(BG44/(BE44+BF44),0)</f>
        <v>0</v>
      </c>
      <c r="BI44" s="45">
        <f t="shared" ref="BI44" si="196">SUM(BI45:BI50)</f>
        <v>0</v>
      </c>
      <c r="BJ44" s="26">
        <f t="shared" si="37"/>
        <v>0</v>
      </c>
      <c r="BK44" s="90">
        <f t="shared" ref="BK44:BM44" si="197">SUM(BK45:BK50)</f>
        <v>168800</v>
      </c>
      <c r="BL44" s="48">
        <f t="shared" si="197"/>
        <v>1</v>
      </c>
      <c r="BM44" s="39">
        <f t="shared" si="197"/>
        <v>116549460</v>
      </c>
      <c r="BN44" s="39">
        <f t="shared" si="39"/>
        <v>690.45479588391061</v>
      </c>
      <c r="BO44" s="45">
        <f t="shared" ref="BO44" si="198">SUM(BO45:BO50)</f>
        <v>2044593.19</v>
      </c>
      <c r="BP44" s="26">
        <f t="shared" si="41"/>
        <v>12.112447141900818</v>
      </c>
      <c r="BQ44" s="75" cm="1">
        <f t="array" ref="BQ44">BM44-SUM(_xlfn._xlws.FILTER(C44:BJ44,$C$8:$BJ$8=$BM$8))</f>
        <v>0</v>
      </c>
      <c r="BR44" s="75" cm="1">
        <f t="array" ref="BR44">BO44-SUM(_xlfn._xlws.FILTER(C44:BJ44,$C$8:$BJ$8=$BO$8))</f>
        <v>0</v>
      </c>
    </row>
    <row r="45" spans="1:70" s="8" customFormat="1" ht="19.5" customHeight="1" outlineLevel="1" x14ac:dyDescent="0.2">
      <c r="A45" s="63"/>
      <c r="B45" s="91" t="str" cm="1">
        <f t="array" ref="B45:B50">$B$10:$B$15</f>
        <v>ΟΙΚΙΑΚΟΣ</v>
      </c>
      <c r="C45" s="92">
        <v>16255</v>
      </c>
      <c r="D45" s="9"/>
      <c r="E45" s="9">
        <v>2406877</v>
      </c>
      <c r="F45" s="9">
        <f t="shared" si="168"/>
        <v>148.06994770839742</v>
      </c>
      <c r="G45" s="19">
        <v>66596.600000000006</v>
      </c>
      <c r="H45" s="121">
        <f t="shared" si="1"/>
        <v>4.0969916948631191</v>
      </c>
      <c r="I45" s="92">
        <v>9941</v>
      </c>
      <c r="J45" s="9"/>
      <c r="K45" s="9">
        <v>1764204</v>
      </c>
      <c r="L45" s="9">
        <f t="shared" si="171"/>
        <v>177.46745800221305</v>
      </c>
      <c r="M45" s="19">
        <v>58283.31</v>
      </c>
      <c r="N45" s="46">
        <f t="shared" si="5"/>
        <v>5.8629222412232167</v>
      </c>
      <c r="O45" s="114">
        <v>135446</v>
      </c>
      <c r="P45" s="9"/>
      <c r="Q45" s="9">
        <v>15499736</v>
      </c>
      <c r="R45" s="9">
        <f>IFERROR(Q45/(O45+P45),0)</f>
        <v>114.43480058473487</v>
      </c>
      <c r="S45" s="19">
        <v>965194.33</v>
      </c>
      <c r="T45" s="46">
        <f t="shared" si="9"/>
        <v>7.1260452874208164</v>
      </c>
      <c r="U45" s="92">
        <v>200</v>
      </c>
      <c r="V45" s="9"/>
      <c r="W45" s="9">
        <v>19476</v>
      </c>
      <c r="X45" s="9">
        <f t="shared" si="177"/>
        <v>97.38</v>
      </c>
      <c r="Y45" s="19">
        <v>1959.0599999999993</v>
      </c>
      <c r="Z45" s="46">
        <f t="shared" si="13"/>
        <v>9.7952999999999957</v>
      </c>
      <c r="AA45" s="92">
        <v>492</v>
      </c>
      <c r="AB45" s="9"/>
      <c r="AC45" s="9">
        <v>97558</v>
      </c>
      <c r="AD45" s="9">
        <f t="shared" si="180"/>
        <v>198.28861788617886</v>
      </c>
      <c r="AE45" s="19">
        <v>4546.2299999999996</v>
      </c>
      <c r="AF45" s="46">
        <f t="shared" si="17"/>
        <v>9.2403048780487804</v>
      </c>
      <c r="AG45" s="92">
        <v>215</v>
      </c>
      <c r="AH45" s="9"/>
      <c r="AI45" s="9">
        <v>32468</v>
      </c>
      <c r="AJ45" s="9">
        <f t="shared" si="183"/>
        <v>151.0139534883721</v>
      </c>
      <c r="AK45" s="19">
        <v>1956.8200000000002</v>
      </c>
      <c r="AL45" s="46">
        <f t="shared" si="21"/>
        <v>9.1014883720930246</v>
      </c>
      <c r="AM45" s="92"/>
      <c r="AN45" s="9"/>
      <c r="AO45" s="9"/>
      <c r="AP45" s="9">
        <f t="shared" si="186"/>
        <v>0</v>
      </c>
      <c r="AQ45" s="19"/>
      <c r="AR45" s="46">
        <f t="shared" si="25"/>
        <v>0</v>
      </c>
      <c r="AS45" s="92"/>
      <c r="AT45" s="9"/>
      <c r="AU45" s="9"/>
      <c r="AV45" s="9">
        <f t="shared" si="189"/>
        <v>0</v>
      </c>
      <c r="AW45" s="19"/>
      <c r="AX45" s="46">
        <f t="shared" si="29"/>
        <v>0</v>
      </c>
      <c r="AY45" s="92"/>
      <c r="AZ45" s="9"/>
      <c r="BA45" s="9"/>
      <c r="BB45" s="9">
        <f t="shared" si="192"/>
        <v>0</v>
      </c>
      <c r="BC45" s="19"/>
      <c r="BD45" s="46">
        <f t="shared" si="33"/>
        <v>0</v>
      </c>
      <c r="BE45" s="92"/>
      <c r="BF45" s="9"/>
      <c r="BG45" s="9"/>
      <c r="BH45" s="9">
        <f t="shared" si="195"/>
        <v>0</v>
      </c>
      <c r="BI45" s="19"/>
      <c r="BJ45" s="46">
        <f t="shared" si="37"/>
        <v>0</v>
      </c>
      <c r="BK45" s="92" cm="1">
        <f t="array" ref="BK45">SUM(_xlfn._xlws.FILTER($C45:$BJ45,$C$8:$BJ$8=BK$8))</f>
        <v>162549</v>
      </c>
      <c r="BL45" s="9" cm="1">
        <f t="array" ref="BL45">SUM(_xlfn._xlws.FILTER($C45:$BJ45,$C$8:$BJ$8=BL$8))</f>
        <v>0</v>
      </c>
      <c r="BM45" s="9" cm="1">
        <f t="array" ref="BM45">SUM(_xlfn._xlws.FILTER($C45:$BJ45,$C$8:$BJ$8=BM$8))</f>
        <v>19820319</v>
      </c>
      <c r="BN45" s="9">
        <f t="shared" si="39"/>
        <v>121.93442592695126</v>
      </c>
      <c r="BO45" s="19" cm="1">
        <f t="array" ref="BO45">SUM(_xlfn._xlws.FILTER($C45:$BJ45,$C$8:$BJ$8=BO$8))</f>
        <v>1098536.3500000001</v>
      </c>
      <c r="BP45" s="46">
        <f t="shared" si="41"/>
        <v>6.758185839346905</v>
      </c>
      <c r="BQ45" s="75" cm="1">
        <f t="array" ref="BQ45">BM45-SUM(_xlfn._xlws.FILTER(C45:BJ45,$C$8:$BJ$8=$BM$8))</f>
        <v>0</v>
      </c>
      <c r="BR45" s="75" cm="1">
        <f t="array" ref="BR45">BO45-SUM(_xlfn._xlws.FILTER(C45:BJ45,$C$8:$BJ$8=$BO$8))</f>
        <v>0</v>
      </c>
    </row>
    <row r="46" spans="1:70" s="8" customFormat="1" ht="19.5" customHeight="1" outlineLevel="1" x14ac:dyDescent="0.2">
      <c r="A46" s="63"/>
      <c r="B46" s="91" t="str">
        <v>ΕΜΠΟΡΙΚΟΣ</v>
      </c>
      <c r="C46" s="92">
        <v>275</v>
      </c>
      <c r="D46" s="9"/>
      <c r="E46" s="9">
        <v>1188571</v>
      </c>
      <c r="F46" s="9">
        <f t="shared" si="168"/>
        <v>4322.0763636363636</v>
      </c>
      <c r="G46" s="19">
        <v>16839.419999999998</v>
      </c>
      <c r="H46" s="121">
        <f t="shared" si="1"/>
        <v>61.23425454545454</v>
      </c>
      <c r="I46" s="92">
        <v>320</v>
      </c>
      <c r="J46" s="9"/>
      <c r="K46" s="9">
        <v>882199</v>
      </c>
      <c r="L46" s="9">
        <f t="shared" si="171"/>
        <v>2756.8718749999998</v>
      </c>
      <c r="M46" s="19">
        <v>16145.05</v>
      </c>
      <c r="N46" s="46">
        <f t="shared" si="5"/>
        <v>50.453281249999996</v>
      </c>
      <c r="O46" s="114">
        <v>5515</v>
      </c>
      <c r="P46" s="9"/>
      <c r="Q46" s="9">
        <v>44041824</v>
      </c>
      <c r="R46" s="9">
        <f t="shared" ref="R46:R49" si="199">IFERROR(Q46/(O46+P46),0)</f>
        <v>7985.824841341795</v>
      </c>
      <c r="S46" s="19">
        <v>788727.8899999999</v>
      </c>
      <c r="T46" s="46">
        <f t="shared" si="9"/>
        <v>143.01502991840434</v>
      </c>
      <c r="U46" s="92">
        <v>9</v>
      </c>
      <c r="V46" s="9"/>
      <c r="W46" s="9">
        <v>778143</v>
      </c>
      <c r="X46" s="9">
        <f t="shared" si="177"/>
        <v>86460.333333333328</v>
      </c>
      <c r="Y46" s="19">
        <v>12455.74</v>
      </c>
      <c r="Z46" s="46">
        <f t="shared" si="13"/>
        <v>1383.971111111111</v>
      </c>
      <c r="AA46" s="92">
        <v>6</v>
      </c>
      <c r="AB46" s="9"/>
      <c r="AC46" s="9">
        <v>32563</v>
      </c>
      <c r="AD46" s="9">
        <f t="shared" si="180"/>
        <v>5427.166666666667</v>
      </c>
      <c r="AE46" s="19">
        <v>679.15</v>
      </c>
      <c r="AF46" s="46">
        <f t="shared" si="17"/>
        <v>113.19166666666666</v>
      </c>
      <c r="AG46" s="92">
        <v>1</v>
      </c>
      <c r="AH46" s="9"/>
      <c r="AI46" s="9">
        <v>11901</v>
      </c>
      <c r="AJ46" s="9">
        <f t="shared" si="183"/>
        <v>11901</v>
      </c>
      <c r="AK46" s="19">
        <v>181.92</v>
      </c>
      <c r="AL46" s="46">
        <f t="shared" si="21"/>
        <v>181.92</v>
      </c>
      <c r="AM46" s="92"/>
      <c r="AN46" s="9"/>
      <c r="AO46" s="9"/>
      <c r="AP46" s="9">
        <f t="shared" si="186"/>
        <v>0</v>
      </c>
      <c r="AQ46" s="19"/>
      <c r="AR46" s="46">
        <f t="shared" si="25"/>
        <v>0</v>
      </c>
      <c r="AS46" s="92"/>
      <c r="AT46" s="9"/>
      <c r="AU46" s="9"/>
      <c r="AV46" s="9">
        <f t="shared" si="189"/>
        <v>0</v>
      </c>
      <c r="AW46" s="19"/>
      <c r="AX46" s="46">
        <f t="shared" si="29"/>
        <v>0</v>
      </c>
      <c r="AY46" s="92"/>
      <c r="AZ46" s="9"/>
      <c r="BA46" s="9"/>
      <c r="BB46" s="9">
        <f t="shared" si="192"/>
        <v>0</v>
      </c>
      <c r="BC46" s="19"/>
      <c r="BD46" s="46">
        <f t="shared" si="33"/>
        <v>0</v>
      </c>
      <c r="BE46" s="92"/>
      <c r="BF46" s="9"/>
      <c r="BG46" s="9"/>
      <c r="BH46" s="9">
        <f t="shared" si="195"/>
        <v>0</v>
      </c>
      <c r="BI46" s="19"/>
      <c r="BJ46" s="46">
        <f t="shared" si="37"/>
        <v>0</v>
      </c>
      <c r="BK46" s="92" cm="1">
        <f t="array" ref="BK46">SUM(_xlfn._xlws.FILTER($C46:$BJ46,$C$8:$BJ$8=BK$8))</f>
        <v>6126</v>
      </c>
      <c r="BL46" s="9" cm="1">
        <f t="array" ref="BL46">SUM(_xlfn._xlws.FILTER($C46:$BJ46,$C$8:$BJ$8=BL$8))</f>
        <v>0</v>
      </c>
      <c r="BM46" s="9" cm="1">
        <f t="array" ref="BM46">SUM(_xlfn._xlws.FILTER($C46:$BJ46,$C$8:$BJ$8=BM$8))</f>
        <v>46935201</v>
      </c>
      <c r="BN46" s="9">
        <f t="shared" si="39"/>
        <v>7661.639079333986</v>
      </c>
      <c r="BO46" s="19" cm="1">
        <f t="array" ref="BO46">SUM(_xlfn._xlws.FILTER($C46:$BJ46,$C$8:$BJ$8=BO$8))</f>
        <v>835029.16999999993</v>
      </c>
      <c r="BP46" s="46">
        <f t="shared" si="41"/>
        <v>136.30903852432255</v>
      </c>
      <c r="BQ46" s="75" cm="1">
        <f t="array" ref="BQ46">BM46-SUM(_xlfn._xlws.FILTER(C46:BJ46,$C$8:$BJ$8=$BM$8))</f>
        <v>0</v>
      </c>
      <c r="BR46" s="75" cm="1">
        <f t="array" ref="BR46">BO46-SUM(_xlfn._xlws.FILTER(C46:BJ46,$C$8:$BJ$8=$BO$8))</f>
        <v>0</v>
      </c>
    </row>
    <row r="47" spans="1:70" s="8" customFormat="1" ht="19.5" customHeight="1" outlineLevel="1" x14ac:dyDescent="0.2">
      <c r="A47" s="63"/>
      <c r="B47" s="91" t="str">
        <v>CNG</v>
      </c>
      <c r="C47" s="92"/>
      <c r="D47" s="9"/>
      <c r="E47" s="9"/>
      <c r="F47" s="9">
        <f t="shared" si="168"/>
        <v>0</v>
      </c>
      <c r="G47" s="19"/>
      <c r="H47" s="121">
        <f t="shared" si="1"/>
        <v>0</v>
      </c>
      <c r="I47" s="92"/>
      <c r="J47" s="9"/>
      <c r="K47" s="9"/>
      <c r="L47" s="9">
        <f t="shared" si="171"/>
        <v>0</v>
      </c>
      <c r="M47" s="19"/>
      <c r="N47" s="46">
        <f t="shared" si="5"/>
        <v>0</v>
      </c>
      <c r="O47" s="114"/>
      <c r="P47" s="9"/>
      <c r="Q47" s="9"/>
      <c r="R47" s="9">
        <f t="shared" si="199"/>
        <v>0</v>
      </c>
      <c r="S47" s="19"/>
      <c r="T47" s="46">
        <f t="shared" si="9"/>
        <v>0</v>
      </c>
      <c r="V47" s="9"/>
      <c r="X47" s="9">
        <f t="shared" si="177"/>
        <v>0</v>
      </c>
      <c r="Z47" s="46">
        <f t="shared" si="13"/>
        <v>0</v>
      </c>
      <c r="AB47" s="9"/>
      <c r="AD47" s="9">
        <f t="shared" si="180"/>
        <v>0</v>
      </c>
      <c r="AF47" s="46">
        <f t="shared" si="17"/>
        <v>0</v>
      </c>
      <c r="AH47" s="9"/>
      <c r="AJ47" s="9">
        <f t="shared" si="183"/>
        <v>0</v>
      </c>
      <c r="AL47" s="46">
        <f t="shared" si="21"/>
        <v>0</v>
      </c>
      <c r="AM47" s="92"/>
      <c r="AN47" s="9"/>
      <c r="AO47" s="9"/>
      <c r="AP47" s="9">
        <f t="shared" si="186"/>
        <v>0</v>
      </c>
      <c r="AQ47" s="19"/>
      <c r="AR47" s="46">
        <f t="shared" si="25"/>
        <v>0</v>
      </c>
      <c r="AS47" s="92"/>
      <c r="AT47" s="9"/>
      <c r="AU47" s="9"/>
      <c r="AV47" s="9">
        <f t="shared" si="189"/>
        <v>0</v>
      </c>
      <c r="AW47" s="19"/>
      <c r="AX47" s="46">
        <f t="shared" si="29"/>
        <v>0</v>
      </c>
      <c r="AY47" s="92"/>
      <c r="AZ47" s="9"/>
      <c r="BA47" s="9"/>
      <c r="BB47" s="9">
        <f t="shared" si="192"/>
        <v>0</v>
      </c>
      <c r="BC47" s="19"/>
      <c r="BD47" s="46">
        <f t="shared" si="33"/>
        <v>0</v>
      </c>
      <c r="BE47" s="92"/>
      <c r="BF47" s="9"/>
      <c r="BG47" s="9"/>
      <c r="BH47" s="9">
        <f t="shared" si="195"/>
        <v>0</v>
      </c>
      <c r="BI47" s="19"/>
      <c r="BJ47" s="46">
        <f t="shared" si="37"/>
        <v>0</v>
      </c>
      <c r="BK47" s="92" cm="1">
        <f t="array" ref="BK47">SUM(_xlfn._xlws.FILTER($C47:$BJ47,$C$8:$BJ$8=BK$8))</f>
        <v>0</v>
      </c>
      <c r="BL47" s="9" cm="1">
        <f t="array" ref="BL47">SUM(_xlfn._xlws.FILTER($C47:$BJ47,$C$8:$BJ$8=BL$8))</f>
        <v>0</v>
      </c>
      <c r="BM47" s="9" cm="1">
        <f t="array" ref="BM47">SUM(_xlfn._xlws.FILTER($C47:$BJ47,$C$8:$BJ$8=BM$8))</f>
        <v>0</v>
      </c>
      <c r="BN47" s="9">
        <f t="shared" si="39"/>
        <v>0</v>
      </c>
      <c r="BO47" s="19" cm="1">
        <f t="array" ref="BO47">SUM(_xlfn._xlws.FILTER($C47:$BJ47,$C$8:$BJ$8=BO$8))</f>
        <v>0</v>
      </c>
      <c r="BP47" s="46">
        <f t="shared" si="41"/>
        <v>0</v>
      </c>
      <c r="BQ47" s="75" cm="1">
        <f t="array" ref="BQ47">BM47-SUM(_xlfn._xlws.FILTER(C47:BJ47,$C$8:$BJ$8=$BM$8))</f>
        <v>0</v>
      </c>
      <c r="BR47" s="75" cm="1">
        <f t="array" ref="BR47">BO47-SUM(_xlfn._xlws.FILTER(C47:BJ47,$C$8:$BJ$8=$BO$8))</f>
        <v>0</v>
      </c>
    </row>
    <row r="48" spans="1:70" s="12" customFormat="1" ht="19.5" customHeight="1" outlineLevel="1" x14ac:dyDescent="0.2">
      <c r="A48" s="63"/>
      <c r="B48" s="91" t="str">
        <v>ΒΙΟΜΗΧΑΝΙΚΟΣ</v>
      </c>
      <c r="C48" s="92">
        <v>5</v>
      </c>
      <c r="D48" s="9"/>
      <c r="E48" s="9">
        <v>3412258</v>
      </c>
      <c r="F48" s="9">
        <f t="shared" si="168"/>
        <v>682451.6</v>
      </c>
      <c r="G48" s="19">
        <v>4455.91</v>
      </c>
      <c r="H48" s="121">
        <f t="shared" si="1"/>
        <v>891.18200000000002</v>
      </c>
      <c r="I48" s="92"/>
      <c r="J48" s="9">
        <v>1</v>
      </c>
      <c r="K48" s="9">
        <v>8307</v>
      </c>
      <c r="L48" s="9">
        <f t="shared" si="171"/>
        <v>8307</v>
      </c>
      <c r="M48" s="19">
        <v>391.3</v>
      </c>
      <c r="N48" s="46">
        <f t="shared" si="5"/>
        <v>391.3</v>
      </c>
      <c r="O48" s="114">
        <v>54</v>
      </c>
      <c r="P48" s="9"/>
      <c r="Q48" s="9">
        <v>28318185</v>
      </c>
      <c r="R48" s="9">
        <f t="shared" si="199"/>
        <v>524410.83333333337</v>
      </c>
      <c r="S48" s="19">
        <v>59350.100000000006</v>
      </c>
      <c r="T48" s="46">
        <f t="shared" si="9"/>
        <v>1099.075925925926</v>
      </c>
      <c r="U48" s="92">
        <v>11</v>
      </c>
      <c r="V48" s="9"/>
      <c r="W48" s="9">
        <f>3639436+691515</f>
        <v>4330951</v>
      </c>
      <c r="X48" s="9">
        <f t="shared" si="177"/>
        <v>393722.81818181818</v>
      </c>
      <c r="Y48" s="19">
        <f>13967.57+1923.97</f>
        <v>15891.539999999999</v>
      </c>
      <c r="Z48" s="46">
        <f t="shared" si="13"/>
        <v>1444.6854545454544</v>
      </c>
      <c r="AA48" s="92">
        <v>5</v>
      </c>
      <c r="AB48" s="9"/>
      <c r="AC48" s="9">
        <v>10797563</v>
      </c>
      <c r="AD48" s="9">
        <f t="shared" si="180"/>
        <v>2159512.6</v>
      </c>
      <c r="AE48" s="19">
        <v>19704.989999999998</v>
      </c>
      <c r="AF48" s="46">
        <f t="shared" si="17"/>
        <v>3940.9979999999996</v>
      </c>
      <c r="AG48" s="92">
        <v>2</v>
      </c>
      <c r="AH48" s="9"/>
      <c r="AI48" s="9">
        <v>2015697</v>
      </c>
      <c r="AJ48" s="9">
        <f t="shared" si="183"/>
        <v>1007848.5</v>
      </c>
      <c r="AK48" s="19">
        <v>6126.29</v>
      </c>
      <c r="AL48" s="46">
        <f t="shared" si="21"/>
        <v>3063.145</v>
      </c>
      <c r="AM48" s="92"/>
      <c r="AN48" s="9"/>
      <c r="AO48" s="9"/>
      <c r="AP48" s="9">
        <f t="shared" si="186"/>
        <v>0</v>
      </c>
      <c r="AQ48" s="19"/>
      <c r="AR48" s="46">
        <f t="shared" si="25"/>
        <v>0</v>
      </c>
      <c r="AS48" s="92"/>
      <c r="AT48" s="9"/>
      <c r="AU48" s="9"/>
      <c r="AV48" s="9">
        <f t="shared" si="189"/>
        <v>0</v>
      </c>
      <c r="AW48" s="19"/>
      <c r="AX48" s="46">
        <f t="shared" si="29"/>
        <v>0</v>
      </c>
      <c r="AY48" s="92"/>
      <c r="AZ48" s="9"/>
      <c r="BA48" s="9"/>
      <c r="BB48" s="9">
        <f t="shared" si="192"/>
        <v>0</v>
      </c>
      <c r="BC48" s="19"/>
      <c r="BD48" s="46">
        <f t="shared" si="33"/>
        <v>0</v>
      </c>
      <c r="BE48" s="92"/>
      <c r="BF48" s="9"/>
      <c r="BG48" s="9"/>
      <c r="BH48" s="9">
        <f t="shared" si="195"/>
        <v>0</v>
      </c>
      <c r="BI48" s="19"/>
      <c r="BJ48" s="46">
        <f t="shared" si="37"/>
        <v>0</v>
      </c>
      <c r="BK48" s="92" cm="1">
        <f t="array" ref="BK48">SUM(_xlfn._xlws.FILTER($C48:$BJ48,$C$8:$BJ$8=BK$8))</f>
        <v>77</v>
      </c>
      <c r="BL48" s="9" cm="1">
        <f t="array" ref="BL48">SUM(_xlfn._xlws.FILTER($C48:$BJ48,$C$8:$BJ$8=BL$8))</f>
        <v>1</v>
      </c>
      <c r="BM48" s="9" cm="1">
        <f t="array" ref="BM48">SUM(_xlfn._xlws.FILTER($C48:$BJ48,$C$8:$BJ$8=BM$8))</f>
        <v>48882961</v>
      </c>
      <c r="BN48" s="9">
        <f t="shared" si="39"/>
        <v>626704.62820512825</v>
      </c>
      <c r="BO48" s="19" cm="1">
        <f t="array" ref="BO48">SUM(_xlfn._xlws.FILTER($C48:$BJ48,$C$8:$BJ$8=BO$8))</f>
        <v>105920.12999999999</v>
      </c>
      <c r="BP48" s="46">
        <f t="shared" si="41"/>
        <v>1357.9503846153846</v>
      </c>
      <c r="BQ48" s="75" cm="1">
        <f t="array" ref="BQ48">BM48-SUM(_xlfn._xlws.FILTER(C48:BJ48,$C$8:$BJ$8=$BM$8))</f>
        <v>0</v>
      </c>
      <c r="BR48" s="75" cm="1">
        <f t="array" ref="BR48">BO48-SUM(_xlfn._xlws.FILTER(C48:BJ48,$C$8:$BJ$8=$BO$8))</f>
        <v>0</v>
      </c>
    </row>
    <row r="49" spans="1:70" s="12" customFormat="1" ht="19.5" customHeight="1" outlineLevel="1" x14ac:dyDescent="0.2">
      <c r="A49" s="64"/>
      <c r="B49" s="91" t="str">
        <v>ΚΛΙΜΑΤΙΣΜΟΣ / ΣΥΜΠΑΡΑΓΩΓΗ</v>
      </c>
      <c r="C49" s="93"/>
      <c r="D49" s="57"/>
      <c r="E49" s="65"/>
      <c r="F49" s="9">
        <f t="shared" si="168"/>
        <v>0</v>
      </c>
      <c r="G49" s="51"/>
      <c r="H49" s="121">
        <f t="shared" si="1"/>
        <v>0</v>
      </c>
      <c r="I49" s="93"/>
      <c r="J49" s="57"/>
      <c r="K49" s="65"/>
      <c r="L49" s="9">
        <f t="shared" si="171"/>
        <v>0</v>
      </c>
      <c r="M49" s="51"/>
      <c r="N49" s="46">
        <f t="shared" si="5"/>
        <v>0</v>
      </c>
      <c r="O49" s="56">
        <v>48</v>
      </c>
      <c r="P49" s="57"/>
      <c r="Q49" s="65">
        <v>910167</v>
      </c>
      <c r="R49" s="9">
        <f t="shared" si="199"/>
        <v>18961.8125</v>
      </c>
      <c r="S49" s="51">
        <v>5106.6799999999994</v>
      </c>
      <c r="T49" s="46">
        <f t="shared" si="9"/>
        <v>106.38916666666665</v>
      </c>
      <c r="U49" s="93"/>
      <c r="V49" s="57"/>
      <c r="W49" s="65"/>
      <c r="X49" s="9">
        <f t="shared" si="177"/>
        <v>0</v>
      </c>
      <c r="Y49" s="51"/>
      <c r="Z49" s="46">
        <f t="shared" si="13"/>
        <v>0</v>
      </c>
      <c r="AA49" s="93"/>
      <c r="AB49" s="57"/>
      <c r="AC49" s="65"/>
      <c r="AD49" s="9">
        <f t="shared" si="180"/>
        <v>0</v>
      </c>
      <c r="AE49" s="51"/>
      <c r="AF49" s="46">
        <f t="shared" si="17"/>
        <v>0</v>
      </c>
      <c r="AG49" s="93"/>
      <c r="AH49" s="57"/>
      <c r="AI49" s="65"/>
      <c r="AJ49" s="9">
        <f t="shared" si="183"/>
        <v>0</v>
      </c>
      <c r="AK49" s="51"/>
      <c r="AL49" s="46">
        <f t="shared" si="21"/>
        <v>0</v>
      </c>
      <c r="AM49" s="93"/>
      <c r="AN49" s="57"/>
      <c r="AO49" s="65"/>
      <c r="AP49" s="9">
        <f t="shared" si="186"/>
        <v>0</v>
      </c>
      <c r="AQ49" s="51"/>
      <c r="AR49" s="46">
        <f t="shared" si="25"/>
        <v>0</v>
      </c>
      <c r="AS49" s="93"/>
      <c r="AT49" s="57"/>
      <c r="AU49" s="65"/>
      <c r="AV49" s="9">
        <f t="shared" si="189"/>
        <v>0</v>
      </c>
      <c r="AW49" s="51"/>
      <c r="AX49" s="46">
        <f t="shared" si="29"/>
        <v>0</v>
      </c>
      <c r="AY49" s="93"/>
      <c r="AZ49" s="57"/>
      <c r="BA49" s="65"/>
      <c r="BB49" s="9">
        <f t="shared" si="192"/>
        <v>0</v>
      </c>
      <c r="BC49" s="51"/>
      <c r="BD49" s="46">
        <f t="shared" si="33"/>
        <v>0</v>
      </c>
      <c r="BE49" s="93"/>
      <c r="BF49" s="57"/>
      <c r="BG49" s="65"/>
      <c r="BH49" s="9">
        <f t="shared" si="195"/>
        <v>0</v>
      </c>
      <c r="BI49" s="51"/>
      <c r="BJ49" s="46">
        <f t="shared" si="37"/>
        <v>0</v>
      </c>
      <c r="BK49" s="93" cm="1">
        <f t="array" ref="BK49">SUM(_xlfn._xlws.FILTER($C49:$BJ49,$C$8:$BJ$8=BK$8))</f>
        <v>48</v>
      </c>
      <c r="BL49" s="57" cm="1">
        <f t="array" ref="BL49">SUM(_xlfn._xlws.FILTER($C49:$BJ49,$C$8:$BJ$8=BL$8))</f>
        <v>0</v>
      </c>
      <c r="BM49" s="65" cm="1">
        <f t="array" ref="BM49">SUM(_xlfn._xlws.FILTER($C49:$BJ49,$C$8:$BJ$8=BM$8))</f>
        <v>910167</v>
      </c>
      <c r="BN49" s="9">
        <f t="shared" si="39"/>
        <v>18961.8125</v>
      </c>
      <c r="BO49" s="51" cm="1">
        <f t="array" ref="BO49">SUM(_xlfn._xlws.FILTER($C49:$BJ49,$C$8:$BJ$8=BO$8))</f>
        <v>5106.6799999999994</v>
      </c>
      <c r="BP49" s="46">
        <f t="shared" si="41"/>
        <v>106.38916666666665</v>
      </c>
      <c r="BQ49" s="75" cm="1">
        <f t="array" ref="BQ49">BM49-SUM(_xlfn._xlws.FILTER(C49:BJ49,$C$8:$BJ$8=$BM$8))</f>
        <v>0</v>
      </c>
      <c r="BR49" s="75" cm="1">
        <f t="array" ref="BR49">BO49-SUM(_xlfn._xlws.FILTER(C49:BJ49,$C$8:$BJ$8=$BO$8))</f>
        <v>0</v>
      </c>
    </row>
    <row r="50" spans="1:70" s="12" customFormat="1" ht="19.5" customHeight="1" outlineLevel="1" thickBot="1" x14ac:dyDescent="0.25">
      <c r="A50" s="63"/>
      <c r="B50" s="94" t="str">
        <v>ΕΙΚΟΝΙΚΗ ΔΙΑΣΥΝΔΕΣΗ</v>
      </c>
      <c r="C50" s="93"/>
      <c r="D50" s="56"/>
      <c r="E50" s="9">
        <v>812</v>
      </c>
      <c r="F50" s="57"/>
      <c r="G50" s="19">
        <v>0.86</v>
      </c>
      <c r="H50" s="122">
        <f t="shared" si="1"/>
        <v>0</v>
      </c>
      <c r="I50" s="123"/>
      <c r="J50" s="115"/>
      <c r="K50" s="116"/>
      <c r="L50" s="117"/>
      <c r="M50" s="118"/>
      <c r="N50" s="119">
        <f t="shared" si="5"/>
        <v>0</v>
      </c>
      <c r="O50" s="56"/>
      <c r="P50" s="56"/>
      <c r="Q50" s="65"/>
      <c r="R50" s="57"/>
      <c r="S50" s="51"/>
      <c r="T50" s="49">
        <f t="shared" si="9"/>
        <v>0</v>
      </c>
      <c r="U50" s="93"/>
      <c r="V50" s="56"/>
      <c r="W50" s="65"/>
      <c r="X50" s="9">
        <f t="shared" si="177"/>
        <v>0</v>
      </c>
      <c r="Y50" s="51"/>
      <c r="Z50" s="46">
        <f t="shared" si="13"/>
        <v>0</v>
      </c>
      <c r="AA50" s="93"/>
      <c r="AB50" s="56"/>
      <c r="AC50" s="65"/>
      <c r="AD50" s="9">
        <f t="shared" si="180"/>
        <v>0</v>
      </c>
      <c r="AE50" s="51"/>
      <c r="AF50" s="46">
        <f t="shared" si="17"/>
        <v>0</v>
      </c>
      <c r="AG50" s="93"/>
      <c r="AH50" s="56"/>
      <c r="AI50" s="65"/>
      <c r="AJ50" s="9">
        <f t="shared" si="183"/>
        <v>0</v>
      </c>
      <c r="AK50" s="51"/>
      <c r="AL50" s="46">
        <f t="shared" si="21"/>
        <v>0</v>
      </c>
      <c r="AM50" s="93"/>
      <c r="AN50" s="56"/>
      <c r="AO50" s="65"/>
      <c r="AP50" s="57"/>
      <c r="AQ50" s="51"/>
      <c r="AR50" s="49">
        <f t="shared" si="25"/>
        <v>0</v>
      </c>
      <c r="AS50" s="93"/>
      <c r="AT50" s="56"/>
      <c r="AU50" s="65"/>
      <c r="AV50" s="57"/>
      <c r="AW50" s="51"/>
      <c r="AX50" s="49">
        <f t="shared" si="29"/>
        <v>0</v>
      </c>
      <c r="AY50" s="93"/>
      <c r="AZ50" s="56"/>
      <c r="BA50" s="65"/>
      <c r="BB50" s="57"/>
      <c r="BC50" s="51"/>
      <c r="BD50" s="49">
        <f t="shared" si="33"/>
        <v>0</v>
      </c>
      <c r="BE50" s="93"/>
      <c r="BF50" s="56"/>
      <c r="BG50" s="65"/>
      <c r="BH50" s="57"/>
      <c r="BI50" s="51"/>
      <c r="BJ50" s="49">
        <f t="shared" si="37"/>
        <v>0</v>
      </c>
      <c r="BK50" s="93" cm="1">
        <f t="array" ref="BK50">SUM(_xlfn._xlws.FILTER($C50:$BJ50,$C$8:$BJ$8=BK$8))</f>
        <v>0</v>
      </c>
      <c r="BL50" s="56" cm="1">
        <f t="array" ref="BL50">SUM(_xlfn._xlws.FILTER($C50:$BJ50,$C$8:$BJ$8=BL$8))</f>
        <v>0</v>
      </c>
      <c r="BM50" s="65" cm="1">
        <f t="array" ref="BM50">SUM(_xlfn._xlws.FILTER($C50:$BJ50,$C$8:$BJ$8=BM$8))</f>
        <v>812</v>
      </c>
      <c r="BN50" s="57">
        <f t="shared" si="39"/>
        <v>0</v>
      </c>
      <c r="BO50" s="51" cm="1">
        <f t="array" ref="BO50">SUM(_xlfn._xlws.FILTER($C50:$BJ50,$C$8:$BJ$8=BO$8))</f>
        <v>0.86</v>
      </c>
      <c r="BP50" s="49">
        <f t="shared" si="41"/>
        <v>0</v>
      </c>
      <c r="BQ50" s="75" cm="1">
        <f t="array" ref="BQ50">BM50-SUM(_xlfn._xlws.FILTER(C50:BJ50,$C$8:$BJ$8=$BM$8))</f>
        <v>0</v>
      </c>
      <c r="BR50" s="75" cm="1">
        <f t="array" ref="BR50">BO50-SUM(_xlfn._xlws.FILTER(C50:BJ50,$C$8:$BJ$8=$BO$8))</f>
        <v>0</v>
      </c>
    </row>
    <row r="51" spans="1:70" ht="40" x14ac:dyDescent="0.2">
      <c r="A51" s="62">
        <v>7</v>
      </c>
      <c r="B51" s="95" t="s">
        <v>38</v>
      </c>
      <c r="C51" s="90">
        <f t="shared" ref="C51:E51" si="200">SUM(C52:C57)</f>
        <v>186925</v>
      </c>
      <c r="D51" s="48">
        <f t="shared" si="200"/>
        <v>0</v>
      </c>
      <c r="E51" s="39">
        <f t="shared" si="200"/>
        <v>56984631</v>
      </c>
      <c r="F51" s="39">
        <f t="shared" ref="F51:F56" si="201">IFERROR(E51/(C51+D51),0)</f>
        <v>304.85291427042932</v>
      </c>
      <c r="G51" s="45">
        <f t="shared" ref="G51" si="202">SUM(G52:G57)</f>
        <v>965533</v>
      </c>
      <c r="H51" s="120">
        <f t="shared" si="1"/>
        <v>5.1653497392002139</v>
      </c>
      <c r="I51" s="90">
        <f>SUM(I52:I56)</f>
        <v>73048</v>
      </c>
      <c r="J51" s="48">
        <f>SUM(J52:J56)</f>
        <v>1</v>
      </c>
      <c r="K51" s="39">
        <f t="shared" ref="K51" si="203">SUM(K52:K57)</f>
        <v>40686690</v>
      </c>
      <c r="L51" s="39">
        <f t="shared" ref="L51:L56" si="204">IFERROR(K51/(I51+J51),0)</f>
        <v>556.97805582554179</v>
      </c>
      <c r="M51" s="45">
        <f t="shared" ref="M51" si="205">SUM(M52:M57)</f>
        <v>600510.66</v>
      </c>
      <c r="N51" s="26">
        <f t="shared" si="5"/>
        <v>8.2206554504510674</v>
      </c>
      <c r="O51" s="48">
        <f t="shared" ref="O51:Q51" si="206">SUM(O52:O57)</f>
        <v>8410</v>
      </c>
      <c r="P51" s="48">
        <f t="shared" si="206"/>
        <v>0</v>
      </c>
      <c r="Q51" s="39">
        <f t="shared" si="206"/>
        <v>7222807</v>
      </c>
      <c r="R51" s="39">
        <f t="shared" ref="R51:R56" si="207">IFERROR(Q51/(O51+P51),0)</f>
        <v>858.83555291319863</v>
      </c>
      <c r="S51" s="45">
        <f t="shared" ref="S51" si="208">SUM(S52:S57)</f>
        <v>84171.53</v>
      </c>
      <c r="T51" s="26">
        <f t="shared" si="9"/>
        <v>10.008505350772889</v>
      </c>
      <c r="U51" s="90">
        <f t="shared" ref="U51:W51" si="209">SUM(U52:U57)</f>
        <v>175</v>
      </c>
      <c r="V51" s="48">
        <f t="shared" si="209"/>
        <v>0</v>
      </c>
      <c r="W51" s="39">
        <f t="shared" si="209"/>
        <v>10037861</v>
      </c>
      <c r="X51" s="39">
        <f t="shared" si="177"/>
        <v>57359.205714285716</v>
      </c>
      <c r="Y51" s="45">
        <f t="shared" ref="Y51" si="210">SUM(Y52:Y57)</f>
        <v>22550.13</v>
      </c>
      <c r="Z51" s="26">
        <f t="shared" si="13"/>
        <v>128.85788571428571</v>
      </c>
      <c r="AA51" s="90">
        <f t="shared" ref="AA51:AC51" si="211">SUM(AA52:AA57)</f>
        <v>499</v>
      </c>
      <c r="AB51" s="48">
        <f t="shared" si="211"/>
        <v>0</v>
      </c>
      <c r="AC51" s="39">
        <f t="shared" si="211"/>
        <v>2371634</v>
      </c>
      <c r="AD51" s="39">
        <f t="shared" si="180"/>
        <v>4752.773547094188</v>
      </c>
      <c r="AE51" s="45">
        <f t="shared" ref="AE51" si="212">SUM(AE52:AE57)</f>
        <v>13074.799999999996</v>
      </c>
      <c r="AF51" s="26">
        <f t="shared" si="17"/>
        <v>26.202004008016022</v>
      </c>
      <c r="AG51" s="90">
        <f t="shared" ref="AG51:AI51" si="213">SUM(AG52:AG57)</f>
        <v>195</v>
      </c>
      <c r="AH51" s="48">
        <f t="shared" si="213"/>
        <v>0</v>
      </c>
      <c r="AI51" s="39">
        <f t="shared" si="213"/>
        <v>2236152</v>
      </c>
      <c r="AJ51" s="39">
        <f t="shared" si="183"/>
        <v>11467.446153846155</v>
      </c>
      <c r="AK51" s="45">
        <f t="shared" ref="AK51" si="214">SUM(AK52:AK57)</f>
        <v>7149.3199999999979</v>
      </c>
      <c r="AL51" s="26">
        <f t="shared" si="21"/>
        <v>36.663179487179477</v>
      </c>
      <c r="AM51" s="90">
        <f t="shared" ref="AM51:AO51" si="215">SUM(AM52:AM57)</f>
        <v>0</v>
      </c>
      <c r="AN51" s="48">
        <f t="shared" si="215"/>
        <v>0</v>
      </c>
      <c r="AO51" s="39">
        <f t="shared" si="215"/>
        <v>0</v>
      </c>
      <c r="AP51" s="39">
        <f t="shared" ref="AP51:AP56" si="216">IFERROR(AO51/(AM51+AN51),0)</f>
        <v>0</v>
      </c>
      <c r="AQ51" s="45">
        <f t="shared" ref="AQ51" si="217">SUM(AQ52:AQ57)</f>
        <v>0</v>
      </c>
      <c r="AR51" s="26">
        <f t="shared" si="25"/>
        <v>0</v>
      </c>
      <c r="AS51" s="90">
        <f t="shared" ref="AS51:AU51" si="218">SUM(AS52:AS57)</f>
        <v>0</v>
      </c>
      <c r="AT51" s="48">
        <f t="shared" si="218"/>
        <v>0</v>
      </c>
      <c r="AU51" s="39">
        <f t="shared" si="218"/>
        <v>0</v>
      </c>
      <c r="AV51" s="39">
        <f t="shared" ref="AV51:AV56" si="219">IFERROR(AU51/(AS51+AT51),0)</f>
        <v>0</v>
      </c>
      <c r="AW51" s="45">
        <f t="shared" ref="AW51" si="220">SUM(AW52:AW57)</f>
        <v>0</v>
      </c>
      <c r="AX51" s="26">
        <f t="shared" si="29"/>
        <v>0</v>
      </c>
      <c r="AY51" s="90">
        <f t="shared" ref="AY51:BA51" si="221">SUM(AY52:AY57)</f>
        <v>0</v>
      </c>
      <c r="AZ51" s="48">
        <f t="shared" si="221"/>
        <v>0</v>
      </c>
      <c r="BA51" s="39">
        <f t="shared" si="221"/>
        <v>0</v>
      </c>
      <c r="BB51" s="39">
        <f t="shared" ref="BB51:BB56" si="222">IFERROR(BA51/(AY51+AZ51),0)</f>
        <v>0</v>
      </c>
      <c r="BC51" s="45">
        <f t="shared" ref="BC51" si="223">SUM(BC52:BC57)</f>
        <v>0</v>
      </c>
      <c r="BD51" s="26">
        <f t="shared" si="33"/>
        <v>0</v>
      </c>
      <c r="BE51" s="90">
        <f t="shared" ref="BE51:BG51" si="224">SUM(BE52:BE57)</f>
        <v>0</v>
      </c>
      <c r="BF51" s="48">
        <f t="shared" si="224"/>
        <v>0</v>
      </c>
      <c r="BG51" s="39">
        <f t="shared" si="224"/>
        <v>0</v>
      </c>
      <c r="BH51" s="39">
        <f t="shared" ref="BH51:BH56" si="225">IFERROR(BG51/(BE51+BF51),0)</f>
        <v>0</v>
      </c>
      <c r="BI51" s="45">
        <f t="shared" ref="BI51" si="226">SUM(BI52:BI57)</f>
        <v>0</v>
      </c>
      <c r="BJ51" s="26">
        <f t="shared" si="37"/>
        <v>0</v>
      </c>
      <c r="BK51" s="90">
        <f t="shared" ref="BK51:BM51" si="227">SUM(BK52:BK57)</f>
        <v>269252</v>
      </c>
      <c r="BL51" s="48">
        <f t="shared" si="227"/>
        <v>1</v>
      </c>
      <c r="BM51" s="39">
        <f t="shared" si="227"/>
        <v>119539775</v>
      </c>
      <c r="BN51" s="39">
        <f t="shared" si="39"/>
        <v>443.96821948130571</v>
      </c>
      <c r="BO51" s="45">
        <f t="shared" ref="BO51" si="228">SUM(BO52:BO57)</f>
        <v>1692989.4399999997</v>
      </c>
      <c r="BP51" s="26">
        <f t="shared" si="41"/>
        <v>6.2877273048025453</v>
      </c>
      <c r="BQ51" s="75" cm="1">
        <f t="array" ref="BQ51">BM51-SUM(_xlfn._xlws.FILTER(C51:BJ51,$C$8:$BJ$8=$BM$8))</f>
        <v>0</v>
      </c>
      <c r="BR51" s="75" cm="1">
        <f t="array" ref="BR51">BO51-SUM(_xlfn._xlws.FILTER(C51:BJ51,$C$8:$BJ$8=$BO$8))</f>
        <v>0</v>
      </c>
    </row>
    <row r="52" spans="1:70" ht="19.5" customHeight="1" outlineLevel="1" x14ac:dyDescent="0.2">
      <c r="A52" s="63"/>
      <c r="B52" s="91" t="str" cm="1">
        <f t="array" ref="B52:B57">$B$10:$B$15</f>
        <v>ΟΙΚΙΑΚΟΣ</v>
      </c>
      <c r="C52" s="92">
        <v>183468</v>
      </c>
      <c r="D52" s="9"/>
      <c r="E52" s="9">
        <v>26922268</v>
      </c>
      <c r="F52" s="9">
        <f t="shared" si="201"/>
        <v>146.74094665009702</v>
      </c>
      <c r="G52" s="19">
        <v>762957.47</v>
      </c>
      <c r="H52" s="121">
        <f t="shared" si="1"/>
        <v>4.1585315695380123</v>
      </c>
      <c r="I52" s="92">
        <v>71367</v>
      </c>
      <c r="J52" s="9"/>
      <c r="K52" s="9">
        <v>12591406</v>
      </c>
      <c r="L52" s="9">
        <f t="shared" si="204"/>
        <v>176.43176818417476</v>
      </c>
      <c r="M52" s="19">
        <v>429552.11</v>
      </c>
      <c r="N52" s="46">
        <f t="shared" si="5"/>
        <v>6.018917847184273</v>
      </c>
      <c r="O52" s="114">
        <v>8146</v>
      </c>
      <c r="P52" s="9"/>
      <c r="Q52" s="9">
        <v>945158</v>
      </c>
      <c r="R52" s="9">
        <f t="shared" si="207"/>
        <v>116.02725263933219</v>
      </c>
      <c r="S52" s="19">
        <v>40512.449999999997</v>
      </c>
      <c r="T52" s="46">
        <f t="shared" si="9"/>
        <v>4.9732936410508222</v>
      </c>
      <c r="U52" s="92">
        <v>160</v>
      </c>
      <c r="V52" s="9"/>
      <c r="W52" s="9">
        <v>15168</v>
      </c>
      <c r="X52" s="9">
        <f t="shared" si="177"/>
        <v>94.8</v>
      </c>
      <c r="Y52" s="19">
        <v>1274.9299999999994</v>
      </c>
      <c r="Z52" s="46">
        <f t="shared" si="13"/>
        <v>7.9683124999999961</v>
      </c>
      <c r="AA52" s="92">
        <v>490</v>
      </c>
      <c r="AB52" s="9"/>
      <c r="AC52" s="9">
        <v>122741</v>
      </c>
      <c r="AD52" s="9">
        <f t="shared" si="180"/>
        <v>250.49183673469389</v>
      </c>
      <c r="AE52" s="19">
        <v>4975.7999999999956</v>
      </c>
      <c r="AF52" s="46">
        <f t="shared" si="17"/>
        <v>10.154693877551011</v>
      </c>
      <c r="AG52" s="92">
        <v>192</v>
      </c>
      <c r="AH52" s="9"/>
      <c r="AI52" s="9">
        <v>30250</v>
      </c>
      <c r="AJ52" s="9">
        <f t="shared" si="183"/>
        <v>157.55208333333334</v>
      </c>
      <c r="AK52" s="19">
        <v>1657.9799999999989</v>
      </c>
      <c r="AL52" s="46">
        <f t="shared" si="21"/>
        <v>8.6353124999999942</v>
      </c>
      <c r="AM52" s="92"/>
      <c r="AN52" s="9"/>
      <c r="AO52" s="9"/>
      <c r="AP52" s="9">
        <f t="shared" si="216"/>
        <v>0</v>
      </c>
      <c r="AQ52" s="19"/>
      <c r="AR52" s="46">
        <f t="shared" si="25"/>
        <v>0</v>
      </c>
      <c r="AS52" s="92"/>
      <c r="AT52" s="9"/>
      <c r="AU52" s="9"/>
      <c r="AV52" s="9">
        <f t="shared" si="219"/>
        <v>0</v>
      </c>
      <c r="AW52" s="19"/>
      <c r="AX52" s="46">
        <f t="shared" si="29"/>
        <v>0</v>
      </c>
      <c r="AY52" s="92"/>
      <c r="AZ52" s="9"/>
      <c r="BA52" s="9"/>
      <c r="BB52" s="9">
        <f t="shared" si="222"/>
        <v>0</v>
      </c>
      <c r="BC52" s="19"/>
      <c r="BD52" s="46">
        <f t="shared" si="33"/>
        <v>0</v>
      </c>
      <c r="BE52" s="92"/>
      <c r="BF52" s="9"/>
      <c r="BG52" s="9"/>
      <c r="BH52" s="9">
        <f t="shared" si="225"/>
        <v>0</v>
      </c>
      <c r="BI52" s="19"/>
      <c r="BJ52" s="46">
        <f t="shared" si="37"/>
        <v>0</v>
      </c>
      <c r="BK52" s="92" cm="1">
        <f t="array" ref="BK52">SUM(_xlfn._xlws.FILTER($C52:$BJ52,$C$8:$BJ$8=BK$8))</f>
        <v>263823</v>
      </c>
      <c r="BL52" s="9" cm="1">
        <f t="array" ref="BL52">SUM(_xlfn._xlws.FILTER($C52:$BJ52,$C$8:$BJ$8=BL$8))</f>
        <v>0</v>
      </c>
      <c r="BM52" s="9" cm="1">
        <f t="array" ref="BM52">SUM(_xlfn._xlws.FILTER($C52:$BJ52,$C$8:$BJ$8=BM$8))</f>
        <v>40626991</v>
      </c>
      <c r="BN52" s="9">
        <f t="shared" si="39"/>
        <v>153.99336297441846</v>
      </c>
      <c r="BO52" s="19" cm="1">
        <f t="array" ref="BO52">SUM(_xlfn._xlws.FILTER($C52:$BJ52,$C$8:$BJ$8=BO$8))</f>
        <v>1240930.74</v>
      </c>
      <c r="BP52" s="46">
        <f t="shared" si="41"/>
        <v>4.7036488099976124</v>
      </c>
      <c r="BQ52" s="75" cm="1">
        <f t="array" ref="BQ52">BM52-SUM(_xlfn._xlws.FILTER(C52:BJ52,$C$8:$BJ$8=$BM$8))</f>
        <v>0</v>
      </c>
      <c r="BR52" s="75" cm="1">
        <f t="array" ref="BR52">BO52-SUM(_xlfn._xlws.FILTER(C52:BJ52,$C$8:$BJ$8=$BO$8))</f>
        <v>0</v>
      </c>
    </row>
    <row r="53" spans="1:70" ht="19.5" customHeight="1" outlineLevel="1" x14ac:dyDescent="0.2">
      <c r="A53" s="63"/>
      <c r="B53" s="91" t="str">
        <v>ΕΜΠΟΡΙΚΟΣ</v>
      </c>
      <c r="C53" s="92">
        <v>3434</v>
      </c>
      <c r="D53" s="9"/>
      <c r="E53" s="9">
        <v>11589929</v>
      </c>
      <c r="F53" s="9">
        <f t="shared" si="201"/>
        <v>3375.0521258008152</v>
      </c>
      <c r="G53" s="19">
        <v>180797.13</v>
      </c>
      <c r="H53" s="121">
        <f t="shared" si="1"/>
        <v>52.649135119394295</v>
      </c>
      <c r="I53" s="92">
        <v>1657</v>
      </c>
      <c r="J53" s="9"/>
      <c r="K53" s="9">
        <v>6294686</v>
      </c>
      <c r="L53" s="9">
        <f t="shared" si="204"/>
        <v>3798.8449004224503</v>
      </c>
      <c r="M53" s="19">
        <v>121285.05</v>
      </c>
      <c r="N53" s="46">
        <f t="shared" si="5"/>
        <v>73.195564272782136</v>
      </c>
      <c r="O53" s="114">
        <v>258</v>
      </c>
      <c r="P53" s="9"/>
      <c r="Q53" s="9">
        <v>2168164</v>
      </c>
      <c r="R53" s="9">
        <f t="shared" si="207"/>
        <v>8403.7364341085267</v>
      </c>
      <c r="S53" s="19">
        <v>36708.49</v>
      </c>
      <c r="T53" s="46">
        <f t="shared" si="9"/>
        <v>142.28096899224806</v>
      </c>
      <c r="U53" s="92">
        <v>6</v>
      </c>
      <c r="V53" s="9"/>
      <c r="W53" s="9">
        <v>31663</v>
      </c>
      <c r="X53" s="9">
        <f t="shared" si="177"/>
        <v>5277.166666666667</v>
      </c>
      <c r="Y53" s="19">
        <v>567.09</v>
      </c>
      <c r="Z53" s="46">
        <f t="shared" si="13"/>
        <v>94.515000000000001</v>
      </c>
      <c r="AA53" s="92">
        <v>6</v>
      </c>
      <c r="AB53" s="9"/>
      <c r="AC53" s="9">
        <v>12695</v>
      </c>
      <c r="AD53" s="9">
        <f t="shared" si="180"/>
        <v>2115.8333333333335</v>
      </c>
      <c r="AE53" s="19">
        <v>264.39999999999998</v>
      </c>
      <c r="AF53" s="46">
        <f t="shared" si="17"/>
        <v>44.066666666666663</v>
      </c>
      <c r="AH53" s="9"/>
      <c r="AJ53" s="9">
        <f t="shared" si="183"/>
        <v>0</v>
      </c>
      <c r="AL53" s="46">
        <f t="shared" si="21"/>
        <v>0</v>
      </c>
      <c r="AM53" s="92"/>
      <c r="AN53" s="9"/>
      <c r="AO53" s="9"/>
      <c r="AP53" s="9">
        <f t="shared" si="216"/>
        <v>0</v>
      </c>
      <c r="AQ53" s="19"/>
      <c r="AR53" s="46">
        <f t="shared" si="25"/>
        <v>0</v>
      </c>
      <c r="AS53" s="92"/>
      <c r="AT53" s="9"/>
      <c r="AU53" s="9"/>
      <c r="AV53" s="9">
        <f t="shared" si="219"/>
        <v>0</v>
      </c>
      <c r="AW53" s="19"/>
      <c r="AX53" s="46">
        <f t="shared" si="29"/>
        <v>0</v>
      </c>
      <c r="AY53" s="92"/>
      <c r="AZ53" s="9"/>
      <c r="BA53" s="9"/>
      <c r="BB53" s="9">
        <f t="shared" si="222"/>
        <v>0</v>
      </c>
      <c r="BC53" s="19"/>
      <c r="BD53" s="46">
        <f t="shared" si="33"/>
        <v>0</v>
      </c>
      <c r="BE53" s="92"/>
      <c r="BF53" s="9"/>
      <c r="BG53" s="9"/>
      <c r="BH53" s="9">
        <f t="shared" si="225"/>
        <v>0</v>
      </c>
      <c r="BI53" s="19"/>
      <c r="BJ53" s="46">
        <f t="shared" si="37"/>
        <v>0</v>
      </c>
      <c r="BK53" s="92" cm="1">
        <f t="array" ref="BK53">SUM(_xlfn._xlws.FILTER($C53:$BJ53,$C$8:$BJ$8=BK$8))</f>
        <v>5361</v>
      </c>
      <c r="BL53" s="9" cm="1">
        <f t="array" ref="BL53">SUM(_xlfn._xlws.FILTER($C53:$BJ53,$C$8:$BJ$8=BL$8))</f>
        <v>0</v>
      </c>
      <c r="BM53" s="9" cm="1">
        <f t="array" ref="BM53">SUM(_xlfn._xlws.FILTER($C53:$BJ53,$C$8:$BJ$8=BM$8))</f>
        <v>20097137</v>
      </c>
      <c r="BN53" s="9">
        <f t="shared" si="39"/>
        <v>3748.7664614810669</v>
      </c>
      <c r="BO53" s="19" cm="1">
        <f t="array" ref="BO53">SUM(_xlfn._xlws.FILTER($C53:$BJ53,$C$8:$BJ$8=BO$8))</f>
        <v>339622.16000000003</v>
      </c>
      <c r="BP53" s="46">
        <f t="shared" si="41"/>
        <v>63.350524155941059</v>
      </c>
      <c r="BQ53" s="75" cm="1">
        <f t="array" ref="BQ53">BM53-SUM(_xlfn._xlws.FILTER(C53:BJ53,$C$8:$BJ$8=$BM$8))</f>
        <v>0</v>
      </c>
      <c r="BR53" s="75" cm="1">
        <f t="array" ref="BR53">BO53-SUM(_xlfn._xlws.FILTER(C53:BJ53,$C$8:$BJ$8=$BO$8))</f>
        <v>0</v>
      </c>
    </row>
    <row r="54" spans="1:70" ht="19.5" customHeight="1" outlineLevel="1" x14ac:dyDescent="0.2">
      <c r="A54" s="63"/>
      <c r="B54" s="91" t="str">
        <v>CNG</v>
      </c>
      <c r="C54" s="92"/>
      <c r="D54" s="9"/>
      <c r="E54" s="9"/>
      <c r="F54" s="9">
        <f t="shared" si="201"/>
        <v>0</v>
      </c>
      <c r="G54" s="19"/>
      <c r="H54" s="121">
        <f t="shared" si="1"/>
        <v>0</v>
      </c>
      <c r="I54" s="92"/>
      <c r="J54" s="9"/>
      <c r="K54" s="9"/>
      <c r="L54" s="9">
        <f t="shared" si="204"/>
        <v>0</v>
      </c>
      <c r="M54" s="19"/>
      <c r="N54" s="46">
        <f t="shared" si="5"/>
        <v>0</v>
      </c>
      <c r="O54" s="114"/>
      <c r="P54" s="9"/>
      <c r="Q54" s="9"/>
      <c r="R54" s="9">
        <f t="shared" si="207"/>
        <v>0</v>
      </c>
      <c r="S54" s="19"/>
      <c r="T54" s="46">
        <f t="shared" si="9"/>
        <v>0</v>
      </c>
      <c r="V54" s="9"/>
      <c r="X54" s="9">
        <f t="shared" si="177"/>
        <v>0</v>
      </c>
      <c r="Z54" s="46">
        <f t="shared" si="13"/>
        <v>0</v>
      </c>
      <c r="AB54" s="9"/>
      <c r="AD54" s="9">
        <f t="shared" si="180"/>
        <v>0</v>
      </c>
      <c r="AF54" s="46">
        <f t="shared" si="17"/>
        <v>0</v>
      </c>
      <c r="AG54" s="92"/>
      <c r="AH54" s="9"/>
      <c r="AI54" s="9"/>
      <c r="AJ54" s="9">
        <f t="shared" si="183"/>
        <v>0</v>
      </c>
      <c r="AK54" s="19"/>
      <c r="AL54" s="46">
        <f t="shared" si="21"/>
        <v>0</v>
      </c>
      <c r="AM54" s="92"/>
      <c r="AN54" s="9"/>
      <c r="AO54" s="9"/>
      <c r="AP54" s="9">
        <f t="shared" si="216"/>
        <v>0</v>
      </c>
      <c r="AQ54" s="19"/>
      <c r="AR54" s="46">
        <f t="shared" si="25"/>
        <v>0</v>
      </c>
      <c r="AS54" s="92"/>
      <c r="AT54" s="9"/>
      <c r="AU54" s="9"/>
      <c r="AV54" s="9">
        <f t="shared" si="219"/>
        <v>0</v>
      </c>
      <c r="AW54" s="19"/>
      <c r="AX54" s="46">
        <f t="shared" si="29"/>
        <v>0</v>
      </c>
      <c r="AY54" s="92"/>
      <c r="AZ54" s="9"/>
      <c r="BA54" s="9"/>
      <c r="BB54" s="9">
        <f t="shared" si="222"/>
        <v>0</v>
      </c>
      <c r="BC54" s="19"/>
      <c r="BD54" s="46">
        <f t="shared" si="33"/>
        <v>0</v>
      </c>
      <c r="BE54" s="92"/>
      <c r="BF54" s="9"/>
      <c r="BG54" s="9"/>
      <c r="BH54" s="9">
        <f t="shared" si="225"/>
        <v>0</v>
      </c>
      <c r="BI54" s="19"/>
      <c r="BJ54" s="46">
        <f t="shared" si="37"/>
        <v>0</v>
      </c>
      <c r="BK54" s="92" cm="1">
        <f t="array" ref="BK54">SUM(_xlfn._xlws.FILTER($C54:$BJ54,$C$8:$BJ$8=BK$8))</f>
        <v>0</v>
      </c>
      <c r="BL54" s="9" cm="1">
        <f t="array" ref="BL54">SUM(_xlfn._xlws.FILTER($C54:$BJ54,$C$8:$BJ$8=BL$8))</f>
        <v>0</v>
      </c>
      <c r="BM54" s="9" cm="1">
        <f t="array" ref="BM54">SUM(_xlfn._xlws.FILTER($C54:$BJ54,$C$8:$BJ$8=BM$8))</f>
        <v>0</v>
      </c>
      <c r="BN54" s="9">
        <f t="shared" si="39"/>
        <v>0</v>
      </c>
      <c r="BO54" s="19" cm="1">
        <f t="array" ref="BO54">SUM(_xlfn._xlws.FILTER($C54:$BJ54,$C$8:$BJ$8=BO$8))</f>
        <v>0</v>
      </c>
      <c r="BP54" s="46">
        <f t="shared" si="41"/>
        <v>0</v>
      </c>
      <c r="BQ54" s="75" cm="1">
        <f t="array" ref="BQ54">BM54-SUM(_xlfn._xlws.FILTER(C54:BJ54,$C$8:$BJ$8=$BM$8))</f>
        <v>0</v>
      </c>
      <c r="BR54" s="75" cm="1">
        <f t="array" ref="BR54">BO54-SUM(_xlfn._xlws.FILTER(C54:BJ54,$C$8:$BJ$8=$BO$8))</f>
        <v>0</v>
      </c>
    </row>
    <row r="55" spans="1:70" ht="19.5" customHeight="1" outlineLevel="1" x14ac:dyDescent="0.2">
      <c r="A55" s="63"/>
      <c r="B55" s="91" t="str">
        <v>ΒΙΟΜΗΧΑΝΙΚΟΣ</v>
      </c>
      <c r="C55" s="92">
        <v>23</v>
      </c>
      <c r="D55" s="9"/>
      <c r="E55" s="9">
        <v>18468896</v>
      </c>
      <c r="F55" s="9">
        <f t="shared" si="201"/>
        <v>802995.47826086951</v>
      </c>
      <c r="G55" s="19">
        <v>21774.68</v>
      </c>
      <c r="H55" s="121">
        <f t="shared" si="1"/>
        <v>946.72521739130434</v>
      </c>
      <c r="I55" s="92">
        <v>24</v>
      </c>
      <c r="J55" s="9">
        <v>1</v>
      </c>
      <c r="K55" s="9">
        <v>21800598</v>
      </c>
      <c r="L55" s="9">
        <f t="shared" si="204"/>
        <v>872023.92</v>
      </c>
      <c r="M55" s="19">
        <v>49673.5</v>
      </c>
      <c r="N55" s="46">
        <f t="shared" si="5"/>
        <v>1986.94</v>
      </c>
      <c r="O55" s="114">
        <v>5</v>
      </c>
      <c r="P55" s="9"/>
      <c r="Q55" s="9">
        <v>4109485</v>
      </c>
      <c r="R55" s="9">
        <f t="shared" si="207"/>
        <v>821897</v>
      </c>
      <c r="S55" s="19">
        <v>6928.4100000000008</v>
      </c>
      <c r="T55" s="46">
        <f t="shared" si="9"/>
        <v>1385.6820000000002</v>
      </c>
      <c r="U55" s="92">
        <v>9</v>
      </c>
      <c r="V55" s="9"/>
      <c r="W55" s="9">
        <v>9991030</v>
      </c>
      <c r="X55" s="9">
        <f t="shared" si="177"/>
        <v>1110114.4444444445</v>
      </c>
      <c r="Y55" s="19">
        <v>20708.11</v>
      </c>
      <c r="Z55" s="46">
        <f t="shared" si="13"/>
        <v>2300.9011111111113</v>
      </c>
      <c r="AA55" s="92">
        <v>3</v>
      </c>
      <c r="AB55" s="9"/>
      <c r="AC55" s="9">
        <v>2236198</v>
      </c>
      <c r="AD55" s="9">
        <f t="shared" si="180"/>
        <v>745399.33333333337</v>
      </c>
      <c r="AE55" s="19">
        <v>7834.6</v>
      </c>
      <c r="AF55" s="46">
        <f t="shared" si="17"/>
        <v>2611.5333333333333</v>
      </c>
      <c r="AG55" s="92">
        <v>3</v>
      </c>
      <c r="AH55" s="9"/>
      <c r="AI55" s="9">
        <v>2205902</v>
      </c>
      <c r="AJ55" s="9">
        <f t="shared" si="183"/>
        <v>735300.66666666663</v>
      </c>
      <c r="AK55" s="19">
        <v>5491.3399999999992</v>
      </c>
      <c r="AL55" s="46">
        <f t="shared" si="21"/>
        <v>1830.4466666666665</v>
      </c>
      <c r="AM55" s="92"/>
      <c r="AN55" s="9"/>
      <c r="AO55" s="9"/>
      <c r="AP55" s="9">
        <f t="shared" si="216"/>
        <v>0</v>
      </c>
      <c r="AQ55" s="19"/>
      <c r="AR55" s="46">
        <f t="shared" si="25"/>
        <v>0</v>
      </c>
      <c r="AS55" s="92"/>
      <c r="AT55" s="9"/>
      <c r="AU55" s="9"/>
      <c r="AV55" s="9">
        <f t="shared" si="219"/>
        <v>0</v>
      </c>
      <c r="AW55" s="19"/>
      <c r="AX55" s="46">
        <f t="shared" si="29"/>
        <v>0</v>
      </c>
      <c r="AY55" s="92"/>
      <c r="AZ55" s="9"/>
      <c r="BA55" s="9"/>
      <c r="BB55" s="9">
        <f t="shared" si="222"/>
        <v>0</v>
      </c>
      <c r="BC55" s="19"/>
      <c r="BD55" s="46">
        <f t="shared" si="33"/>
        <v>0</v>
      </c>
      <c r="BE55" s="92"/>
      <c r="BF55" s="9"/>
      <c r="BG55" s="9"/>
      <c r="BH55" s="9">
        <f t="shared" si="225"/>
        <v>0</v>
      </c>
      <c r="BI55" s="19"/>
      <c r="BJ55" s="46">
        <f t="shared" si="37"/>
        <v>0</v>
      </c>
      <c r="BK55" s="92" cm="1">
        <f t="array" ref="BK55">SUM(_xlfn._xlws.FILTER($C55:$BJ55,$C$8:$BJ$8=BK$8))</f>
        <v>67</v>
      </c>
      <c r="BL55" s="9" cm="1">
        <f t="array" ref="BL55">SUM(_xlfn._xlws.FILTER($C55:$BJ55,$C$8:$BJ$8=BL$8))</f>
        <v>1</v>
      </c>
      <c r="BM55" s="9" cm="1">
        <f t="array" ref="BM55">SUM(_xlfn._xlws.FILTER($C55:$BJ55,$C$8:$BJ$8=BM$8))</f>
        <v>58812109</v>
      </c>
      <c r="BN55" s="9">
        <f t="shared" si="39"/>
        <v>864883.95588235289</v>
      </c>
      <c r="BO55" s="19" cm="1">
        <f t="array" ref="BO55">SUM(_xlfn._xlws.FILTER($C55:$BJ55,$C$8:$BJ$8=BO$8))</f>
        <v>112410.64</v>
      </c>
      <c r="BP55" s="46">
        <f t="shared" si="41"/>
        <v>1653.0976470588234</v>
      </c>
      <c r="BQ55" s="75" cm="1">
        <f t="array" ref="BQ55">BM55-SUM(_xlfn._xlws.FILTER(C55:BJ55,$C$8:$BJ$8=$BM$8))</f>
        <v>0</v>
      </c>
      <c r="BR55" s="75" cm="1">
        <f t="array" ref="BR55">BO55-SUM(_xlfn._xlws.FILTER(C55:BJ55,$C$8:$BJ$8=$BO$8))</f>
        <v>0</v>
      </c>
    </row>
    <row r="56" spans="1:70" ht="19.5" customHeight="1" outlineLevel="1" x14ac:dyDescent="0.2">
      <c r="A56" s="64"/>
      <c r="B56" s="91" t="str">
        <v>ΚΛΙΜΑΤΙΣΜΟΣ / ΣΥΜΠΑΡΑΓΩΓΗ</v>
      </c>
      <c r="C56" s="93"/>
      <c r="D56" s="57"/>
      <c r="E56" s="65"/>
      <c r="F56" s="9">
        <f t="shared" si="201"/>
        <v>0</v>
      </c>
      <c r="G56" s="51"/>
      <c r="H56" s="121">
        <f t="shared" si="1"/>
        <v>0</v>
      </c>
      <c r="I56" s="93"/>
      <c r="J56" s="57"/>
      <c r="K56" s="65"/>
      <c r="L56" s="9">
        <f t="shared" si="204"/>
        <v>0</v>
      </c>
      <c r="M56" s="51"/>
      <c r="N56" s="46">
        <f t="shared" si="5"/>
        <v>0</v>
      </c>
      <c r="O56" s="56">
        <v>1</v>
      </c>
      <c r="P56" s="57"/>
      <c r="Q56" s="65"/>
      <c r="R56" s="9">
        <f t="shared" si="207"/>
        <v>0</v>
      </c>
      <c r="S56" s="51">
        <v>22.18</v>
      </c>
      <c r="T56" s="46">
        <f t="shared" si="9"/>
        <v>22.18</v>
      </c>
      <c r="U56" s="93"/>
      <c r="V56" s="57"/>
      <c r="W56" s="65"/>
      <c r="X56" s="9">
        <f t="shared" si="177"/>
        <v>0</v>
      </c>
      <c r="Y56" s="51"/>
      <c r="Z56" s="46">
        <f t="shared" si="13"/>
        <v>0</v>
      </c>
      <c r="AA56" s="93"/>
      <c r="AB56" s="57"/>
      <c r="AC56" s="65"/>
      <c r="AD56" s="9">
        <f t="shared" si="180"/>
        <v>0</v>
      </c>
      <c r="AE56" s="51"/>
      <c r="AF56" s="46">
        <f t="shared" si="17"/>
        <v>0</v>
      </c>
      <c r="AG56" s="93"/>
      <c r="AH56" s="57"/>
      <c r="AI56" s="65"/>
      <c r="AJ56" s="9">
        <f t="shared" si="183"/>
        <v>0</v>
      </c>
      <c r="AK56" s="51"/>
      <c r="AL56" s="46">
        <f t="shared" si="21"/>
        <v>0</v>
      </c>
      <c r="AM56" s="93"/>
      <c r="AN56" s="57"/>
      <c r="AO56" s="65"/>
      <c r="AP56" s="9">
        <f t="shared" si="216"/>
        <v>0</v>
      </c>
      <c r="AQ56" s="51"/>
      <c r="AR56" s="46">
        <f t="shared" si="25"/>
        <v>0</v>
      </c>
      <c r="AS56" s="93"/>
      <c r="AT56" s="57"/>
      <c r="AU56" s="65"/>
      <c r="AV56" s="9">
        <f t="shared" si="219"/>
        <v>0</v>
      </c>
      <c r="AW56" s="51"/>
      <c r="AX56" s="46">
        <f t="shared" si="29"/>
        <v>0</v>
      </c>
      <c r="AY56" s="93"/>
      <c r="AZ56" s="57"/>
      <c r="BA56" s="65"/>
      <c r="BB56" s="9">
        <f t="shared" si="222"/>
        <v>0</v>
      </c>
      <c r="BC56" s="51"/>
      <c r="BD56" s="46">
        <f t="shared" si="33"/>
        <v>0</v>
      </c>
      <c r="BE56" s="93"/>
      <c r="BF56" s="57"/>
      <c r="BG56" s="65"/>
      <c r="BH56" s="9">
        <f t="shared" si="225"/>
        <v>0</v>
      </c>
      <c r="BI56" s="51"/>
      <c r="BJ56" s="46">
        <f t="shared" si="37"/>
        <v>0</v>
      </c>
      <c r="BK56" s="93" cm="1">
        <f t="array" ref="BK56">SUM(_xlfn._xlws.FILTER($C56:$BJ56,$C$8:$BJ$8=BK$8))</f>
        <v>1</v>
      </c>
      <c r="BL56" s="57" cm="1">
        <f t="array" ref="BL56">SUM(_xlfn._xlws.FILTER($C56:$BJ56,$C$8:$BJ$8=BL$8))</f>
        <v>0</v>
      </c>
      <c r="BM56" s="65" cm="1">
        <f t="array" ref="BM56">SUM(_xlfn._xlws.FILTER($C56:$BJ56,$C$8:$BJ$8=BM$8))</f>
        <v>0</v>
      </c>
      <c r="BN56" s="9">
        <f t="shared" si="39"/>
        <v>0</v>
      </c>
      <c r="BO56" s="51" cm="1">
        <f t="array" ref="BO56">SUM(_xlfn._xlws.FILTER($C56:$BJ56,$C$8:$BJ$8=BO$8))</f>
        <v>22.18</v>
      </c>
      <c r="BP56" s="46">
        <f t="shared" si="41"/>
        <v>22.18</v>
      </c>
      <c r="BQ56" s="75" cm="1">
        <f t="array" ref="BQ56">BM56-SUM(_xlfn._xlws.FILTER(C56:BJ56,$C$8:$BJ$8=$BM$8))</f>
        <v>0</v>
      </c>
      <c r="BR56" s="75" cm="1">
        <f t="array" ref="BR56">BO56-SUM(_xlfn._xlws.FILTER(C56:BJ56,$C$8:$BJ$8=$BO$8))</f>
        <v>0</v>
      </c>
    </row>
    <row r="57" spans="1:70" ht="19.5" customHeight="1" outlineLevel="1" thickBot="1" x14ac:dyDescent="0.25">
      <c r="A57" s="63"/>
      <c r="B57" s="94" t="str">
        <v>ΕΙΚΟΝΙΚΗ ΔΙΑΣΥΝΔΕΣΗ</v>
      </c>
      <c r="C57" s="93"/>
      <c r="D57" s="56"/>
      <c r="E57" s="9">
        <v>3538</v>
      </c>
      <c r="F57" s="9">
        <f>IFERROR(E57/(C57+D57),0)</f>
        <v>0</v>
      </c>
      <c r="G57" s="19">
        <v>3.72</v>
      </c>
      <c r="H57" s="122">
        <f t="shared" si="1"/>
        <v>0</v>
      </c>
      <c r="I57" s="124"/>
      <c r="J57" s="125"/>
      <c r="K57" s="126"/>
      <c r="L57" s="127"/>
      <c r="M57" s="128"/>
      <c r="N57" s="129">
        <f t="shared" si="5"/>
        <v>0</v>
      </c>
      <c r="O57" s="56"/>
      <c r="P57" s="56"/>
      <c r="Q57" s="65"/>
      <c r="R57" s="57"/>
      <c r="S57" s="51"/>
      <c r="T57" s="49">
        <f t="shared" si="9"/>
        <v>0</v>
      </c>
      <c r="U57" s="93"/>
      <c r="V57" s="56"/>
      <c r="W57" s="65"/>
      <c r="X57" s="9">
        <f t="shared" si="177"/>
        <v>0</v>
      </c>
      <c r="Y57" s="51"/>
      <c r="Z57" s="46">
        <f t="shared" si="13"/>
        <v>0</v>
      </c>
      <c r="AA57" s="93"/>
      <c r="AB57" s="56"/>
      <c r="AC57" s="65"/>
      <c r="AD57" s="9">
        <f t="shared" si="180"/>
        <v>0</v>
      </c>
      <c r="AE57" s="51"/>
      <c r="AF57" s="46">
        <f t="shared" si="17"/>
        <v>0</v>
      </c>
      <c r="AG57" s="93"/>
      <c r="AH57" s="56"/>
      <c r="AI57" s="65"/>
      <c r="AJ57" s="9">
        <f t="shared" si="183"/>
        <v>0</v>
      </c>
      <c r="AK57" s="51"/>
      <c r="AL57" s="46">
        <f t="shared" si="21"/>
        <v>0</v>
      </c>
      <c r="AM57" s="93"/>
      <c r="AN57" s="56"/>
      <c r="AO57" s="65"/>
      <c r="AP57" s="57"/>
      <c r="AQ57" s="51"/>
      <c r="AR57" s="49">
        <f t="shared" si="25"/>
        <v>0</v>
      </c>
      <c r="AS57" s="93"/>
      <c r="AT57" s="56"/>
      <c r="AU57" s="65"/>
      <c r="AV57" s="57"/>
      <c r="AW57" s="51"/>
      <c r="AX57" s="49">
        <f t="shared" si="29"/>
        <v>0</v>
      </c>
      <c r="AY57" s="93"/>
      <c r="AZ57" s="56"/>
      <c r="BA57" s="65"/>
      <c r="BB57" s="57"/>
      <c r="BC57" s="51"/>
      <c r="BD57" s="49">
        <f t="shared" si="33"/>
        <v>0</v>
      </c>
      <c r="BE57" s="93"/>
      <c r="BF57" s="56"/>
      <c r="BG57" s="65"/>
      <c r="BH57" s="57"/>
      <c r="BI57" s="51"/>
      <c r="BJ57" s="49">
        <f t="shared" si="37"/>
        <v>0</v>
      </c>
      <c r="BK57" s="93" cm="1">
        <f t="array" ref="BK57">SUM(_xlfn._xlws.FILTER($C57:$BJ57,$C$8:$BJ$8=BK$8))</f>
        <v>0</v>
      </c>
      <c r="BL57" s="56" cm="1">
        <f t="array" ref="BL57">SUM(_xlfn._xlws.FILTER($C57:$BJ57,$C$8:$BJ$8=BL$8))</f>
        <v>0</v>
      </c>
      <c r="BM57" s="65" cm="1">
        <f t="array" ref="BM57">SUM(_xlfn._xlws.FILTER($C57:$BJ57,$C$8:$BJ$8=BM$8))</f>
        <v>3538</v>
      </c>
      <c r="BN57" s="57">
        <f t="shared" si="39"/>
        <v>0</v>
      </c>
      <c r="BO57" s="51" cm="1">
        <f t="array" ref="BO57">SUM(_xlfn._xlws.FILTER($C57:$BJ57,$C$8:$BJ$8=BO$8))</f>
        <v>3.72</v>
      </c>
      <c r="BP57" s="49">
        <f t="shared" si="41"/>
        <v>0</v>
      </c>
      <c r="BQ57" s="75" cm="1">
        <f t="array" ref="BQ57">BM57-SUM(_xlfn._xlws.FILTER(C57:BJ57,$C$8:$BJ$8=$BM$8))</f>
        <v>0</v>
      </c>
      <c r="BR57" s="75" cm="1">
        <f t="array" ref="BR57">BO57-SUM(_xlfn._xlws.FILTER(C57:BJ57,$C$8:$BJ$8=$BO$8))</f>
        <v>0</v>
      </c>
    </row>
    <row r="58" spans="1:70" ht="20" x14ac:dyDescent="0.2">
      <c r="A58" s="62">
        <v>8</v>
      </c>
      <c r="B58" s="95" t="s">
        <v>39</v>
      </c>
      <c r="C58" s="90">
        <f t="shared" ref="C58:E58" si="229">SUM(C59:C64)</f>
        <v>7057</v>
      </c>
      <c r="D58" s="48">
        <f t="shared" si="229"/>
        <v>0</v>
      </c>
      <c r="E58" s="39">
        <f t="shared" si="229"/>
        <v>2290420</v>
      </c>
      <c r="F58" s="39">
        <f t="shared" ref="F58:F63" si="230">IFERROR(E58/(C58+D58),0)</f>
        <v>324.56001133626188</v>
      </c>
      <c r="G58" s="45">
        <f>SUM(G59:G64)</f>
        <v>38958.51</v>
      </c>
      <c r="H58" s="26">
        <f t="shared" si="1"/>
        <v>5.5205483916678482</v>
      </c>
      <c r="I58" s="130">
        <f>SUM(I59:I63)</f>
        <v>1130</v>
      </c>
      <c r="J58" s="130">
        <f>SUM(J59:J63)</f>
        <v>0</v>
      </c>
      <c r="K58" s="131">
        <f t="shared" ref="K58" si="231">SUM(K59:K64)</f>
        <v>5297351</v>
      </c>
      <c r="L58" s="131">
        <f t="shared" ref="L58:L63" si="232">IFERROR(K58/(I58+J58),0)</f>
        <v>4687.9212389380527</v>
      </c>
      <c r="M58" s="132">
        <f>SUM(M59:M64)</f>
        <v>19567.089999999997</v>
      </c>
      <c r="N58" s="133">
        <f t="shared" si="5"/>
        <v>17.31600884955752</v>
      </c>
      <c r="O58" s="90">
        <f t="shared" ref="O58:P58" si="233">SUM(O59:O64)</f>
        <v>851</v>
      </c>
      <c r="P58" s="48">
        <f t="shared" si="233"/>
        <v>0</v>
      </c>
      <c r="Q58" s="39">
        <f>SUM(Q59:Q64)</f>
        <v>1401212</v>
      </c>
      <c r="R58" s="39">
        <f t="shared" ref="R58:R63" si="234">IFERROR(Q58/(O58+P58),0)</f>
        <v>1646.5475910693301</v>
      </c>
      <c r="S58" s="45">
        <f t="shared" ref="S58" si="235">SUM(S59:S64)</f>
        <v>15330.550000000003</v>
      </c>
      <c r="T58" s="26">
        <f t="shared" si="9"/>
        <v>18.014747356051707</v>
      </c>
      <c r="U58" s="90">
        <f t="shared" ref="U58:W58" si="236">SUM(U59:U64)</f>
        <v>34</v>
      </c>
      <c r="V58" s="48">
        <f t="shared" si="236"/>
        <v>0</v>
      </c>
      <c r="W58" s="39">
        <f t="shared" si="236"/>
        <v>149629</v>
      </c>
      <c r="X58" s="39">
        <f t="shared" si="177"/>
        <v>4400.8529411764703</v>
      </c>
      <c r="Y58" s="45">
        <f t="shared" ref="Y58" si="237">SUM(Y59:Y64)</f>
        <v>7451.0499999999993</v>
      </c>
      <c r="Z58" s="26">
        <f t="shared" si="13"/>
        <v>219.14852941176468</v>
      </c>
      <c r="AA58" s="90">
        <f t="shared" ref="AA58:AC58" si="238">SUM(AA59:AA64)</f>
        <v>140</v>
      </c>
      <c r="AB58" s="48">
        <f t="shared" si="238"/>
        <v>0</v>
      </c>
      <c r="AC58" s="39">
        <f t="shared" si="238"/>
        <v>177757</v>
      </c>
      <c r="AD58" s="39">
        <f t="shared" si="180"/>
        <v>1269.6928571428571</v>
      </c>
      <c r="AE58" s="45">
        <f t="shared" ref="AE58" si="239">SUM(AE59:AE64)</f>
        <v>3927.6899999999996</v>
      </c>
      <c r="AF58" s="26">
        <f t="shared" si="17"/>
        <v>28.054928571428569</v>
      </c>
      <c r="AG58" s="90">
        <f t="shared" ref="AG58:AI58" si="240">SUM(AG59:AG64)</f>
        <v>51</v>
      </c>
      <c r="AH58" s="48">
        <f t="shared" si="240"/>
        <v>0</v>
      </c>
      <c r="AI58" s="39">
        <f t="shared" si="240"/>
        <v>2258435</v>
      </c>
      <c r="AJ58" s="39">
        <f t="shared" si="183"/>
        <v>44283.039215686273</v>
      </c>
      <c r="AK58" s="45">
        <f t="shared" ref="AK58" si="241">SUM(AK59:AK64)</f>
        <v>24728.7</v>
      </c>
      <c r="AL58" s="26">
        <f t="shared" si="21"/>
        <v>484.87647058823529</v>
      </c>
      <c r="AM58" s="90">
        <f t="shared" ref="AM58:AO58" si="242">SUM(AM59:AM64)</f>
        <v>0</v>
      </c>
      <c r="AN58" s="48">
        <f t="shared" si="242"/>
        <v>0</v>
      </c>
      <c r="AO58" s="39">
        <f t="shared" si="242"/>
        <v>0</v>
      </c>
      <c r="AP58" s="39">
        <f t="shared" ref="AP58:AP63" si="243">IFERROR(AO58/(AM58+AN58),0)</f>
        <v>0</v>
      </c>
      <c r="AQ58" s="45">
        <f t="shared" ref="AQ58" si="244">SUM(AQ59:AQ64)</f>
        <v>0</v>
      </c>
      <c r="AR58" s="26">
        <f t="shared" si="25"/>
        <v>0</v>
      </c>
      <c r="AS58" s="90">
        <f t="shared" ref="AS58:AU58" si="245">SUM(AS59:AS64)</f>
        <v>0</v>
      </c>
      <c r="AT58" s="48">
        <f t="shared" si="245"/>
        <v>0</v>
      </c>
      <c r="AU58" s="39">
        <f t="shared" si="245"/>
        <v>0</v>
      </c>
      <c r="AV58" s="39">
        <f t="shared" ref="AV58:AV63" si="246">IFERROR(AU58/(AS58+AT58),0)</f>
        <v>0</v>
      </c>
      <c r="AW58" s="45">
        <f t="shared" ref="AW58" si="247">SUM(AW59:AW64)</f>
        <v>0</v>
      </c>
      <c r="AX58" s="26">
        <f t="shared" si="29"/>
        <v>0</v>
      </c>
      <c r="AY58" s="90">
        <f t="shared" ref="AY58:BA58" si="248">SUM(AY59:AY64)</f>
        <v>0</v>
      </c>
      <c r="AZ58" s="48">
        <f t="shared" si="248"/>
        <v>0</v>
      </c>
      <c r="BA58" s="39">
        <f t="shared" si="248"/>
        <v>0</v>
      </c>
      <c r="BB58" s="39">
        <f t="shared" ref="BB58:BB63" si="249">IFERROR(BA58/(AY58+AZ58),0)</f>
        <v>0</v>
      </c>
      <c r="BC58" s="45">
        <f t="shared" ref="BC58" si="250">SUM(BC59:BC64)</f>
        <v>0</v>
      </c>
      <c r="BD58" s="26">
        <f t="shared" si="33"/>
        <v>0</v>
      </c>
      <c r="BE58" s="90">
        <f t="shared" ref="BE58:BG58" si="251">SUM(BE59:BE64)</f>
        <v>0</v>
      </c>
      <c r="BF58" s="48">
        <f t="shared" si="251"/>
        <v>0</v>
      </c>
      <c r="BG58" s="39">
        <f t="shared" si="251"/>
        <v>0</v>
      </c>
      <c r="BH58" s="39">
        <f t="shared" ref="BH58:BH63" si="252">IFERROR(BG58/(BE58+BF58),0)</f>
        <v>0</v>
      </c>
      <c r="BI58" s="45">
        <f t="shared" ref="BI58" si="253">SUM(BI59:BI64)</f>
        <v>0</v>
      </c>
      <c r="BJ58" s="26">
        <f t="shared" si="37"/>
        <v>0</v>
      </c>
      <c r="BK58" s="90">
        <f t="shared" ref="BK58:BM58" si="254">SUM(BK59:BK64)</f>
        <v>9263</v>
      </c>
      <c r="BL58" s="48">
        <f t="shared" si="254"/>
        <v>0</v>
      </c>
      <c r="BM58" s="39">
        <f t="shared" si="254"/>
        <v>11574804</v>
      </c>
      <c r="BN58" s="39">
        <f t="shared" si="39"/>
        <v>1249.5740041023425</v>
      </c>
      <c r="BO58" s="45">
        <f t="shared" ref="BO58" si="255">SUM(BO59:BO64)</f>
        <v>109963.59000000003</v>
      </c>
      <c r="BP58" s="26">
        <f t="shared" si="41"/>
        <v>11.871271726222609</v>
      </c>
      <c r="BQ58" s="75" cm="1">
        <f t="array" ref="BQ58">BM58-SUM(_xlfn._xlws.FILTER(C58:BJ58,$C$8:$BJ$8=$BM$8))</f>
        <v>0</v>
      </c>
      <c r="BR58" s="75" cm="1">
        <f t="array" ref="BR58">BO58-SUM(_xlfn._xlws.FILTER(C58:BJ58,$C$8:$BJ$8=$BO$8))</f>
        <v>0</v>
      </c>
    </row>
    <row r="59" spans="1:70" ht="19.5" customHeight="1" outlineLevel="1" x14ac:dyDescent="0.2">
      <c r="A59" s="63"/>
      <c r="B59" s="91" t="str" cm="1">
        <f t="array" ref="B59:B64">$B$10:$B$15</f>
        <v>ΟΙΚΙΑΚΟΣ</v>
      </c>
      <c r="C59" s="92">
        <v>6795</v>
      </c>
      <c r="D59" s="9"/>
      <c r="E59" s="9">
        <v>1008288</v>
      </c>
      <c r="F59" s="9">
        <f t="shared" si="230"/>
        <v>148.38675496688742</v>
      </c>
      <c r="G59" s="19">
        <v>28136.11</v>
      </c>
      <c r="H59" s="46">
        <f t="shared" si="1"/>
        <v>4.1407078734363507</v>
      </c>
      <c r="I59" s="114">
        <v>1020</v>
      </c>
      <c r="J59" s="9"/>
      <c r="K59" s="9">
        <v>150612</v>
      </c>
      <c r="L59" s="9">
        <f t="shared" si="232"/>
        <v>147.65882352941176</v>
      </c>
      <c r="M59" s="19">
        <v>5512.61</v>
      </c>
      <c r="N59" s="46">
        <f t="shared" si="5"/>
        <v>5.4045196078431372</v>
      </c>
      <c r="O59" s="92">
        <v>798</v>
      </c>
      <c r="P59" s="9"/>
      <c r="Q59" s="9">
        <v>94729</v>
      </c>
      <c r="R59" s="9">
        <f t="shared" si="234"/>
        <v>118.70802005012531</v>
      </c>
      <c r="S59" s="19">
        <v>4390.4000000000005</v>
      </c>
      <c r="T59" s="46">
        <f t="shared" si="9"/>
        <v>5.5017543859649134</v>
      </c>
      <c r="U59" s="92">
        <v>30</v>
      </c>
      <c r="V59" s="9"/>
      <c r="W59" s="9">
        <v>2350</v>
      </c>
      <c r="X59" s="9">
        <f t="shared" si="177"/>
        <v>78.333333333333329</v>
      </c>
      <c r="Y59" s="19">
        <v>265.43</v>
      </c>
      <c r="Z59" s="46">
        <f t="shared" si="13"/>
        <v>8.847666666666667</v>
      </c>
      <c r="AA59" s="92">
        <v>137</v>
      </c>
      <c r="AB59" s="9"/>
      <c r="AC59" s="9">
        <v>49910</v>
      </c>
      <c r="AD59" s="9">
        <f t="shared" si="180"/>
        <v>364.30656934306569</v>
      </c>
      <c r="AE59" s="19">
        <v>1726.2099999999998</v>
      </c>
      <c r="AF59" s="46">
        <f t="shared" si="17"/>
        <v>12.600072992700728</v>
      </c>
      <c r="AG59" s="92">
        <v>46</v>
      </c>
      <c r="AH59" s="9"/>
      <c r="AI59" s="9">
        <v>10971</v>
      </c>
      <c r="AJ59" s="9">
        <f t="shared" si="183"/>
        <v>238.5</v>
      </c>
      <c r="AK59" s="19">
        <v>481.8300000000001</v>
      </c>
      <c r="AL59" s="46">
        <f t="shared" si="21"/>
        <v>10.474565217391307</v>
      </c>
      <c r="AM59" s="92"/>
      <c r="AN59" s="9"/>
      <c r="AO59" s="9"/>
      <c r="AP59" s="9">
        <f t="shared" si="243"/>
        <v>0</v>
      </c>
      <c r="AQ59" s="19"/>
      <c r="AR59" s="46">
        <f t="shared" si="25"/>
        <v>0</v>
      </c>
      <c r="AS59" s="92"/>
      <c r="AT59" s="9"/>
      <c r="AU59" s="9"/>
      <c r="AV59" s="9">
        <f t="shared" si="246"/>
        <v>0</v>
      </c>
      <c r="AW59" s="19"/>
      <c r="AX59" s="46">
        <f t="shared" si="29"/>
        <v>0</v>
      </c>
      <c r="AY59" s="92"/>
      <c r="AZ59" s="9"/>
      <c r="BA59" s="9"/>
      <c r="BB59" s="9">
        <f t="shared" si="249"/>
        <v>0</v>
      </c>
      <c r="BC59" s="19"/>
      <c r="BD59" s="46">
        <f t="shared" si="33"/>
        <v>0</v>
      </c>
      <c r="BE59" s="92"/>
      <c r="BF59" s="9"/>
      <c r="BG59" s="9"/>
      <c r="BH59" s="9">
        <f t="shared" si="252"/>
        <v>0</v>
      </c>
      <c r="BI59" s="19"/>
      <c r="BJ59" s="46">
        <f t="shared" si="37"/>
        <v>0</v>
      </c>
      <c r="BK59" s="92" cm="1">
        <f t="array" ref="BK59">SUM(_xlfn._xlws.FILTER($C59:$BJ59,$C$8:$BJ$8=BK$8))</f>
        <v>8826</v>
      </c>
      <c r="BL59" s="9" cm="1">
        <f t="array" ref="BL59">SUM(_xlfn._xlws.FILTER($C59:$BJ59,$C$8:$BJ$8=BL$8))</f>
        <v>0</v>
      </c>
      <c r="BM59" s="9" cm="1">
        <f t="array" ref="BM59">SUM(_xlfn._xlws.FILTER($C59:$BJ59,$C$8:$BJ$8=BM$8))</f>
        <v>1316860</v>
      </c>
      <c r="BN59" s="9">
        <f t="shared" si="39"/>
        <v>149.20235667346478</v>
      </c>
      <c r="BO59" s="19" cm="1">
        <f t="array" ref="BO59">SUM(_xlfn._xlws.FILTER($C59:$BJ59,$C$8:$BJ$8=BO$8))</f>
        <v>40512.590000000004</v>
      </c>
      <c r="BP59" s="46">
        <f t="shared" si="41"/>
        <v>4.5901416270111044</v>
      </c>
      <c r="BQ59" s="75" cm="1">
        <f t="array" ref="BQ59">BM59-SUM(_xlfn._xlws.FILTER(C59:BJ59,$C$8:$BJ$8=$BM$8))</f>
        <v>0</v>
      </c>
      <c r="BR59" s="75" cm="1">
        <f t="array" ref="BR59">BO59-SUM(_xlfn._xlws.FILTER(C59:BJ59,$C$8:$BJ$8=$BO$8))</f>
        <v>0</v>
      </c>
    </row>
    <row r="60" spans="1:70" ht="19.5" customHeight="1" outlineLevel="1" x14ac:dyDescent="0.2">
      <c r="A60" s="63"/>
      <c r="B60" s="91" t="str">
        <v>ΕΜΠΟΡΙΚΟΣ</v>
      </c>
      <c r="C60" s="92">
        <v>260</v>
      </c>
      <c r="D60" s="9"/>
      <c r="E60" s="9">
        <v>564329</v>
      </c>
      <c r="F60" s="9">
        <f t="shared" si="230"/>
        <v>2170.4961538461539</v>
      </c>
      <c r="G60" s="19">
        <v>9862.42</v>
      </c>
      <c r="H60" s="46">
        <f t="shared" si="1"/>
        <v>37.932384615384613</v>
      </c>
      <c r="I60" s="114">
        <v>106</v>
      </c>
      <c r="J60" s="9"/>
      <c r="K60" s="9">
        <v>357952</v>
      </c>
      <c r="L60" s="9">
        <f t="shared" si="232"/>
        <v>3376.9056603773583</v>
      </c>
      <c r="M60" s="19">
        <v>7498.9</v>
      </c>
      <c r="N60" s="46">
        <f t="shared" si="5"/>
        <v>70.744339622641505</v>
      </c>
      <c r="O60" s="92">
        <v>52</v>
      </c>
      <c r="P60" s="9"/>
      <c r="Q60" s="9">
        <v>329454</v>
      </c>
      <c r="R60" s="9">
        <f t="shared" si="234"/>
        <v>6335.6538461538457</v>
      </c>
      <c r="S60" s="19">
        <v>6634.77</v>
      </c>
      <c r="T60" s="46">
        <f t="shared" si="9"/>
        <v>127.59173076923078</v>
      </c>
      <c r="U60" s="92">
        <v>3</v>
      </c>
      <c r="V60" s="9"/>
      <c r="W60" s="9">
        <v>139929</v>
      </c>
      <c r="X60" s="9">
        <f t="shared" si="177"/>
        <v>46643</v>
      </c>
      <c r="Y60" s="19">
        <v>2234.5</v>
      </c>
      <c r="Z60" s="46">
        <f t="shared" si="13"/>
        <v>744.83333333333337</v>
      </c>
      <c r="AA60" s="92">
        <v>3</v>
      </c>
      <c r="AB60" s="9"/>
      <c r="AC60" s="9">
        <v>127847</v>
      </c>
      <c r="AD60" s="9">
        <f t="shared" si="180"/>
        <v>42615.666666666664</v>
      </c>
      <c r="AE60" s="19">
        <v>2201.48</v>
      </c>
      <c r="AF60" s="46">
        <f t="shared" si="17"/>
        <v>733.82666666666671</v>
      </c>
      <c r="AG60" s="92">
        <v>4</v>
      </c>
      <c r="AH60" s="9"/>
      <c r="AI60" s="9">
        <v>1650314</v>
      </c>
      <c r="AJ60" s="9">
        <f t="shared" si="183"/>
        <v>412578.5</v>
      </c>
      <c r="AK60" s="19">
        <v>21714.57</v>
      </c>
      <c r="AL60" s="46">
        <f t="shared" si="21"/>
        <v>5428.6424999999999</v>
      </c>
      <c r="AM60" s="92"/>
      <c r="AN60" s="9"/>
      <c r="AO60" s="9"/>
      <c r="AP60" s="9">
        <f t="shared" si="243"/>
        <v>0</v>
      </c>
      <c r="AQ60" s="19"/>
      <c r="AR60" s="46">
        <f t="shared" si="25"/>
        <v>0</v>
      </c>
      <c r="AS60" s="92"/>
      <c r="AT60" s="9"/>
      <c r="AU60" s="9"/>
      <c r="AV60" s="9">
        <f t="shared" si="246"/>
        <v>0</v>
      </c>
      <c r="AW60" s="19"/>
      <c r="AX60" s="46">
        <f t="shared" si="29"/>
        <v>0</v>
      </c>
      <c r="AY60" s="92"/>
      <c r="AZ60" s="9"/>
      <c r="BA60" s="9"/>
      <c r="BB60" s="9">
        <f t="shared" si="249"/>
        <v>0</v>
      </c>
      <c r="BC60" s="19"/>
      <c r="BD60" s="46">
        <f t="shared" si="33"/>
        <v>0</v>
      </c>
      <c r="BE60" s="92"/>
      <c r="BF60" s="9"/>
      <c r="BG60" s="9"/>
      <c r="BH60" s="9">
        <f t="shared" si="252"/>
        <v>0</v>
      </c>
      <c r="BI60" s="19"/>
      <c r="BJ60" s="46">
        <f t="shared" si="37"/>
        <v>0</v>
      </c>
      <c r="BK60" s="92" cm="1">
        <f t="array" ref="BK60">SUM(_xlfn._xlws.FILTER($C60:$BJ60,$C$8:$BJ$8=BK$8))</f>
        <v>428</v>
      </c>
      <c r="BL60" s="9" cm="1">
        <f t="array" ref="BL60">SUM(_xlfn._xlws.FILTER($C60:$BJ60,$C$8:$BJ$8=BL$8))</f>
        <v>0</v>
      </c>
      <c r="BM60" s="9" cm="1">
        <f t="array" ref="BM60">SUM(_xlfn._xlws.FILTER($C60:$BJ60,$C$8:$BJ$8=BM$8))</f>
        <v>3169825</v>
      </c>
      <c r="BN60" s="9">
        <f t="shared" si="39"/>
        <v>7406.1331775700937</v>
      </c>
      <c r="BO60" s="19" cm="1">
        <f t="array" ref="BO60">SUM(_xlfn._xlws.FILTER($C60:$BJ60,$C$8:$BJ$8=BO$8))</f>
        <v>50146.64</v>
      </c>
      <c r="BP60" s="46">
        <f t="shared" si="41"/>
        <v>117.16504672897196</v>
      </c>
      <c r="BQ60" s="75" cm="1">
        <f t="array" ref="BQ60">BM60-SUM(_xlfn._xlws.FILTER(C60:BJ60,$C$8:$BJ$8=$BM$8))</f>
        <v>0</v>
      </c>
      <c r="BR60" s="75" cm="1">
        <f t="array" ref="BR60">BO60-SUM(_xlfn._xlws.FILTER(C60:BJ60,$C$8:$BJ$8=$BO$8))</f>
        <v>0</v>
      </c>
    </row>
    <row r="61" spans="1:70" ht="19.5" customHeight="1" outlineLevel="1" x14ac:dyDescent="0.2">
      <c r="A61" s="63"/>
      <c r="B61" s="91" t="str">
        <v>CNG</v>
      </c>
      <c r="C61" s="92">
        <v>1</v>
      </c>
      <c r="D61" s="9"/>
      <c r="E61" s="9">
        <f>425611-E64</f>
        <v>329529.95199999999</v>
      </c>
      <c r="F61" s="9">
        <f t="shared" si="230"/>
        <v>329529.95199999999</v>
      </c>
      <c r="G61" s="19">
        <f>448.08-G64</f>
        <v>346.92660878633308</v>
      </c>
      <c r="H61" s="46">
        <f t="shared" si="1"/>
        <v>346.92660878633308</v>
      </c>
      <c r="I61" s="114">
        <v>1</v>
      </c>
      <c r="J61" s="9"/>
      <c r="K61" s="9">
        <f>46849-K64</f>
        <v>1477.3940000000002</v>
      </c>
      <c r="L61" s="9">
        <f t="shared" si="232"/>
        <v>1477.3940000000002</v>
      </c>
      <c r="M61" s="19">
        <f>109.82-M64</f>
        <v>3.4631989814083539</v>
      </c>
      <c r="N61" s="46">
        <f t="shared" si="5"/>
        <v>3.4631989814083539</v>
      </c>
      <c r="O61" s="92"/>
      <c r="P61" s="9"/>
      <c r="Q61" s="9"/>
      <c r="R61" s="9">
        <f t="shared" si="234"/>
        <v>0</v>
      </c>
      <c r="S61" s="19"/>
      <c r="T61" s="46">
        <f t="shared" si="9"/>
        <v>0</v>
      </c>
      <c r="V61" s="9"/>
      <c r="X61" s="9">
        <f t="shared" si="177"/>
        <v>0</v>
      </c>
      <c r="Z61" s="46">
        <f t="shared" si="13"/>
        <v>0</v>
      </c>
      <c r="AA61" s="92"/>
      <c r="AB61" s="9"/>
      <c r="AC61" s="9"/>
      <c r="AD61" s="9">
        <f t="shared" si="180"/>
        <v>0</v>
      </c>
      <c r="AE61" s="19"/>
      <c r="AF61" s="46">
        <f t="shared" si="17"/>
        <v>0</v>
      </c>
      <c r="AH61" s="9"/>
      <c r="AJ61" s="9">
        <f t="shared" si="183"/>
        <v>0</v>
      </c>
      <c r="AL61" s="46">
        <f t="shared" si="21"/>
        <v>0</v>
      </c>
      <c r="AM61" s="92"/>
      <c r="AN61" s="9"/>
      <c r="AO61" s="9"/>
      <c r="AP61" s="9">
        <f t="shared" si="243"/>
        <v>0</v>
      </c>
      <c r="AQ61" s="19"/>
      <c r="AR61" s="46">
        <f t="shared" si="25"/>
        <v>0</v>
      </c>
      <c r="AS61" s="92"/>
      <c r="AT61" s="9"/>
      <c r="AU61" s="9"/>
      <c r="AV61" s="9">
        <f t="shared" si="246"/>
        <v>0</v>
      </c>
      <c r="AW61" s="19"/>
      <c r="AX61" s="46">
        <f t="shared" si="29"/>
        <v>0</v>
      </c>
      <c r="AY61" s="92"/>
      <c r="AZ61" s="9"/>
      <c r="BA61" s="9"/>
      <c r="BB61" s="9">
        <f t="shared" si="249"/>
        <v>0</v>
      </c>
      <c r="BC61" s="19"/>
      <c r="BD61" s="46">
        <f t="shared" si="33"/>
        <v>0</v>
      </c>
      <c r="BE61" s="92"/>
      <c r="BF61" s="9"/>
      <c r="BG61" s="9"/>
      <c r="BH61" s="9">
        <f t="shared" si="252"/>
        <v>0</v>
      </c>
      <c r="BI61" s="19"/>
      <c r="BJ61" s="46">
        <f t="shared" si="37"/>
        <v>0</v>
      </c>
      <c r="BK61" s="92" cm="1">
        <f t="array" ref="BK61">SUM(_xlfn._xlws.FILTER($C61:$BJ61,$C$8:$BJ$8=BK$8))</f>
        <v>2</v>
      </c>
      <c r="BL61" s="9" cm="1">
        <f t="array" ref="BL61">SUM(_xlfn._xlws.FILTER($C61:$BJ61,$C$8:$BJ$8=BL$8))</f>
        <v>0</v>
      </c>
      <c r="BM61" s="9" cm="1">
        <f t="array" ref="BM61">SUM(_xlfn._xlws.FILTER($C61:$BJ61,$C$8:$BJ$8=BM$8))</f>
        <v>331007.34600000002</v>
      </c>
      <c r="BN61" s="9">
        <f t="shared" si="39"/>
        <v>165503.67300000001</v>
      </c>
      <c r="BO61" s="19" cm="1">
        <f t="array" ref="BO61">SUM(_xlfn._xlws.FILTER($C61:$BJ61,$C$8:$BJ$8=BO$8))</f>
        <v>350.38980776774144</v>
      </c>
      <c r="BP61" s="46">
        <f t="shared" si="41"/>
        <v>175.19490388387072</v>
      </c>
      <c r="BQ61" s="75" cm="1">
        <f t="array" ref="BQ61">BM61-SUM(_xlfn._xlws.FILTER(C61:BJ61,$C$8:$BJ$8=$BM$8))</f>
        <v>0</v>
      </c>
      <c r="BR61" s="75" cm="1">
        <f t="array" ref="BR61">BO61-SUM(_xlfn._xlws.FILTER(C61:BJ61,$C$8:$BJ$8=$BO$8))</f>
        <v>0</v>
      </c>
    </row>
    <row r="62" spans="1:70" ht="19.5" customHeight="1" outlineLevel="1" x14ac:dyDescent="0.2">
      <c r="A62" s="63"/>
      <c r="B62" s="91" t="str">
        <v>ΒΙΟΜΗΧΑΝΙΚΟΣ</v>
      </c>
      <c r="C62" s="92">
        <v>1</v>
      </c>
      <c r="D62" s="9"/>
      <c r="E62" s="9">
        <v>292192</v>
      </c>
      <c r="F62" s="9">
        <f t="shared" si="230"/>
        <v>292192</v>
      </c>
      <c r="G62" s="19">
        <v>511.9</v>
      </c>
      <c r="H62" s="46">
        <f t="shared" si="1"/>
        <v>511.9</v>
      </c>
      <c r="I62" s="114">
        <v>3</v>
      </c>
      <c r="J62" s="9"/>
      <c r="K62" s="9">
        <v>4741938</v>
      </c>
      <c r="L62" s="9">
        <f t="shared" si="232"/>
        <v>1580646</v>
      </c>
      <c r="M62" s="19">
        <v>6445.76</v>
      </c>
      <c r="N62" s="46">
        <f t="shared" si="5"/>
        <v>2148.5866666666666</v>
      </c>
      <c r="O62" s="92"/>
      <c r="P62" s="9"/>
      <c r="Q62" s="9"/>
      <c r="R62" s="9">
        <f t="shared" si="234"/>
        <v>0</v>
      </c>
      <c r="S62" s="19"/>
      <c r="T62" s="46">
        <f t="shared" si="9"/>
        <v>0</v>
      </c>
      <c r="U62" s="92">
        <v>1</v>
      </c>
      <c r="V62" s="9"/>
      <c r="W62" s="9">
        <v>7350</v>
      </c>
      <c r="X62" s="9">
        <f t="shared" si="177"/>
        <v>7350</v>
      </c>
      <c r="Y62" s="19">
        <v>4951.12</v>
      </c>
      <c r="Z62" s="46">
        <f t="shared" si="13"/>
        <v>4951.12</v>
      </c>
      <c r="AA62" s="92"/>
      <c r="AB62" s="9"/>
      <c r="AC62" s="9"/>
      <c r="AD62" s="9">
        <f t="shared" si="180"/>
        <v>0</v>
      </c>
      <c r="AE62" s="19"/>
      <c r="AF62" s="46">
        <f t="shared" si="17"/>
        <v>0</v>
      </c>
      <c r="AG62" s="92">
        <v>1</v>
      </c>
      <c r="AH62" s="9"/>
      <c r="AI62" s="9">
        <v>597150</v>
      </c>
      <c r="AJ62" s="9">
        <f t="shared" si="183"/>
        <v>597150</v>
      </c>
      <c r="AK62" s="19">
        <v>2532.3000000000002</v>
      </c>
      <c r="AL62" s="46">
        <f t="shared" si="21"/>
        <v>2532.3000000000002</v>
      </c>
      <c r="AM62" s="92"/>
      <c r="AN62" s="9"/>
      <c r="AO62" s="9"/>
      <c r="AP62" s="9">
        <f t="shared" si="243"/>
        <v>0</v>
      </c>
      <c r="AQ62" s="19"/>
      <c r="AR62" s="46">
        <f t="shared" si="25"/>
        <v>0</v>
      </c>
      <c r="AS62" s="92"/>
      <c r="AT62" s="9"/>
      <c r="AU62" s="9"/>
      <c r="AV62" s="9">
        <f t="shared" si="246"/>
        <v>0</v>
      </c>
      <c r="AW62" s="19"/>
      <c r="AX62" s="46">
        <f t="shared" si="29"/>
        <v>0</v>
      </c>
      <c r="AY62" s="92"/>
      <c r="AZ62" s="9"/>
      <c r="BA62" s="9"/>
      <c r="BB62" s="9">
        <f t="shared" si="249"/>
        <v>0</v>
      </c>
      <c r="BC62" s="19"/>
      <c r="BD62" s="46">
        <f t="shared" si="33"/>
        <v>0</v>
      </c>
      <c r="BE62" s="92"/>
      <c r="BF62" s="9"/>
      <c r="BG62" s="9"/>
      <c r="BH62" s="9">
        <f t="shared" si="252"/>
        <v>0</v>
      </c>
      <c r="BI62" s="19"/>
      <c r="BJ62" s="46">
        <f t="shared" si="37"/>
        <v>0</v>
      </c>
      <c r="BK62" s="92" cm="1">
        <f t="array" ref="BK62">SUM(_xlfn._xlws.FILTER($C62:$BJ62,$C$8:$BJ$8=BK$8))</f>
        <v>6</v>
      </c>
      <c r="BL62" s="9" cm="1">
        <f t="array" ref="BL62">SUM(_xlfn._xlws.FILTER($C62:$BJ62,$C$8:$BJ$8=BL$8))</f>
        <v>0</v>
      </c>
      <c r="BM62" s="9" cm="1">
        <f t="array" ref="BM62">SUM(_xlfn._xlws.FILTER($C62:$BJ62,$C$8:$BJ$8=BM$8))</f>
        <v>5638630</v>
      </c>
      <c r="BN62" s="9">
        <f t="shared" si="39"/>
        <v>939771.66666666663</v>
      </c>
      <c r="BO62" s="19" cm="1">
        <f t="array" ref="BO62">SUM(_xlfn._xlws.FILTER($C62:$BJ62,$C$8:$BJ$8=BO$8))</f>
        <v>14441.079999999998</v>
      </c>
      <c r="BP62" s="46">
        <f t="shared" si="41"/>
        <v>2406.8466666666664</v>
      </c>
      <c r="BQ62" s="75" cm="1">
        <f t="array" ref="BQ62">BM62-SUM(_xlfn._xlws.FILTER(C62:BJ62,$C$8:$BJ$8=$BM$8))</f>
        <v>0</v>
      </c>
      <c r="BR62" s="75" cm="1">
        <f t="array" ref="BR62">BO62-SUM(_xlfn._xlws.FILTER(C62:BJ62,$C$8:$BJ$8=$BO$8))</f>
        <v>0</v>
      </c>
    </row>
    <row r="63" spans="1:70" ht="19.5" customHeight="1" outlineLevel="1" x14ac:dyDescent="0.2">
      <c r="A63" s="64"/>
      <c r="B63" s="91" t="str">
        <v>ΚΛΙΜΑΤΙΣΜΟΣ / ΣΥΜΠΑΡΑΓΩΓΗ</v>
      </c>
      <c r="C63" s="93"/>
      <c r="D63" s="57"/>
      <c r="E63" s="65"/>
      <c r="F63" s="9">
        <f t="shared" si="230"/>
        <v>0</v>
      </c>
      <c r="G63" s="51"/>
      <c r="H63" s="46">
        <f t="shared" si="1"/>
        <v>0</v>
      </c>
      <c r="I63" s="56"/>
      <c r="J63" s="57"/>
      <c r="K63" s="65"/>
      <c r="L63" s="9">
        <f t="shared" si="232"/>
        <v>0</v>
      </c>
      <c r="M63" s="51"/>
      <c r="N63" s="46">
        <f t="shared" si="5"/>
        <v>0</v>
      </c>
      <c r="O63" s="93">
        <v>1</v>
      </c>
      <c r="P63" s="57"/>
      <c r="Q63" s="65">
        <v>977029</v>
      </c>
      <c r="R63" s="9">
        <f t="shared" si="234"/>
        <v>977029</v>
      </c>
      <c r="S63" s="51">
        <v>4305.38</v>
      </c>
      <c r="T63" s="46">
        <f t="shared" si="9"/>
        <v>4305.38</v>
      </c>
      <c r="U63" s="93"/>
      <c r="V63" s="57"/>
      <c r="W63" s="65"/>
      <c r="X63" s="9">
        <f t="shared" si="177"/>
        <v>0</v>
      </c>
      <c r="Y63" s="51"/>
      <c r="Z63" s="46">
        <f t="shared" si="13"/>
        <v>0</v>
      </c>
      <c r="AA63" s="93"/>
      <c r="AB63" s="57"/>
      <c r="AC63" s="65"/>
      <c r="AD63" s="9">
        <f t="shared" si="180"/>
        <v>0</v>
      </c>
      <c r="AE63" s="51"/>
      <c r="AF63" s="46">
        <f t="shared" si="17"/>
        <v>0</v>
      </c>
      <c r="AG63" s="93"/>
      <c r="AH63" s="57"/>
      <c r="AI63" s="65"/>
      <c r="AJ63" s="9">
        <f t="shared" si="183"/>
        <v>0</v>
      </c>
      <c r="AK63" s="51"/>
      <c r="AL63" s="46">
        <f t="shared" si="21"/>
        <v>0</v>
      </c>
      <c r="AM63" s="93"/>
      <c r="AN63" s="57"/>
      <c r="AO63" s="65"/>
      <c r="AP63" s="9">
        <f t="shared" si="243"/>
        <v>0</v>
      </c>
      <c r="AQ63" s="51"/>
      <c r="AR63" s="46">
        <f t="shared" si="25"/>
        <v>0</v>
      </c>
      <c r="AS63" s="93"/>
      <c r="AT63" s="57"/>
      <c r="AU63" s="65"/>
      <c r="AV63" s="9">
        <f t="shared" si="246"/>
        <v>0</v>
      </c>
      <c r="AW63" s="51"/>
      <c r="AX63" s="46">
        <f t="shared" si="29"/>
        <v>0</v>
      </c>
      <c r="AY63" s="93"/>
      <c r="AZ63" s="57"/>
      <c r="BA63" s="65"/>
      <c r="BB63" s="9">
        <f t="shared" si="249"/>
        <v>0</v>
      </c>
      <c r="BC63" s="51"/>
      <c r="BD63" s="46">
        <f t="shared" si="33"/>
        <v>0</v>
      </c>
      <c r="BE63" s="93"/>
      <c r="BF63" s="57"/>
      <c r="BG63" s="65"/>
      <c r="BH63" s="9">
        <f t="shared" si="252"/>
        <v>0</v>
      </c>
      <c r="BI63" s="51"/>
      <c r="BJ63" s="46">
        <f t="shared" si="37"/>
        <v>0</v>
      </c>
      <c r="BK63" s="93" cm="1">
        <f t="array" ref="BK63">SUM(_xlfn._xlws.FILTER($C63:$BJ63,$C$8:$BJ$8=BK$8))</f>
        <v>1</v>
      </c>
      <c r="BL63" s="57" cm="1">
        <f t="array" ref="BL63">SUM(_xlfn._xlws.FILTER($C63:$BJ63,$C$8:$BJ$8=BL$8))</f>
        <v>0</v>
      </c>
      <c r="BM63" s="65" cm="1">
        <f t="array" ref="BM63">SUM(_xlfn._xlws.FILTER($C63:$BJ63,$C$8:$BJ$8=BM$8))</f>
        <v>977029</v>
      </c>
      <c r="BN63" s="9">
        <f t="shared" si="39"/>
        <v>977029</v>
      </c>
      <c r="BO63" s="51" cm="1">
        <f t="array" ref="BO63">SUM(_xlfn._xlws.FILTER($C63:$BJ63,$C$8:$BJ$8=BO$8))</f>
        <v>4305.38</v>
      </c>
      <c r="BP63" s="46">
        <f t="shared" si="41"/>
        <v>4305.38</v>
      </c>
      <c r="BQ63" s="75" cm="1">
        <f t="array" ref="BQ63">BM63-SUM(_xlfn._xlws.FILTER(C63:BJ63,$C$8:$BJ$8=$BM$8))</f>
        <v>0</v>
      </c>
      <c r="BR63" s="75" cm="1">
        <f t="array" ref="BR63">BO63-SUM(_xlfn._xlws.FILTER(C63:BJ63,$C$8:$BJ$8=$BO$8))</f>
        <v>0</v>
      </c>
    </row>
    <row r="64" spans="1:70" ht="19.5" customHeight="1" outlineLevel="1" thickBot="1" x14ac:dyDescent="0.25">
      <c r="A64" s="63"/>
      <c r="B64" s="94" t="str">
        <v>ΕΙΚΟΝΙΚΗ ΔΙΑΣΥΝΔΕΣΗ</v>
      </c>
      <c r="C64" s="93"/>
      <c r="D64" s="56"/>
      <c r="E64" s="65">
        <v>96081.047999999995</v>
      </c>
      <c r="F64" s="9">
        <f>IFERROR(E64/(C64+D64),0)</f>
        <v>0</v>
      </c>
      <c r="G64" s="51">
        <v>101.15339121366692</v>
      </c>
      <c r="H64" s="49">
        <f t="shared" si="1"/>
        <v>0</v>
      </c>
      <c r="I64" s="56"/>
      <c r="J64" s="56"/>
      <c r="K64" s="65">
        <v>45371.606</v>
      </c>
      <c r="L64" s="57"/>
      <c r="M64" s="51">
        <v>106.35680101859164</v>
      </c>
      <c r="N64" s="49">
        <f t="shared" si="5"/>
        <v>0</v>
      </c>
      <c r="O64" s="93"/>
      <c r="P64" s="56"/>
      <c r="Q64" s="65"/>
      <c r="R64" s="57"/>
      <c r="S64" s="51"/>
      <c r="T64" s="49">
        <f t="shared" si="9"/>
        <v>0</v>
      </c>
      <c r="U64" s="93"/>
      <c r="V64" s="56"/>
      <c r="W64" s="65"/>
      <c r="X64" s="9">
        <f t="shared" si="177"/>
        <v>0</v>
      </c>
      <c r="Y64" s="51"/>
      <c r="Z64" s="46">
        <f t="shared" si="13"/>
        <v>0</v>
      </c>
      <c r="AA64" s="93"/>
      <c r="AB64" s="56"/>
      <c r="AC64" s="65"/>
      <c r="AD64" s="57"/>
      <c r="AE64" s="51"/>
      <c r="AF64" s="49">
        <f t="shared" si="17"/>
        <v>0</v>
      </c>
      <c r="AG64" s="93"/>
      <c r="AH64" s="56"/>
      <c r="AI64" s="65"/>
      <c r="AJ64" s="9">
        <f t="shared" si="183"/>
        <v>0</v>
      </c>
      <c r="AK64" s="51"/>
      <c r="AL64" s="46">
        <f t="shared" si="21"/>
        <v>0</v>
      </c>
      <c r="AM64" s="93"/>
      <c r="AN64" s="56"/>
      <c r="AO64" s="65"/>
      <c r="AP64" s="57"/>
      <c r="AQ64" s="51"/>
      <c r="AR64" s="49">
        <f t="shared" si="25"/>
        <v>0</v>
      </c>
      <c r="AS64" s="93"/>
      <c r="AT64" s="56"/>
      <c r="AU64" s="65"/>
      <c r="AV64" s="57"/>
      <c r="AW64" s="51"/>
      <c r="AX64" s="49">
        <f t="shared" si="29"/>
        <v>0</v>
      </c>
      <c r="AY64" s="93"/>
      <c r="AZ64" s="56"/>
      <c r="BA64" s="65"/>
      <c r="BB64" s="57"/>
      <c r="BC64" s="51"/>
      <c r="BD64" s="49">
        <f t="shared" si="33"/>
        <v>0</v>
      </c>
      <c r="BE64" s="93"/>
      <c r="BF64" s="56"/>
      <c r="BG64" s="65"/>
      <c r="BH64" s="57"/>
      <c r="BI64" s="51"/>
      <c r="BJ64" s="49">
        <f t="shared" si="37"/>
        <v>0</v>
      </c>
      <c r="BK64" s="93" cm="1">
        <f t="array" ref="BK64">SUM(_xlfn._xlws.FILTER($C64:$BJ64,$C$8:$BJ$8=BK$8))</f>
        <v>0</v>
      </c>
      <c r="BL64" s="56" cm="1">
        <f t="array" ref="BL64">SUM(_xlfn._xlws.FILTER($C64:$BJ64,$C$8:$BJ$8=BL$8))</f>
        <v>0</v>
      </c>
      <c r="BM64" s="65" cm="1">
        <f t="array" ref="BM64">SUM(_xlfn._xlws.FILTER($C64:$BJ64,$C$8:$BJ$8=BM$8))</f>
        <v>141452.65399999998</v>
      </c>
      <c r="BN64" s="57">
        <f t="shared" si="39"/>
        <v>0</v>
      </c>
      <c r="BO64" s="51" cm="1">
        <f t="array" ref="BO64">SUM(_xlfn._xlws.FILTER($C64:$BJ64,$C$8:$BJ$8=BO$8))</f>
        <v>207.51019223225856</v>
      </c>
      <c r="BP64" s="49">
        <f t="shared" si="41"/>
        <v>0</v>
      </c>
      <c r="BQ64" s="75" cm="1">
        <f t="array" ref="BQ64">BM64-SUM(_xlfn._xlws.FILTER(C64:BJ64,$C$8:$BJ$8=$BM$8))</f>
        <v>0</v>
      </c>
      <c r="BR64" s="75" cm="1">
        <f t="array" ref="BR64">BO64-SUM(_xlfn._xlws.FILTER(C64:BJ64,$C$8:$BJ$8=$BO$8))</f>
        <v>0</v>
      </c>
    </row>
    <row r="65" spans="1:70" ht="36" customHeight="1" x14ac:dyDescent="0.2">
      <c r="A65" s="62">
        <v>9</v>
      </c>
      <c r="B65" s="95" t="s">
        <v>40</v>
      </c>
      <c r="C65" s="90">
        <f t="shared" ref="C65:E65" si="256">SUM(C66:C71)</f>
        <v>18974</v>
      </c>
      <c r="D65" s="48">
        <f t="shared" si="256"/>
        <v>0</v>
      </c>
      <c r="E65" s="39">
        <f t="shared" si="256"/>
        <v>6111212</v>
      </c>
      <c r="F65" s="39">
        <f t="shared" ref="F65:F70" si="257">IFERROR(E65/(C65+D65),0)</f>
        <v>322.08348266048279</v>
      </c>
      <c r="G65" s="45">
        <f t="shared" ref="G65" si="258">SUM(G66:G71)</f>
        <v>94418.62999999999</v>
      </c>
      <c r="H65" s="26">
        <f t="shared" si="1"/>
        <v>4.9762111310213974</v>
      </c>
      <c r="I65" s="48">
        <f>SUM(I66:I70)</f>
        <v>8653</v>
      </c>
      <c r="J65" s="48">
        <f>SUM(J66:J70)</f>
        <v>0</v>
      </c>
      <c r="K65" s="39">
        <f t="shared" ref="K65" si="259">SUM(K66:K71)</f>
        <v>7311884</v>
      </c>
      <c r="L65" s="39">
        <f t="shared" ref="L65:L70" si="260">IFERROR(K65/(I65+J65),0)</f>
        <v>845.01144111868712</v>
      </c>
      <c r="M65" s="45">
        <f>SUM(M66:M71)</f>
        <v>72374.62</v>
      </c>
      <c r="N65" s="26">
        <f t="shared" si="5"/>
        <v>8.3641072460418346</v>
      </c>
      <c r="O65" s="90">
        <f t="shared" ref="O65:P65" si="261">SUM(O66:O71)</f>
        <v>10064</v>
      </c>
      <c r="P65" s="48">
        <f t="shared" si="261"/>
        <v>0</v>
      </c>
      <c r="Q65" s="39">
        <f>SUM(Q66:Q71)</f>
        <v>14196105</v>
      </c>
      <c r="R65" s="39">
        <f t="shared" ref="R65:R70" si="262">IFERROR(Q65/(O65+P65),0)</f>
        <v>1410.5827702702702</v>
      </c>
      <c r="S65" s="45">
        <f t="shared" ref="S65" si="263">SUM(S66:S71)</f>
        <v>114195.32</v>
      </c>
      <c r="T65" s="26">
        <f t="shared" si="9"/>
        <v>11.346911764705883</v>
      </c>
      <c r="U65" s="90">
        <f t="shared" ref="U65:W65" si="264">SUM(U66:U71)</f>
        <v>178</v>
      </c>
      <c r="V65" s="48">
        <f t="shared" si="264"/>
        <v>0</v>
      </c>
      <c r="W65" s="39">
        <f t="shared" si="264"/>
        <v>23166564</v>
      </c>
      <c r="X65" s="39">
        <f t="shared" si="177"/>
        <v>130149.23595505618</v>
      </c>
      <c r="Y65" s="45">
        <f t="shared" ref="Y65" si="265">SUM(Y66:Y71)</f>
        <v>70790.81</v>
      </c>
      <c r="Z65" s="26">
        <f t="shared" si="13"/>
        <v>397.70117977528088</v>
      </c>
      <c r="AA65" s="90">
        <f t="shared" ref="AA65:AC65" si="266">SUM(AA66:AA71)</f>
        <v>446</v>
      </c>
      <c r="AB65" s="48">
        <f t="shared" si="266"/>
        <v>0</v>
      </c>
      <c r="AC65" s="39">
        <f t="shared" si="266"/>
        <v>25719562</v>
      </c>
      <c r="AD65" s="39">
        <f t="shared" ref="AD65:AD70" si="267">IFERROR(AC65/(AA65+AB65),0)</f>
        <v>57667.179372197308</v>
      </c>
      <c r="AE65" s="45">
        <f t="shared" ref="AE65" si="268">SUM(AE66:AE71)</f>
        <v>68315.659999999989</v>
      </c>
      <c r="AF65" s="26">
        <f t="shared" si="17"/>
        <v>153.1741255605381</v>
      </c>
      <c r="AG65" s="90">
        <f t="shared" ref="AG65:AI65" si="269">SUM(AG66:AG71)</f>
        <v>211</v>
      </c>
      <c r="AH65" s="48">
        <f t="shared" si="269"/>
        <v>0</v>
      </c>
      <c r="AI65" s="39">
        <f t="shared" si="269"/>
        <v>5494397</v>
      </c>
      <c r="AJ65" s="39">
        <f t="shared" si="183"/>
        <v>26039.796208530806</v>
      </c>
      <c r="AK65" s="45">
        <f t="shared" ref="AK65" si="270">SUM(AK66:AK71)</f>
        <v>26586.919999999995</v>
      </c>
      <c r="AL65" s="26">
        <f t="shared" si="21"/>
        <v>126.00436018957343</v>
      </c>
      <c r="AM65" s="90">
        <f t="shared" ref="AM65:AO65" si="271">SUM(AM66:AM71)</f>
        <v>0</v>
      </c>
      <c r="AN65" s="48">
        <f t="shared" si="271"/>
        <v>0</v>
      </c>
      <c r="AO65" s="39">
        <f t="shared" si="271"/>
        <v>0</v>
      </c>
      <c r="AP65" s="39">
        <f t="shared" ref="AP65:AP70" si="272">IFERROR(AO65/(AM65+AN65),0)</f>
        <v>0</v>
      </c>
      <c r="AQ65" s="45">
        <f t="shared" ref="AQ65" si="273">SUM(AQ66:AQ71)</f>
        <v>0</v>
      </c>
      <c r="AR65" s="26">
        <f t="shared" si="25"/>
        <v>0</v>
      </c>
      <c r="AS65" s="90">
        <f t="shared" ref="AS65:AU65" si="274">SUM(AS66:AS71)</f>
        <v>0</v>
      </c>
      <c r="AT65" s="48">
        <f t="shared" si="274"/>
        <v>0</v>
      </c>
      <c r="AU65" s="39">
        <f t="shared" si="274"/>
        <v>0</v>
      </c>
      <c r="AV65" s="39">
        <f t="shared" ref="AV65:AV70" si="275">IFERROR(AU65/(AS65+AT65),0)</f>
        <v>0</v>
      </c>
      <c r="AW65" s="45">
        <f t="shared" ref="AW65" si="276">SUM(AW66:AW71)</f>
        <v>0</v>
      </c>
      <c r="AX65" s="26">
        <f t="shared" si="29"/>
        <v>0</v>
      </c>
      <c r="AY65" s="90">
        <f t="shared" ref="AY65:BA65" si="277">SUM(AY66:AY71)</f>
        <v>0</v>
      </c>
      <c r="AZ65" s="48">
        <f t="shared" si="277"/>
        <v>0</v>
      </c>
      <c r="BA65" s="39">
        <f t="shared" si="277"/>
        <v>0</v>
      </c>
      <c r="BB65" s="39">
        <f t="shared" ref="BB65:BB70" si="278">IFERROR(BA65/(AY65+AZ65),0)</f>
        <v>0</v>
      </c>
      <c r="BC65" s="45">
        <f t="shared" ref="BC65" si="279">SUM(BC66:BC71)</f>
        <v>0</v>
      </c>
      <c r="BD65" s="26">
        <f t="shared" si="33"/>
        <v>0</v>
      </c>
      <c r="BE65" s="90">
        <f t="shared" ref="BE65:BG65" si="280">SUM(BE66:BE71)</f>
        <v>0</v>
      </c>
      <c r="BF65" s="48">
        <f t="shared" si="280"/>
        <v>0</v>
      </c>
      <c r="BG65" s="39">
        <f t="shared" si="280"/>
        <v>0</v>
      </c>
      <c r="BH65" s="39">
        <f t="shared" ref="BH65:BH70" si="281">IFERROR(BG65/(BE65+BF65),0)</f>
        <v>0</v>
      </c>
      <c r="BI65" s="45">
        <f t="shared" ref="BI65" si="282">SUM(BI66:BI71)</f>
        <v>0</v>
      </c>
      <c r="BJ65" s="26">
        <f t="shared" si="37"/>
        <v>0</v>
      </c>
      <c r="BK65" s="90">
        <f t="shared" ref="BK65:BM65" si="283">SUM(BK66:BK71)</f>
        <v>38526</v>
      </c>
      <c r="BL65" s="48">
        <f t="shared" si="283"/>
        <v>0</v>
      </c>
      <c r="BM65" s="39">
        <f t="shared" si="283"/>
        <v>81999724</v>
      </c>
      <c r="BN65" s="39">
        <f t="shared" si="39"/>
        <v>2128.4255827233555</v>
      </c>
      <c r="BO65" s="45">
        <f t="shared" ref="BO65" si="284">SUM(BO66:BO71)</f>
        <v>446681.95999999996</v>
      </c>
      <c r="BP65" s="26">
        <f t="shared" si="41"/>
        <v>11.594298915018427</v>
      </c>
      <c r="BQ65" s="75" cm="1">
        <f t="array" ref="BQ65">BM65-SUM(_xlfn._xlws.FILTER(C65:BJ65,$C$8:$BJ$8=$BM$8))</f>
        <v>0</v>
      </c>
      <c r="BR65" s="75" cm="1">
        <f t="array" ref="BR65">BO65-SUM(_xlfn._xlws.FILTER(C65:BJ65,$C$8:$BJ$8=$BO$8))</f>
        <v>0</v>
      </c>
    </row>
    <row r="66" spans="1:70" ht="19.5" customHeight="1" outlineLevel="1" x14ac:dyDescent="0.2">
      <c r="A66" s="63"/>
      <c r="B66" s="91" t="str" cm="1">
        <f t="array" ref="B66:B71">$B$10:$B$15</f>
        <v>ΟΙΚΙΑΚΟΣ</v>
      </c>
      <c r="C66" s="92">
        <v>18485</v>
      </c>
      <c r="D66" s="9"/>
      <c r="E66" s="9">
        <v>2612514</v>
      </c>
      <c r="F66" s="9">
        <f t="shared" si="257"/>
        <v>141.33156613470382</v>
      </c>
      <c r="G66" s="19">
        <v>71938.03</v>
      </c>
      <c r="H66" s="46">
        <f t="shared" si="1"/>
        <v>3.8916975926426831</v>
      </c>
      <c r="I66" s="114">
        <v>8457</v>
      </c>
      <c r="J66" s="9"/>
      <c r="K66" s="9">
        <v>1382263</v>
      </c>
      <c r="L66" s="9">
        <f t="shared" si="260"/>
        <v>163.44602104765283</v>
      </c>
      <c r="M66" s="19">
        <v>47377.31</v>
      </c>
      <c r="N66" s="46">
        <f>IFERROR(M66/(I66+J66),0)</f>
        <v>5.6021414213077918</v>
      </c>
      <c r="O66" s="92">
        <v>9679</v>
      </c>
      <c r="P66" s="9"/>
      <c r="Q66" s="9">
        <v>1145641</v>
      </c>
      <c r="R66" s="9">
        <f t="shared" si="262"/>
        <v>118.36357061679925</v>
      </c>
      <c r="S66" s="19">
        <v>49605.01</v>
      </c>
      <c r="T66" s="46">
        <f t="shared" si="9"/>
        <v>5.1250139477218726</v>
      </c>
      <c r="U66" s="92">
        <v>150</v>
      </c>
      <c r="V66" s="9"/>
      <c r="W66" s="9">
        <v>12312</v>
      </c>
      <c r="X66" s="9">
        <f>IFERROR(W66/(U66+V66),0)</f>
        <v>82.08</v>
      </c>
      <c r="Y66" s="19">
        <v>1124.1899999999994</v>
      </c>
      <c r="Z66" s="46">
        <f t="shared" si="13"/>
        <v>7.4945999999999957</v>
      </c>
      <c r="AA66" s="92">
        <v>425</v>
      </c>
      <c r="AB66" s="9"/>
      <c r="AC66" s="9">
        <v>61013</v>
      </c>
      <c r="AD66" s="9">
        <f t="shared" si="267"/>
        <v>143.56</v>
      </c>
      <c r="AE66" s="19">
        <v>3411.1899999999991</v>
      </c>
      <c r="AF66" s="46">
        <f t="shared" si="17"/>
        <v>8.0263294117647046</v>
      </c>
      <c r="AG66" s="92">
        <v>201</v>
      </c>
      <c r="AH66" s="9"/>
      <c r="AI66" s="9">
        <v>28439</v>
      </c>
      <c r="AJ66" s="9">
        <f t="shared" si="183"/>
        <v>141.48756218905473</v>
      </c>
      <c r="AK66" s="19">
        <v>1668.9099999999996</v>
      </c>
      <c r="AL66" s="46">
        <f t="shared" si="21"/>
        <v>8.303034825870645</v>
      </c>
      <c r="AM66" s="92"/>
      <c r="AN66" s="9"/>
      <c r="AO66" s="9"/>
      <c r="AP66" s="9">
        <f t="shared" si="272"/>
        <v>0</v>
      </c>
      <c r="AQ66" s="19"/>
      <c r="AR66" s="46">
        <f t="shared" si="25"/>
        <v>0</v>
      </c>
      <c r="AS66" s="92"/>
      <c r="AT66" s="9"/>
      <c r="AU66" s="9"/>
      <c r="AV66" s="9">
        <f t="shared" si="275"/>
        <v>0</v>
      </c>
      <c r="AW66" s="19"/>
      <c r="AX66" s="46">
        <f t="shared" si="29"/>
        <v>0</v>
      </c>
      <c r="AY66" s="92"/>
      <c r="AZ66" s="9"/>
      <c r="BA66" s="9"/>
      <c r="BB66" s="9">
        <f t="shared" si="278"/>
        <v>0</v>
      </c>
      <c r="BC66" s="19"/>
      <c r="BD66" s="46">
        <f t="shared" si="33"/>
        <v>0</v>
      </c>
      <c r="BE66" s="92"/>
      <c r="BF66" s="9"/>
      <c r="BG66" s="9"/>
      <c r="BH66" s="9">
        <f t="shared" si="281"/>
        <v>0</v>
      </c>
      <c r="BI66" s="19"/>
      <c r="BJ66" s="46">
        <f t="shared" si="37"/>
        <v>0</v>
      </c>
      <c r="BK66" s="92" cm="1">
        <f t="array" ref="BK66">SUM(_xlfn._xlws.FILTER($C66:$BJ66,$C$8:$BJ$8=BK$8))</f>
        <v>37397</v>
      </c>
      <c r="BL66" s="9" cm="1">
        <f t="array" ref="BL66">SUM(_xlfn._xlws.FILTER($C66:$BJ66,$C$8:$BJ$8=BL$8))</f>
        <v>0</v>
      </c>
      <c r="BM66" s="9" cm="1">
        <f t="array" ref="BM66">SUM(_xlfn._xlws.FILTER($C66:$BJ66,$C$8:$BJ$8=BM$8))</f>
        <v>5242182</v>
      </c>
      <c r="BN66" s="9">
        <f t="shared" si="39"/>
        <v>140.1765382249913</v>
      </c>
      <c r="BO66" s="19" cm="1">
        <f t="array" ref="BO66">SUM(_xlfn._xlws.FILTER($C66:$BJ66,$C$8:$BJ$8=BO$8))</f>
        <v>175124.64</v>
      </c>
      <c r="BP66" s="46">
        <f t="shared" si="41"/>
        <v>4.6828526352381212</v>
      </c>
      <c r="BQ66" s="75" cm="1">
        <f t="array" ref="BQ66">BM66-SUM(_xlfn._xlws.FILTER(C66:BJ66,$C$8:$BJ$8=$BM$8))</f>
        <v>0</v>
      </c>
      <c r="BR66" s="75" cm="1">
        <f t="array" ref="BR66">BO66-SUM(_xlfn._xlws.FILTER(C66:BJ66,$C$8:$BJ$8=$BO$8))</f>
        <v>0</v>
      </c>
    </row>
    <row r="67" spans="1:70" ht="20.25" customHeight="1" outlineLevel="1" x14ac:dyDescent="0.2">
      <c r="A67" s="63"/>
      <c r="B67" s="91" t="str">
        <v>ΕΜΠΟΡΙΚΟΣ</v>
      </c>
      <c r="C67" s="92">
        <v>483</v>
      </c>
      <c r="D67" s="9"/>
      <c r="E67" s="9">
        <v>1273383</v>
      </c>
      <c r="F67" s="9">
        <f t="shared" si="257"/>
        <v>2636.4037267080744</v>
      </c>
      <c r="G67" s="19">
        <v>19480</v>
      </c>
      <c r="H67" s="46">
        <f t="shared" si="1"/>
        <v>40.331262939958592</v>
      </c>
      <c r="I67" s="114">
        <v>190</v>
      </c>
      <c r="J67" s="9"/>
      <c r="K67" s="9">
        <v>768303</v>
      </c>
      <c r="L67" s="9">
        <f t="shared" si="260"/>
        <v>4043.7</v>
      </c>
      <c r="M67" s="19">
        <v>13241.31</v>
      </c>
      <c r="N67" s="46">
        <f>IFERROR(M67/(I67+J67),0)</f>
        <v>69.691105263157894</v>
      </c>
      <c r="O67" s="92">
        <v>370</v>
      </c>
      <c r="P67" s="9"/>
      <c r="Q67" s="9">
        <v>2602093</v>
      </c>
      <c r="R67" s="9">
        <f t="shared" si="262"/>
        <v>7032.6837837837838</v>
      </c>
      <c r="S67" s="19">
        <v>46105.37</v>
      </c>
      <c r="T67" s="46">
        <f t="shared" si="9"/>
        <v>124.60910810810812</v>
      </c>
      <c r="U67" s="92">
        <v>2</v>
      </c>
      <c r="V67" s="9"/>
      <c r="W67" s="9">
        <v>4288</v>
      </c>
      <c r="X67" s="9">
        <f>IFERROR(W67/(U67+V67),0)</f>
        <v>2144</v>
      </c>
      <c r="Y67" s="19">
        <v>118.55</v>
      </c>
      <c r="Z67" s="46">
        <f t="shared" si="13"/>
        <v>59.274999999999999</v>
      </c>
      <c r="AA67" s="92">
        <v>8</v>
      </c>
      <c r="AB67" s="9"/>
      <c r="AC67" s="9">
        <v>19637</v>
      </c>
      <c r="AD67" s="9">
        <f t="shared" si="267"/>
        <v>2454.625</v>
      </c>
      <c r="AE67" s="19">
        <v>423.83999999999992</v>
      </c>
      <c r="AF67" s="46">
        <f t="shared" si="17"/>
        <v>52.97999999999999</v>
      </c>
      <c r="AG67" s="92">
        <v>2</v>
      </c>
      <c r="AH67" s="9"/>
      <c r="AI67" s="9">
        <v>158967</v>
      </c>
      <c r="AJ67" s="9">
        <f t="shared" si="183"/>
        <v>79483.5</v>
      </c>
      <c r="AK67" s="19">
        <v>2130.7799999999997</v>
      </c>
      <c r="AL67" s="46">
        <f t="shared" si="21"/>
        <v>1065.3899999999999</v>
      </c>
      <c r="AM67" s="92"/>
      <c r="AN67" s="9"/>
      <c r="AO67" s="9"/>
      <c r="AP67" s="9">
        <f t="shared" si="272"/>
        <v>0</v>
      </c>
      <c r="AQ67" s="19"/>
      <c r="AR67" s="46">
        <f t="shared" si="25"/>
        <v>0</v>
      </c>
      <c r="AS67" s="92"/>
      <c r="AT67" s="9"/>
      <c r="AU67" s="9"/>
      <c r="AV67" s="9">
        <f t="shared" si="275"/>
        <v>0</v>
      </c>
      <c r="AW67" s="19"/>
      <c r="AX67" s="46">
        <f t="shared" si="29"/>
        <v>0</v>
      </c>
      <c r="AY67" s="92"/>
      <c r="AZ67" s="9"/>
      <c r="BA67" s="9"/>
      <c r="BB67" s="9">
        <f t="shared" si="278"/>
        <v>0</v>
      </c>
      <c r="BC67" s="19"/>
      <c r="BD67" s="46">
        <f t="shared" si="33"/>
        <v>0</v>
      </c>
      <c r="BE67" s="92"/>
      <c r="BF67" s="9"/>
      <c r="BG67" s="9"/>
      <c r="BH67" s="9">
        <f t="shared" si="281"/>
        <v>0</v>
      </c>
      <c r="BI67" s="19"/>
      <c r="BJ67" s="46">
        <f t="shared" si="37"/>
        <v>0</v>
      </c>
      <c r="BK67" s="92" cm="1">
        <f t="array" ref="BK67">SUM(_xlfn._xlws.FILTER($C67:$BJ67,$C$8:$BJ$8=BK$8))</f>
        <v>1055</v>
      </c>
      <c r="BL67" s="9" cm="1">
        <f t="array" ref="BL67">SUM(_xlfn._xlws.FILTER($C67:$BJ67,$C$8:$BJ$8=BL$8))</f>
        <v>0</v>
      </c>
      <c r="BM67" s="9" cm="1">
        <f t="array" ref="BM67">SUM(_xlfn._xlws.FILTER($C67:$BJ67,$C$8:$BJ$8=BM$8))</f>
        <v>4826671</v>
      </c>
      <c r="BN67" s="9">
        <f t="shared" si="39"/>
        <v>4575.0436018957344</v>
      </c>
      <c r="BO67" s="19" cm="1">
        <f t="array" ref="BO67">SUM(_xlfn._xlws.FILTER($C67:$BJ67,$C$8:$BJ$8=BO$8))</f>
        <v>81499.849999999991</v>
      </c>
      <c r="BP67" s="46">
        <f t="shared" si="41"/>
        <v>77.251042654028424</v>
      </c>
      <c r="BQ67" s="75" cm="1">
        <f t="array" ref="BQ67">BM67-SUM(_xlfn._xlws.FILTER(C67:BJ67,$C$8:$BJ$8=$BM$8))</f>
        <v>0</v>
      </c>
      <c r="BR67" s="75" cm="1">
        <f t="array" ref="BR67">BO67-SUM(_xlfn._xlws.FILTER(C67:BJ67,$C$8:$BJ$8=$BO$8))</f>
        <v>0</v>
      </c>
    </row>
    <row r="68" spans="1:70" ht="20.25" customHeight="1" outlineLevel="1" x14ac:dyDescent="0.2">
      <c r="A68" s="63"/>
      <c r="B68" s="91" t="str">
        <v>CNG</v>
      </c>
      <c r="C68" s="92"/>
      <c r="D68" s="9"/>
      <c r="E68" s="9"/>
      <c r="F68" s="9">
        <f t="shared" si="257"/>
        <v>0</v>
      </c>
      <c r="G68" s="19"/>
      <c r="H68" s="46">
        <f t="shared" si="1"/>
        <v>0</v>
      </c>
      <c r="I68" s="114"/>
      <c r="J68" s="9"/>
      <c r="K68" s="9"/>
      <c r="L68" s="9">
        <f t="shared" si="260"/>
        <v>0</v>
      </c>
      <c r="M68" s="19"/>
      <c r="N68" s="46">
        <f>IFERROR(M68/(I68+J68),0)</f>
        <v>0</v>
      </c>
      <c r="O68" s="92"/>
      <c r="P68" s="9"/>
      <c r="Q68" s="9"/>
      <c r="R68" s="9">
        <f t="shared" si="262"/>
        <v>0</v>
      </c>
      <c r="S68" s="19"/>
      <c r="T68" s="46">
        <f t="shared" si="9"/>
        <v>0</v>
      </c>
      <c r="V68" s="9"/>
      <c r="X68" s="9">
        <f t="shared" ref="X68:X77" si="285">IFERROR(W68/(U68+V68),0)</f>
        <v>0</v>
      </c>
      <c r="Z68" s="46">
        <f t="shared" si="13"/>
        <v>0</v>
      </c>
      <c r="AB68" s="9"/>
      <c r="AD68" s="9">
        <f t="shared" si="267"/>
        <v>0</v>
      </c>
      <c r="AF68" s="46">
        <f t="shared" si="17"/>
        <v>0</v>
      </c>
      <c r="AH68" s="9"/>
      <c r="AJ68" s="9">
        <f t="shared" si="183"/>
        <v>0</v>
      </c>
      <c r="AL68" s="46">
        <f t="shared" si="21"/>
        <v>0</v>
      </c>
      <c r="AM68" s="92"/>
      <c r="AN68" s="9"/>
      <c r="AO68" s="9"/>
      <c r="AP68" s="9">
        <f t="shared" si="272"/>
        <v>0</v>
      </c>
      <c r="AQ68" s="19"/>
      <c r="AR68" s="46">
        <f t="shared" si="25"/>
        <v>0</v>
      </c>
      <c r="AS68" s="92"/>
      <c r="AT68" s="9"/>
      <c r="AU68" s="9"/>
      <c r="AV68" s="9">
        <f t="shared" si="275"/>
        <v>0</v>
      </c>
      <c r="AW68" s="19"/>
      <c r="AX68" s="46">
        <f t="shared" si="29"/>
        <v>0</v>
      </c>
      <c r="AY68" s="92"/>
      <c r="AZ68" s="9"/>
      <c r="BA68" s="9"/>
      <c r="BB68" s="9">
        <f t="shared" si="278"/>
        <v>0</v>
      </c>
      <c r="BC68" s="19"/>
      <c r="BD68" s="46">
        <f t="shared" si="33"/>
        <v>0</v>
      </c>
      <c r="BE68" s="92"/>
      <c r="BF68" s="9"/>
      <c r="BG68" s="9"/>
      <c r="BH68" s="9">
        <f t="shared" si="281"/>
        <v>0</v>
      </c>
      <c r="BI68" s="19"/>
      <c r="BJ68" s="46">
        <f t="shared" si="37"/>
        <v>0</v>
      </c>
      <c r="BK68" s="92" cm="1">
        <f t="array" ref="BK68">SUM(_xlfn._xlws.FILTER($C68:$BJ68,$C$8:$BJ$8=BK$8))</f>
        <v>0</v>
      </c>
      <c r="BL68" s="9" cm="1">
        <f t="array" ref="BL68">SUM(_xlfn._xlws.FILTER($C68:$BJ68,$C$8:$BJ$8=BL$8))</f>
        <v>0</v>
      </c>
      <c r="BM68" s="9" cm="1">
        <f t="array" ref="BM68">SUM(_xlfn._xlws.FILTER($C68:$BJ68,$C$8:$BJ$8=BM$8))</f>
        <v>0</v>
      </c>
      <c r="BN68" s="9">
        <f t="shared" si="39"/>
        <v>0</v>
      </c>
      <c r="BO68" s="19" cm="1">
        <f t="array" ref="BO68">SUM(_xlfn._xlws.FILTER($C68:$BJ68,$C$8:$BJ$8=BO$8))</f>
        <v>0</v>
      </c>
      <c r="BP68" s="46">
        <f t="shared" si="41"/>
        <v>0</v>
      </c>
      <c r="BQ68" s="75" cm="1">
        <f t="array" ref="BQ68">BM68-SUM(_xlfn._xlws.FILTER(C68:BJ68,$C$8:$BJ$8=$BM$8))</f>
        <v>0</v>
      </c>
      <c r="BR68" s="75" cm="1">
        <f t="array" ref="BR68">BO68-SUM(_xlfn._xlws.FILTER(C68:BJ68,$C$8:$BJ$8=$BO$8))</f>
        <v>0</v>
      </c>
    </row>
    <row r="69" spans="1:70" ht="19.5" customHeight="1" outlineLevel="1" x14ac:dyDescent="0.2">
      <c r="A69" s="63"/>
      <c r="B69" s="91" t="str">
        <v>ΒΙΟΜΗΧΑΝΙΚΟΣ</v>
      </c>
      <c r="C69" s="92">
        <v>6</v>
      </c>
      <c r="D69" s="9"/>
      <c r="E69" s="9">
        <v>2224987</v>
      </c>
      <c r="F69" s="9">
        <f t="shared" si="257"/>
        <v>370831.16666666669</v>
      </c>
      <c r="G69" s="19">
        <v>3000.26</v>
      </c>
      <c r="H69" s="46">
        <f t="shared" si="1"/>
        <v>500.04333333333335</v>
      </c>
      <c r="I69" s="114">
        <v>6</v>
      </c>
      <c r="J69" s="9"/>
      <c r="K69" s="9">
        <v>5161318</v>
      </c>
      <c r="L69" s="9">
        <f t="shared" si="260"/>
        <v>860219.66666666663</v>
      </c>
      <c r="M69" s="19">
        <v>11756</v>
      </c>
      <c r="N69" s="46">
        <f>IFERROR(M69/(I69+J69),0)</f>
        <v>1959.3333333333333</v>
      </c>
      <c r="O69" s="92">
        <v>13</v>
      </c>
      <c r="P69" s="9"/>
      <c r="Q69" s="9">
        <v>10436037</v>
      </c>
      <c r="R69" s="9">
        <f t="shared" si="262"/>
        <v>802772.07692307688</v>
      </c>
      <c r="S69" s="19">
        <v>18395.22</v>
      </c>
      <c r="T69" s="46">
        <f t="shared" si="9"/>
        <v>1415.0169230769231</v>
      </c>
      <c r="U69" s="92">
        <v>26</v>
      </c>
      <c r="V69" s="9"/>
      <c r="W69" s="9">
        <v>23149964</v>
      </c>
      <c r="X69" s="9">
        <f t="shared" si="285"/>
        <v>890383.23076923075</v>
      </c>
      <c r="Y69" s="19">
        <v>69548.069999999992</v>
      </c>
      <c r="Z69" s="46">
        <f t="shared" si="13"/>
        <v>2674.9257692307688</v>
      </c>
      <c r="AA69" s="92">
        <v>13</v>
      </c>
      <c r="AB69" s="9"/>
      <c r="AC69" s="9">
        <v>25638912</v>
      </c>
      <c r="AD69" s="9">
        <f t="shared" si="267"/>
        <v>1972224</v>
      </c>
      <c r="AE69" s="19">
        <v>64480.62999999999</v>
      </c>
      <c r="AF69" s="46">
        <f t="shared" si="17"/>
        <v>4960.0484615384612</v>
      </c>
      <c r="AG69" s="92">
        <v>8</v>
      </c>
      <c r="AH69" s="9"/>
      <c r="AI69" s="9">
        <v>5306991</v>
      </c>
      <c r="AJ69" s="9">
        <f t="shared" si="183"/>
        <v>663373.875</v>
      </c>
      <c r="AK69" s="19">
        <v>22787.229999999996</v>
      </c>
      <c r="AL69" s="46">
        <f t="shared" si="21"/>
        <v>2848.4037499999995</v>
      </c>
      <c r="AM69" s="92"/>
      <c r="AN69" s="9"/>
      <c r="AO69" s="9"/>
      <c r="AP69" s="9">
        <f t="shared" si="272"/>
        <v>0</v>
      </c>
      <c r="AQ69" s="19"/>
      <c r="AR69" s="46">
        <f t="shared" si="25"/>
        <v>0</v>
      </c>
      <c r="AS69" s="92"/>
      <c r="AT69" s="9"/>
      <c r="AU69" s="9"/>
      <c r="AV69" s="9">
        <f t="shared" si="275"/>
        <v>0</v>
      </c>
      <c r="AW69" s="19"/>
      <c r="AX69" s="46">
        <f t="shared" si="29"/>
        <v>0</v>
      </c>
      <c r="AY69" s="92"/>
      <c r="AZ69" s="9"/>
      <c r="BA69" s="9"/>
      <c r="BB69" s="9">
        <f t="shared" si="278"/>
        <v>0</v>
      </c>
      <c r="BC69" s="19"/>
      <c r="BD69" s="46">
        <f t="shared" si="33"/>
        <v>0</v>
      </c>
      <c r="BE69" s="92"/>
      <c r="BF69" s="9"/>
      <c r="BG69" s="9"/>
      <c r="BH69" s="9">
        <f t="shared" si="281"/>
        <v>0</v>
      </c>
      <c r="BI69" s="19"/>
      <c r="BJ69" s="46">
        <f t="shared" si="37"/>
        <v>0</v>
      </c>
      <c r="BK69" s="92" cm="1">
        <f t="array" ref="BK69">SUM(_xlfn._xlws.FILTER($C69:$BJ69,$C$8:$BJ$8=BK$8))</f>
        <v>72</v>
      </c>
      <c r="BL69" s="9" cm="1">
        <f t="array" ref="BL69">SUM(_xlfn._xlws.FILTER($C69:$BJ69,$C$8:$BJ$8=BL$8))</f>
        <v>0</v>
      </c>
      <c r="BM69" s="9" cm="1">
        <f t="array" ref="BM69">SUM(_xlfn._xlws.FILTER($C69:$BJ69,$C$8:$BJ$8=BM$8))</f>
        <v>71918209</v>
      </c>
      <c r="BN69" s="9">
        <f t="shared" si="39"/>
        <v>998864.01388888888</v>
      </c>
      <c r="BO69" s="19" cm="1">
        <f t="array" ref="BO69">SUM(_xlfn._xlws.FILTER($C69:$BJ69,$C$8:$BJ$8=BO$8))</f>
        <v>189967.40999999997</v>
      </c>
      <c r="BP69" s="46">
        <f t="shared" si="41"/>
        <v>2638.4362499999997</v>
      </c>
      <c r="BQ69" s="75" cm="1">
        <f t="array" ref="BQ69">BM69-SUM(_xlfn._xlws.FILTER(C69:BJ69,$C$8:$BJ$8=$BM$8))</f>
        <v>0</v>
      </c>
      <c r="BR69" s="75" cm="1">
        <f t="array" ref="BR69">BO69-SUM(_xlfn._xlws.FILTER(C69:BJ69,$C$8:$BJ$8=$BO$8))</f>
        <v>0</v>
      </c>
    </row>
    <row r="70" spans="1:70" ht="19.5" customHeight="1" outlineLevel="1" x14ac:dyDescent="0.2">
      <c r="A70" s="64"/>
      <c r="B70" s="91" t="str">
        <v>ΚΛΙΜΑΤΙΣΜΟΣ / ΣΥΜΠΑΡΑΓΩΓΗ</v>
      </c>
      <c r="C70" s="93"/>
      <c r="D70" s="57"/>
      <c r="E70" s="65"/>
      <c r="F70" s="9">
        <f t="shared" si="257"/>
        <v>0</v>
      </c>
      <c r="G70" s="51"/>
      <c r="H70" s="46">
        <f t="shared" si="1"/>
        <v>0</v>
      </c>
      <c r="I70" s="56"/>
      <c r="J70" s="57"/>
      <c r="K70" s="65"/>
      <c r="L70" s="9">
        <f t="shared" si="260"/>
        <v>0</v>
      </c>
      <c r="M70" s="51"/>
      <c r="N70" s="46">
        <f t="shared" ref="N70:N133" si="286">IFERROR(M70/(I70+J70),0)</f>
        <v>0</v>
      </c>
      <c r="O70" s="93">
        <v>2</v>
      </c>
      <c r="P70" s="57"/>
      <c r="Q70" s="65">
        <v>12334</v>
      </c>
      <c r="R70" s="9">
        <f t="shared" si="262"/>
        <v>6167</v>
      </c>
      <c r="S70" s="51">
        <v>89.720000000000013</v>
      </c>
      <c r="T70" s="46">
        <f t="shared" si="9"/>
        <v>44.860000000000007</v>
      </c>
      <c r="U70" s="93"/>
      <c r="V70" s="57"/>
      <c r="W70" s="65"/>
      <c r="X70" s="9">
        <f t="shared" si="285"/>
        <v>0</v>
      </c>
      <c r="Y70" s="19"/>
      <c r="Z70" s="46">
        <f t="shared" si="13"/>
        <v>0</v>
      </c>
      <c r="AA70" s="93"/>
      <c r="AB70" s="57"/>
      <c r="AC70" s="65"/>
      <c r="AD70" s="9">
        <f t="shared" si="267"/>
        <v>0</v>
      </c>
      <c r="AE70" s="51"/>
      <c r="AF70" s="46">
        <f t="shared" si="17"/>
        <v>0</v>
      </c>
      <c r="AG70" s="93"/>
      <c r="AH70" s="57"/>
      <c r="AI70" s="65"/>
      <c r="AJ70" s="9">
        <f t="shared" si="183"/>
        <v>0</v>
      </c>
      <c r="AK70" s="51"/>
      <c r="AL70" s="46">
        <f t="shared" si="21"/>
        <v>0</v>
      </c>
      <c r="AM70" s="93"/>
      <c r="AN70" s="57"/>
      <c r="AO70" s="65"/>
      <c r="AP70" s="9">
        <f t="shared" si="272"/>
        <v>0</v>
      </c>
      <c r="AQ70" s="51"/>
      <c r="AR70" s="46">
        <f t="shared" si="25"/>
        <v>0</v>
      </c>
      <c r="AS70" s="93"/>
      <c r="AT70" s="57"/>
      <c r="AU70" s="65"/>
      <c r="AV70" s="9">
        <f t="shared" si="275"/>
        <v>0</v>
      </c>
      <c r="AW70" s="51"/>
      <c r="AX70" s="46">
        <f t="shared" si="29"/>
        <v>0</v>
      </c>
      <c r="AY70" s="93"/>
      <c r="AZ70" s="57"/>
      <c r="BA70" s="65"/>
      <c r="BB70" s="9">
        <f t="shared" si="278"/>
        <v>0</v>
      </c>
      <c r="BC70" s="51"/>
      <c r="BD70" s="46">
        <f t="shared" si="33"/>
        <v>0</v>
      </c>
      <c r="BE70" s="93"/>
      <c r="BF70" s="57"/>
      <c r="BG70" s="65"/>
      <c r="BH70" s="9">
        <f t="shared" si="281"/>
        <v>0</v>
      </c>
      <c r="BI70" s="51"/>
      <c r="BJ70" s="46">
        <f t="shared" si="37"/>
        <v>0</v>
      </c>
      <c r="BK70" s="93" cm="1">
        <f t="array" ref="BK70">SUM(_xlfn._xlws.FILTER($C70:$BJ70,$C$8:$BJ$8=BK$8))</f>
        <v>2</v>
      </c>
      <c r="BL70" s="57" cm="1">
        <f t="array" ref="BL70">SUM(_xlfn._xlws.FILTER($C70:$BJ70,$C$8:$BJ$8=BL$8))</f>
        <v>0</v>
      </c>
      <c r="BM70" s="65" cm="1">
        <f t="array" ref="BM70">SUM(_xlfn._xlws.FILTER($C70:$BJ70,$C$8:$BJ$8=BM$8))</f>
        <v>12334</v>
      </c>
      <c r="BN70" s="9">
        <f t="shared" si="39"/>
        <v>6167</v>
      </c>
      <c r="BO70" s="51" cm="1">
        <f t="array" ref="BO70">SUM(_xlfn._xlws.FILTER($C70:$BJ70,$C$8:$BJ$8=BO$8))</f>
        <v>89.720000000000013</v>
      </c>
      <c r="BP70" s="46">
        <f t="shared" si="41"/>
        <v>44.860000000000007</v>
      </c>
      <c r="BQ70" s="75" cm="1">
        <f t="array" ref="BQ70">BM70-SUM(_xlfn._xlws.FILTER(C70:BJ70,$C$8:$BJ$8=$BM$8))</f>
        <v>0</v>
      </c>
      <c r="BR70" s="75" cm="1">
        <f t="array" ref="BR70">BO70-SUM(_xlfn._xlws.FILTER(C70:BJ70,$C$8:$BJ$8=$BO$8))</f>
        <v>0</v>
      </c>
    </row>
    <row r="71" spans="1:70" ht="19.5" customHeight="1" outlineLevel="1" thickBot="1" x14ac:dyDescent="0.25">
      <c r="A71" s="63"/>
      <c r="B71" s="94" t="str">
        <v>ΕΙΚΟΝΙΚΗ ΔΙΑΣΥΝΔΕΣΗ</v>
      </c>
      <c r="C71" s="93"/>
      <c r="D71" s="56"/>
      <c r="E71" s="9">
        <v>328</v>
      </c>
      <c r="F71" s="57"/>
      <c r="G71" s="19">
        <v>0.34</v>
      </c>
      <c r="H71" s="49">
        <f t="shared" si="1"/>
        <v>0</v>
      </c>
      <c r="I71" s="56"/>
      <c r="J71" s="56"/>
      <c r="K71" s="65"/>
      <c r="L71" s="57"/>
      <c r="M71" s="51"/>
      <c r="N71" s="49">
        <f t="shared" si="286"/>
        <v>0</v>
      </c>
      <c r="O71" s="93"/>
      <c r="P71" s="56"/>
      <c r="Q71" s="65"/>
      <c r="R71" s="57"/>
      <c r="S71" s="51"/>
      <c r="T71" s="49">
        <f t="shared" si="9"/>
        <v>0</v>
      </c>
      <c r="U71" s="93"/>
      <c r="V71" s="56"/>
      <c r="W71" s="65"/>
      <c r="X71" s="9">
        <f t="shared" si="285"/>
        <v>0</v>
      </c>
      <c r="Y71" s="19"/>
      <c r="Z71" s="46">
        <f t="shared" si="13"/>
        <v>0</v>
      </c>
      <c r="AA71" s="93"/>
      <c r="AB71" s="56"/>
      <c r="AC71" s="65"/>
      <c r="AD71" s="57"/>
      <c r="AE71" s="51"/>
      <c r="AF71" s="46">
        <f t="shared" si="17"/>
        <v>0</v>
      </c>
      <c r="AG71" s="93"/>
      <c r="AH71" s="56"/>
      <c r="AI71" s="65"/>
      <c r="AJ71" s="9">
        <f t="shared" si="183"/>
        <v>0</v>
      </c>
      <c r="AK71" s="51"/>
      <c r="AL71" s="46">
        <f t="shared" si="21"/>
        <v>0</v>
      </c>
      <c r="AM71" s="93"/>
      <c r="AN71" s="56"/>
      <c r="AO71" s="65"/>
      <c r="AP71" s="57"/>
      <c r="AQ71" s="51"/>
      <c r="AR71" s="49">
        <f t="shared" si="25"/>
        <v>0</v>
      </c>
      <c r="AS71" s="93"/>
      <c r="AT71" s="56"/>
      <c r="AU71" s="65"/>
      <c r="AV71" s="57"/>
      <c r="AW71" s="51"/>
      <c r="AX71" s="49">
        <f t="shared" si="29"/>
        <v>0</v>
      </c>
      <c r="AY71" s="93"/>
      <c r="AZ71" s="56"/>
      <c r="BA71" s="65"/>
      <c r="BB71" s="57"/>
      <c r="BC71" s="51"/>
      <c r="BD71" s="49">
        <f t="shared" si="33"/>
        <v>0</v>
      </c>
      <c r="BE71" s="93"/>
      <c r="BF71" s="56"/>
      <c r="BG71" s="65"/>
      <c r="BH71" s="57"/>
      <c r="BI71" s="51"/>
      <c r="BJ71" s="49">
        <f t="shared" si="37"/>
        <v>0</v>
      </c>
      <c r="BK71" s="93" cm="1">
        <f t="array" ref="BK71">SUM(_xlfn._xlws.FILTER($C71:$BJ71,$C$8:$BJ$8=BK$8))</f>
        <v>0</v>
      </c>
      <c r="BL71" s="56" cm="1">
        <f t="array" ref="BL71">SUM(_xlfn._xlws.FILTER($C71:$BJ71,$C$8:$BJ$8=BL$8))</f>
        <v>0</v>
      </c>
      <c r="BM71" s="65" cm="1">
        <f t="array" ref="BM71">SUM(_xlfn._xlws.FILTER($C71:$BJ71,$C$8:$BJ$8=BM$8))</f>
        <v>328</v>
      </c>
      <c r="BN71" s="57">
        <f t="shared" si="39"/>
        <v>0</v>
      </c>
      <c r="BO71" s="51" cm="1">
        <f t="array" ref="BO71">SUM(_xlfn._xlws.FILTER($C71:$BJ71,$C$8:$BJ$8=BO$8))</f>
        <v>0.34</v>
      </c>
      <c r="BP71" s="49">
        <f t="shared" si="41"/>
        <v>0</v>
      </c>
      <c r="BQ71" s="75" cm="1">
        <f t="array" ref="BQ71">BM71-SUM(_xlfn._xlws.FILTER(C71:BJ71,$C$8:$BJ$8=$BM$8))</f>
        <v>0</v>
      </c>
      <c r="BR71" s="75" cm="1">
        <f t="array" ref="BR71">BO71-SUM(_xlfn._xlws.FILTER(C71:BJ71,$C$8:$BJ$8=$BO$8))</f>
        <v>0</v>
      </c>
    </row>
    <row r="72" spans="1:70" ht="20" x14ac:dyDescent="0.2">
      <c r="A72" s="62">
        <v>10</v>
      </c>
      <c r="B72" s="95" t="s">
        <v>41</v>
      </c>
      <c r="C72" s="90">
        <f t="shared" ref="C72:E72" si="287">SUM(C73:C78)</f>
        <v>1</v>
      </c>
      <c r="D72" s="48">
        <f t="shared" si="287"/>
        <v>0</v>
      </c>
      <c r="E72" s="39">
        <f t="shared" si="287"/>
        <v>117297</v>
      </c>
      <c r="F72" s="39">
        <f t="shared" ref="F72:F77" si="288">IFERROR(E72/(C72+D72),0)</f>
        <v>117297</v>
      </c>
      <c r="G72" s="45">
        <f t="shared" ref="G72" si="289">SUM(G73:G78)</f>
        <v>123.49</v>
      </c>
      <c r="H72" s="26">
        <f t="shared" si="1"/>
        <v>123.49</v>
      </c>
      <c r="I72" s="48">
        <f>SUM(I73:I77)</f>
        <v>0</v>
      </c>
      <c r="J72" s="48">
        <f>SUM(J73:J77)</f>
        <v>0</v>
      </c>
      <c r="K72" s="39">
        <f t="shared" ref="K72" si="290">SUM(K73:K78)</f>
        <v>0</v>
      </c>
      <c r="L72" s="39">
        <f t="shared" ref="L72:L77" si="291">IFERROR(K72/(I72+J72),0)</f>
        <v>0</v>
      </c>
      <c r="M72" s="45">
        <f t="shared" ref="M72" si="292">SUM(M73:M78)</f>
        <v>0</v>
      </c>
      <c r="N72" s="26">
        <f t="shared" si="286"/>
        <v>0</v>
      </c>
      <c r="O72" s="90">
        <f t="shared" ref="O72:Q72" si="293">SUM(O73:O78)</f>
        <v>5</v>
      </c>
      <c r="P72" s="48">
        <f t="shared" si="293"/>
        <v>0</v>
      </c>
      <c r="Q72" s="39">
        <f t="shared" si="293"/>
        <v>6917050</v>
      </c>
      <c r="R72" s="39">
        <f t="shared" ref="R72:R77" si="294">IFERROR(Q72/(O72+P72),0)</f>
        <v>1383410</v>
      </c>
      <c r="S72" s="45">
        <f t="shared" ref="S72" si="295">SUM(S73:S78)</f>
        <v>11221.099999999999</v>
      </c>
      <c r="T72" s="26">
        <f t="shared" si="9"/>
        <v>2244.2199999999998</v>
      </c>
      <c r="U72" s="90">
        <f t="shared" ref="U72:W72" si="296">SUM(U73:U78)</f>
        <v>0</v>
      </c>
      <c r="V72" s="48">
        <f t="shared" si="296"/>
        <v>0</v>
      </c>
      <c r="W72" s="39">
        <f t="shared" si="296"/>
        <v>0</v>
      </c>
      <c r="X72" s="39">
        <f t="shared" si="285"/>
        <v>0</v>
      </c>
      <c r="Y72" s="45">
        <f t="shared" ref="Y72" si="297">SUM(Y73:Y78)</f>
        <v>0</v>
      </c>
      <c r="Z72" s="26">
        <f t="shared" si="13"/>
        <v>0</v>
      </c>
      <c r="AA72" s="90">
        <f t="shared" ref="AA72:AC72" si="298">SUM(AA73:AA78)</f>
        <v>0</v>
      </c>
      <c r="AB72" s="48">
        <f t="shared" si="298"/>
        <v>0</v>
      </c>
      <c r="AC72" s="39">
        <f t="shared" si="298"/>
        <v>0</v>
      </c>
      <c r="AD72" s="39">
        <f t="shared" ref="AD72:AD77" si="299">IFERROR(AC72/(AA72+AB72),0)</f>
        <v>0</v>
      </c>
      <c r="AE72" s="45">
        <f t="shared" ref="AE72" si="300">SUM(AE73:AE78)</f>
        <v>0</v>
      </c>
      <c r="AF72" s="26">
        <f t="shared" si="17"/>
        <v>0</v>
      </c>
      <c r="AG72" s="90">
        <f t="shared" ref="AG72:AI72" si="301">SUM(AG73:AG78)</f>
        <v>0</v>
      </c>
      <c r="AH72" s="48">
        <f t="shared" si="301"/>
        <v>0</v>
      </c>
      <c r="AI72" s="39">
        <f t="shared" si="301"/>
        <v>0</v>
      </c>
      <c r="AJ72" s="39">
        <f t="shared" si="183"/>
        <v>0</v>
      </c>
      <c r="AK72" s="45">
        <f t="shared" ref="AK72" si="302">SUM(AK73:AK78)</f>
        <v>0</v>
      </c>
      <c r="AL72" s="26">
        <f t="shared" si="21"/>
        <v>0</v>
      </c>
      <c r="AM72" s="90">
        <f t="shared" ref="AM72:AO72" si="303">SUM(AM73:AM78)</f>
        <v>0</v>
      </c>
      <c r="AN72" s="48">
        <f t="shared" si="303"/>
        <v>0</v>
      </c>
      <c r="AO72" s="39">
        <f t="shared" si="303"/>
        <v>0</v>
      </c>
      <c r="AP72" s="39">
        <f t="shared" ref="AP72:AP77" si="304">IFERROR(AO72/(AM72+AN72),0)</f>
        <v>0</v>
      </c>
      <c r="AQ72" s="45">
        <f t="shared" ref="AQ72" si="305">SUM(AQ73:AQ78)</f>
        <v>0</v>
      </c>
      <c r="AR72" s="26">
        <f t="shared" si="25"/>
        <v>0</v>
      </c>
      <c r="AS72" s="90">
        <f t="shared" ref="AS72:AU72" si="306">SUM(AS73:AS78)</f>
        <v>0</v>
      </c>
      <c r="AT72" s="48">
        <f t="shared" si="306"/>
        <v>0</v>
      </c>
      <c r="AU72" s="39">
        <f t="shared" si="306"/>
        <v>0</v>
      </c>
      <c r="AV72" s="39">
        <f t="shared" ref="AV72:AV77" si="307">IFERROR(AU72/(AS72+AT72),0)</f>
        <v>0</v>
      </c>
      <c r="AW72" s="45">
        <f t="shared" ref="AW72" si="308">SUM(AW73:AW78)</f>
        <v>0</v>
      </c>
      <c r="AX72" s="26">
        <f t="shared" si="29"/>
        <v>0</v>
      </c>
      <c r="AY72" s="90">
        <f t="shared" ref="AY72:BA72" si="309">SUM(AY73:AY78)</f>
        <v>0</v>
      </c>
      <c r="AZ72" s="48">
        <f t="shared" si="309"/>
        <v>0</v>
      </c>
      <c r="BA72" s="39">
        <f t="shared" si="309"/>
        <v>0</v>
      </c>
      <c r="BB72" s="39">
        <f t="shared" ref="BB72:BB77" si="310">IFERROR(BA72/(AY72+AZ72),0)</f>
        <v>0</v>
      </c>
      <c r="BC72" s="45">
        <f t="shared" ref="BC72" si="311">SUM(BC73:BC78)</f>
        <v>0</v>
      </c>
      <c r="BD72" s="26">
        <f t="shared" si="33"/>
        <v>0</v>
      </c>
      <c r="BE72" s="90">
        <f t="shared" ref="BE72:BG72" si="312">SUM(BE73:BE78)</f>
        <v>0</v>
      </c>
      <c r="BF72" s="48">
        <f t="shared" si="312"/>
        <v>0</v>
      </c>
      <c r="BG72" s="39">
        <f t="shared" si="312"/>
        <v>0</v>
      </c>
      <c r="BH72" s="39">
        <f t="shared" ref="BH72:BH77" si="313">IFERROR(BG72/(BE72+BF72),0)</f>
        <v>0</v>
      </c>
      <c r="BI72" s="45">
        <f t="shared" ref="BI72" si="314">SUM(BI73:BI78)</f>
        <v>0</v>
      </c>
      <c r="BJ72" s="26">
        <f t="shared" si="37"/>
        <v>0</v>
      </c>
      <c r="BK72" s="90">
        <f t="shared" ref="BK72:BM72" si="315">SUM(BK73:BK78)</f>
        <v>6</v>
      </c>
      <c r="BL72" s="48">
        <f t="shared" si="315"/>
        <v>0</v>
      </c>
      <c r="BM72" s="39">
        <f t="shared" si="315"/>
        <v>7034347</v>
      </c>
      <c r="BN72" s="39">
        <f t="shared" si="39"/>
        <v>1172391.1666666667</v>
      </c>
      <c r="BO72" s="45">
        <f t="shared" ref="BO72" si="316">SUM(BO73:BO78)</f>
        <v>11344.589999999998</v>
      </c>
      <c r="BP72" s="26">
        <f t="shared" si="41"/>
        <v>1890.7649999999996</v>
      </c>
      <c r="BQ72" s="75" cm="1">
        <f t="array" ref="BQ72">BM72-SUM(_xlfn._xlws.FILTER(C72:BJ72,$C$8:$BJ$8=$BM$8))</f>
        <v>0</v>
      </c>
      <c r="BR72" s="75" cm="1">
        <f t="array" ref="BR72">BO72-SUM(_xlfn._xlws.FILTER(C72:BJ72,$C$8:$BJ$8=$BO$8))</f>
        <v>0</v>
      </c>
    </row>
    <row r="73" spans="1:70" ht="19.5" customHeight="1" outlineLevel="1" x14ac:dyDescent="0.2">
      <c r="A73" s="63"/>
      <c r="B73" s="91" t="str" cm="1">
        <f t="array" ref="B73:B78">$B$10:$B$15</f>
        <v>ΟΙΚΙΑΚΟΣ</v>
      </c>
      <c r="C73" s="92"/>
      <c r="D73" s="9"/>
      <c r="E73" s="9"/>
      <c r="F73" s="9">
        <f t="shared" si="288"/>
        <v>0</v>
      </c>
      <c r="G73" s="19"/>
      <c r="H73" s="46">
        <f t="shared" ref="H73:H136" si="317">IFERROR(G73/(C73+D73),0)</f>
        <v>0</v>
      </c>
      <c r="I73" s="114"/>
      <c r="J73" s="9"/>
      <c r="K73" s="9"/>
      <c r="L73" s="9">
        <f t="shared" si="291"/>
        <v>0</v>
      </c>
      <c r="M73" s="19"/>
      <c r="N73" s="46">
        <f t="shared" si="286"/>
        <v>0</v>
      </c>
      <c r="O73" s="92"/>
      <c r="P73" s="9"/>
      <c r="Q73" s="9"/>
      <c r="R73" s="9">
        <f t="shared" si="294"/>
        <v>0</v>
      </c>
      <c r="S73" s="19"/>
      <c r="T73" s="46">
        <f t="shared" ref="T73:T136" si="318">IFERROR(S73/(O73+P73),0)</f>
        <v>0</v>
      </c>
      <c r="U73" s="92"/>
      <c r="V73" s="9"/>
      <c r="W73" s="9"/>
      <c r="X73" s="9">
        <f t="shared" si="285"/>
        <v>0</v>
      </c>
      <c r="Y73" s="19"/>
      <c r="Z73" s="46">
        <f t="shared" ref="Z73:Z136" si="319">IFERROR(Y73/(U73+V73),0)</f>
        <v>0</v>
      </c>
      <c r="AA73" s="92"/>
      <c r="AB73" s="9"/>
      <c r="AC73" s="9"/>
      <c r="AD73" s="9">
        <f t="shared" si="299"/>
        <v>0</v>
      </c>
      <c r="AE73" s="19"/>
      <c r="AF73" s="46">
        <f t="shared" ref="AF73:AF136" si="320">IFERROR(AE73/(AA73+AB73),0)</f>
        <v>0</v>
      </c>
      <c r="AG73" s="92"/>
      <c r="AH73" s="9"/>
      <c r="AI73" s="9"/>
      <c r="AJ73" s="9">
        <f t="shared" si="183"/>
        <v>0</v>
      </c>
      <c r="AK73" s="19"/>
      <c r="AL73" s="46">
        <f t="shared" ref="AL73:AL136" si="321">IFERROR(AK73/(AG73+AH73),0)</f>
        <v>0</v>
      </c>
      <c r="AM73" s="92"/>
      <c r="AN73" s="9"/>
      <c r="AO73" s="9"/>
      <c r="AP73" s="9">
        <f t="shared" si="304"/>
        <v>0</v>
      </c>
      <c r="AQ73" s="19"/>
      <c r="AR73" s="46">
        <f t="shared" ref="AR73:AR136" si="322">IFERROR(AQ73/(AM73+AN73),0)</f>
        <v>0</v>
      </c>
      <c r="AS73" s="92"/>
      <c r="AT73" s="9"/>
      <c r="AU73" s="9"/>
      <c r="AV73" s="9">
        <f t="shared" si="307"/>
        <v>0</v>
      </c>
      <c r="AW73" s="19"/>
      <c r="AX73" s="46">
        <f t="shared" ref="AX73:AX136" si="323">IFERROR(AW73/(AS73+AT73),0)</f>
        <v>0</v>
      </c>
      <c r="AY73" s="92"/>
      <c r="AZ73" s="9"/>
      <c r="BA73" s="9"/>
      <c r="BB73" s="9">
        <f t="shared" si="310"/>
        <v>0</v>
      </c>
      <c r="BC73" s="19"/>
      <c r="BD73" s="46">
        <f t="shared" ref="BD73:BD136" si="324">IFERROR(BC73/(AY73+AZ73),0)</f>
        <v>0</v>
      </c>
      <c r="BE73" s="92"/>
      <c r="BF73" s="9"/>
      <c r="BG73" s="9"/>
      <c r="BH73" s="9">
        <f t="shared" si="313"/>
        <v>0</v>
      </c>
      <c r="BI73" s="19"/>
      <c r="BJ73" s="46">
        <f t="shared" ref="BJ73:BJ136" si="325">IFERROR(BI73/(BE73+BF73),0)</f>
        <v>0</v>
      </c>
      <c r="BK73" s="92" cm="1">
        <f t="array" ref="BK73">SUM(_xlfn._xlws.FILTER($C73:$BJ73,$C$8:$BJ$8=BK$8))</f>
        <v>0</v>
      </c>
      <c r="BL73" s="9" cm="1">
        <f t="array" ref="BL73">SUM(_xlfn._xlws.FILTER($C73:$BJ73,$C$8:$BJ$8=BL$8))</f>
        <v>0</v>
      </c>
      <c r="BM73" s="9" cm="1">
        <f t="array" ref="BM73">SUM(_xlfn._xlws.FILTER($C73:$BJ73,$C$8:$BJ$8=BM$8))</f>
        <v>0</v>
      </c>
      <c r="BN73" s="9">
        <f t="shared" ref="BN73:BN134" si="326">IFERROR(BM73/(BK73+BL73),0)</f>
        <v>0</v>
      </c>
      <c r="BO73" s="19" cm="1">
        <f t="array" ref="BO73">SUM(_xlfn._xlws.FILTER($C73:$BJ73,$C$8:$BJ$8=BO$8))</f>
        <v>0</v>
      </c>
      <c r="BP73" s="46">
        <f t="shared" ref="BP73:BP134" si="327">IFERROR(BO73/(BK73+BL73),0)</f>
        <v>0</v>
      </c>
      <c r="BQ73" s="75" cm="1">
        <f t="array" ref="BQ73">BM73-SUM(_xlfn._xlws.FILTER(C73:BJ73,$C$8:$BJ$8=$BM$8))</f>
        <v>0</v>
      </c>
      <c r="BR73" s="75" cm="1">
        <f t="array" ref="BR73">BO73-SUM(_xlfn._xlws.FILTER(C73:BJ73,$C$8:$BJ$8=$BO$8))</f>
        <v>0</v>
      </c>
    </row>
    <row r="74" spans="1:70" ht="19.5" customHeight="1" outlineLevel="1" x14ac:dyDescent="0.2">
      <c r="A74" s="63"/>
      <c r="B74" s="91" t="str">
        <v>ΕΜΠΟΡΙΚΟΣ</v>
      </c>
      <c r="C74" s="92"/>
      <c r="D74" s="9"/>
      <c r="E74" s="9"/>
      <c r="F74" s="9">
        <f t="shared" si="288"/>
        <v>0</v>
      </c>
      <c r="G74" s="19"/>
      <c r="H74" s="46">
        <f t="shared" si="317"/>
        <v>0</v>
      </c>
      <c r="I74" s="114"/>
      <c r="J74" s="9"/>
      <c r="K74" s="9"/>
      <c r="L74" s="9">
        <f t="shared" si="291"/>
        <v>0</v>
      </c>
      <c r="M74" s="19"/>
      <c r="N74" s="46">
        <f t="shared" si="286"/>
        <v>0</v>
      </c>
      <c r="O74" s="92"/>
      <c r="P74" s="9"/>
      <c r="Q74" s="9"/>
      <c r="R74" s="9">
        <f t="shared" si="294"/>
        <v>0</v>
      </c>
      <c r="S74" s="19"/>
      <c r="T74" s="46">
        <f t="shared" si="318"/>
        <v>0</v>
      </c>
      <c r="U74" s="92"/>
      <c r="V74" s="9"/>
      <c r="W74" s="9"/>
      <c r="X74" s="9">
        <f t="shared" si="285"/>
        <v>0</v>
      </c>
      <c r="Y74" s="19"/>
      <c r="Z74" s="46">
        <f t="shared" si="319"/>
        <v>0</v>
      </c>
      <c r="AA74" s="92"/>
      <c r="AB74" s="9"/>
      <c r="AC74" s="9"/>
      <c r="AD74" s="9">
        <f t="shared" si="299"/>
        <v>0</v>
      </c>
      <c r="AE74" s="19"/>
      <c r="AF74" s="46">
        <f t="shared" si="320"/>
        <v>0</v>
      </c>
      <c r="AG74" s="92"/>
      <c r="AH74" s="9"/>
      <c r="AI74" s="9"/>
      <c r="AJ74" s="9">
        <f t="shared" si="183"/>
        <v>0</v>
      </c>
      <c r="AK74" s="19"/>
      <c r="AL74" s="46">
        <f t="shared" si="321"/>
        <v>0</v>
      </c>
      <c r="AM74" s="92"/>
      <c r="AN74" s="9"/>
      <c r="AO74" s="9"/>
      <c r="AP74" s="9">
        <f t="shared" si="304"/>
        <v>0</v>
      </c>
      <c r="AQ74" s="19"/>
      <c r="AR74" s="46">
        <f t="shared" si="322"/>
        <v>0</v>
      </c>
      <c r="AS74" s="92"/>
      <c r="AT74" s="9"/>
      <c r="AU74" s="9"/>
      <c r="AV74" s="9">
        <f t="shared" si="307"/>
        <v>0</v>
      </c>
      <c r="AW74" s="19"/>
      <c r="AX74" s="46">
        <f t="shared" si="323"/>
        <v>0</v>
      </c>
      <c r="AY74" s="92"/>
      <c r="AZ74" s="9"/>
      <c r="BA74" s="9"/>
      <c r="BB74" s="9">
        <f t="shared" si="310"/>
        <v>0</v>
      </c>
      <c r="BC74" s="19"/>
      <c r="BD74" s="46">
        <f t="shared" si="324"/>
        <v>0</v>
      </c>
      <c r="BE74" s="92"/>
      <c r="BF74" s="9"/>
      <c r="BG74" s="9"/>
      <c r="BH74" s="9">
        <f t="shared" si="313"/>
        <v>0</v>
      </c>
      <c r="BI74" s="19"/>
      <c r="BJ74" s="46">
        <f t="shared" si="325"/>
        <v>0</v>
      </c>
      <c r="BK74" s="92" cm="1">
        <f t="array" ref="BK74">SUM(_xlfn._xlws.FILTER($C74:$BJ74,$C$8:$BJ$8=BK$8))</f>
        <v>0</v>
      </c>
      <c r="BL74" s="9" cm="1">
        <f t="array" ref="BL74">SUM(_xlfn._xlws.FILTER($C74:$BJ74,$C$8:$BJ$8=BL$8))</f>
        <v>0</v>
      </c>
      <c r="BM74" s="9" cm="1">
        <f t="array" ref="BM74">SUM(_xlfn._xlws.FILTER($C74:$BJ74,$C$8:$BJ$8=BM$8))</f>
        <v>0</v>
      </c>
      <c r="BN74" s="9">
        <f t="shared" si="326"/>
        <v>0</v>
      </c>
      <c r="BO74" s="19" cm="1">
        <f t="array" ref="BO74">SUM(_xlfn._xlws.FILTER($C74:$BJ74,$C$8:$BJ$8=BO$8))</f>
        <v>0</v>
      </c>
      <c r="BP74" s="46">
        <f t="shared" si="327"/>
        <v>0</v>
      </c>
      <c r="BQ74" s="75" cm="1">
        <f t="array" ref="BQ74">BM74-SUM(_xlfn._xlws.FILTER(C74:BJ74,$C$8:$BJ$8=$BM$8))</f>
        <v>0</v>
      </c>
      <c r="BR74" s="75" cm="1">
        <f t="array" ref="BR74">BO74-SUM(_xlfn._xlws.FILTER(C74:BJ74,$C$8:$BJ$8=$BO$8))</f>
        <v>0</v>
      </c>
    </row>
    <row r="75" spans="1:70" ht="19.5" customHeight="1" outlineLevel="1" x14ac:dyDescent="0.2">
      <c r="A75" s="63"/>
      <c r="B75" s="91" t="str">
        <v>CNG</v>
      </c>
      <c r="C75" s="92">
        <v>1</v>
      </c>
      <c r="D75" s="9"/>
      <c r="E75" s="9">
        <v>117297</v>
      </c>
      <c r="F75" s="9">
        <f t="shared" si="288"/>
        <v>117297</v>
      </c>
      <c r="G75" s="19">
        <v>123.49</v>
      </c>
      <c r="H75" s="46">
        <f t="shared" si="317"/>
        <v>123.49</v>
      </c>
      <c r="I75" s="114"/>
      <c r="J75" s="9"/>
      <c r="K75" s="9"/>
      <c r="L75" s="9">
        <f t="shared" si="291"/>
        <v>0</v>
      </c>
      <c r="M75" s="19"/>
      <c r="N75" s="46">
        <f t="shared" si="286"/>
        <v>0</v>
      </c>
      <c r="O75" s="92"/>
      <c r="P75" s="9"/>
      <c r="Q75" s="9"/>
      <c r="R75" s="9">
        <f t="shared" si="294"/>
        <v>0</v>
      </c>
      <c r="S75" s="19"/>
      <c r="T75" s="46">
        <f t="shared" si="318"/>
        <v>0</v>
      </c>
      <c r="U75" s="92"/>
      <c r="V75" s="9"/>
      <c r="W75" s="9"/>
      <c r="X75" s="9">
        <f t="shared" si="285"/>
        <v>0</v>
      </c>
      <c r="Y75" s="19"/>
      <c r="Z75" s="46">
        <f t="shared" si="319"/>
        <v>0</v>
      </c>
      <c r="AA75" s="92"/>
      <c r="AB75" s="9"/>
      <c r="AC75" s="9"/>
      <c r="AD75" s="9">
        <f t="shared" si="299"/>
        <v>0</v>
      </c>
      <c r="AE75" s="19"/>
      <c r="AF75" s="46">
        <f t="shared" si="320"/>
        <v>0</v>
      </c>
      <c r="AG75" s="92"/>
      <c r="AH75" s="9"/>
      <c r="AI75" s="9"/>
      <c r="AJ75" s="9">
        <f t="shared" si="183"/>
        <v>0</v>
      </c>
      <c r="AK75" s="19"/>
      <c r="AL75" s="46">
        <f t="shared" si="321"/>
        <v>0</v>
      </c>
      <c r="AM75" s="92"/>
      <c r="AN75" s="9"/>
      <c r="AO75" s="9"/>
      <c r="AP75" s="9">
        <f t="shared" si="304"/>
        <v>0</v>
      </c>
      <c r="AQ75" s="19"/>
      <c r="AR75" s="46">
        <f t="shared" si="322"/>
        <v>0</v>
      </c>
      <c r="AS75" s="92"/>
      <c r="AT75" s="9"/>
      <c r="AU75" s="9"/>
      <c r="AV75" s="9">
        <f t="shared" si="307"/>
        <v>0</v>
      </c>
      <c r="AW75" s="19"/>
      <c r="AX75" s="46">
        <f t="shared" si="323"/>
        <v>0</v>
      </c>
      <c r="AY75" s="92"/>
      <c r="AZ75" s="9"/>
      <c r="BA75" s="9"/>
      <c r="BB75" s="9">
        <f t="shared" si="310"/>
        <v>0</v>
      </c>
      <c r="BC75" s="19"/>
      <c r="BD75" s="46">
        <f t="shared" si="324"/>
        <v>0</v>
      </c>
      <c r="BE75" s="92"/>
      <c r="BF75" s="9"/>
      <c r="BG75" s="9"/>
      <c r="BH75" s="9">
        <f t="shared" si="313"/>
        <v>0</v>
      </c>
      <c r="BI75" s="19"/>
      <c r="BJ75" s="46">
        <f t="shared" si="325"/>
        <v>0</v>
      </c>
      <c r="BK75" s="92" cm="1">
        <f t="array" ref="BK75">SUM(_xlfn._xlws.FILTER($C75:$BJ75,$C$8:$BJ$8=BK$8))</f>
        <v>1</v>
      </c>
      <c r="BL75" s="9" cm="1">
        <f t="array" ref="BL75">SUM(_xlfn._xlws.FILTER($C75:$BJ75,$C$8:$BJ$8=BL$8))</f>
        <v>0</v>
      </c>
      <c r="BM75" s="9" cm="1">
        <f t="array" ref="BM75">SUM(_xlfn._xlws.FILTER($C75:$BJ75,$C$8:$BJ$8=BM$8))</f>
        <v>117297</v>
      </c>
      <c r="BN75" s="9">
        <f t="shared" si="326"/>
        <v>117297</v>
      </c>
      <c r="BO75" s="19" cm="1">
        <f t="array" ref="BO75">SUM(_xlfn._xlws.FILTER($C75:$BJ75,$C$8:$BJ$8=BO$8))</f>
        <v>123.49</v>
      </c>
      <c r="BP75" s="46">
        <f t="shared" si="327"/>
        <v>123.49</v>
      </c>
      <c r="BQ75" s="75" cm="1">
        <f t="array" ref="BQ75">BM75-SUM(_xlfn._xlws.FILTER(C75:BJ75,$C$8:$BJ$8=$BM$8))</f>
        <v>0</v>
      </c>
      <c r="BR75" s="75" cm="1">
        <f t="array" ref="BR75">BO75-SUM(_xlfn._xlws.FILTER(C75:BJ75,$C$8:$BJ$8=$BO$8))</f>
        <v>0</v>
      </c>
    </row>
    <row r="76" spans="1:70" ht="19.5" customHeight="1" outlineLevel="1" x14ac:dyDescent="0.2">
      <c r="A76" s="63"/>
      <c r="B76" s="91" t="str">
        <v>ΒΙΟΜΗΧΑΝΙΚΟΣ</v>
      </c>
      <c r="C76" s="92"/>
      <c r="D76" s="9"/>
      <c r="E76" s="9"/>
      <c r="F76" s="9">
        <f t="shared" si="288"/>
        <v>0</v>
      </c>
      <c r="G76" s="19"/>
      <c r="H76" s="46">
        <f t="shared" si="317"/>
        <v>0</v>
      </c>
      <c r="I76" s="114"/>
      <c r="J76" s="9"/>
      <c r="K76" s="9"/>
      <c r="L76" s="9">
        <f t="shared" si="291"/>
        <v>0</v>
      </c>
      <c r="M76" s="19"/>
      <c r="N76" s="46">
        <f t="shared" si="286"/>
        <v>0</v>
      </c>
      <c r="O76" s="92">
        <v>5</v>
      </c>
      <c r="P76" s="9"/>
      <c r="Q76" s="9">
        <v>6917050</v>
      </c>
      <c r="R76" s="9">
        <f t="shared" si="294"/>
        <v>1383410</v>
      </c>
      <c r="S76" s="19">
        <v>11221.099999999999</v>
      </c>
      <c r="T76" s="46">
        <f t="shared" si="318"/>
        <v>2244.2199999999998</v>
      </c>
      <c r="U76" s="92"/>
      <c r="V76" s="9"/>
      <c r="W76" s="9"/>
      <c r="X76" s="9">
        <f t="shared" si="285"/>
        <v>0</v>
      </c>
      <c r="Y76" s="19"/>
      <c r="Z76" s="46">
        <f t="shared" si="319"/>
        <v>0</v>
      </c>
      <c r="AA76" s="92"/>
      <c r="AB76" s="9"/>
      <c r="AC76" s="9"/>
      <c r="AD76" s="9">
        <f t="shared" si="299"/>
        <v>0</v>
      </c>
      <c r="AE76" s="19"/>
      <c r="AF76" s="46">
        <f t="shared" si="320"/>
        <v>0</v>
      </c>
      <c r="AG76" s="92"/>
      <c r="AH76" s="9"/>
      <c r="AI76" s="9"/>
      <c r="AJ76" s="9">
        <f t="shared" si="183"/>
        <v>0</v>
      </c>
      <c r="AK76" s="19"/>
      <c r="AL76" s="46">
        <f t="shared" si="321"/>
        <v>0</v>
      </c>
      <c r="AM76" s="92"/>
      <c r="AN76" s="9"/>
      <c r="AO76" s="9"/>
      <c r="AP76" s="9">
        <f t="shared" si="304"/>
        <v>0</v>
      </c>
      <c r="AQ76" s="19"/>
      <c r="AR76" s="46">
        <f t="shared" si="322"/>
        <v>0</v>
      </c>
      <c r="AS76" s="92"/>
      <c r="AT76" s="9"/>
      <c r="AU76" s="9"/>
      <c r="AV76" s="9">
        <f t="shared" si="307"/>
        <v>0</v>
      </c>
      <c r="AW76" s="19"/>
      <c r="AX76" s="46">
        <f t="shared" si="323"/>
        <v>0</v>
      </c>
      <c r="AY76" s="92"/>
      <c r="AZ76" s="9"/>
      <c r="BA76" s="9"/>
      <c r="BB76" s="9">
        <f t="shared" si="310"/>
        <v>0</v>
      </c>
      <c r="BC76" s="19"/>
      <c r="BD76" s="46">
        <f t="shared" si="324"/>
        <v>0</v>
      </c>
      <c r="BE76" s="92"/>
      <c r="BF76" s="9"/>
      <c r="BG76" s="9"/>
      <c r="BH76" s="9">
        <f t="shared" si="313"/>
        <v>0</v>
      </c>
      <c r="BI76" s="19"/>
      <c r="BJ76" s="46">
        <f t="shared" si="325"/>
        <v>0</v>
      </c>
      <c r="BK76" s="92" cm="1">
        <f t="array" ref="BK76">SUM(_xlfn._xlws.FILTER($C76:$BJ76,$C$8:$BJ$8=BK$8))</f>
        <v>5</v>
      </c>
      <c r="BL76" s="9" cm="1">
        <f t="array" ref="BL76">SUM(_xlfn._xlws.FILTER($C76:$BJ76,$C$8:$BJ$8=BL$8))</f>
        <v>0</v>
      </c>
      <c r="BM76" s="9" cm="1">
        <f t="array" ref="BM76">SUM(_xlfn._xlws.FILTER($C76:$BJ76,$C$8:$BJ$8=BM$8))</f>
        <v>6917050</v>
      </c>
      <c r="BN76" s="9">
        <f t="shared" si="326"/>
        <v>1383410</v>
      </c>
      <c r="BO76" s="19" cm="1">
        <f t="array" ref="BO76">SUM(_xlfn._xlws.FILTER($C76:$BJ76,$C$8:$BJ$8=BO$8))</f>
        <v>11221.099999999999</v>
      </c>
      <c r="BP76" s="46">
        <f t="shared" si="327"/>
        <v>2244.2199999999998</v>
      </c>
      <c r="BQ76" s="75" cm="1">
        <f t="array" ref="BQ76">BM76-SUM(_xlfn._xlws.FILTER(C76:BJ76,$C$8:$BJ$8=$BM$8))</f>
        <v>0</v>
      </c>
      <c r="BR76" s="75" cm="1">
        <f t="array" ref="BR76">BO76-SUM(_xlfn._xlws.FILTER(C76:BJ76,$C$8:$BJ$8=$BO$8))</f>
        <v>0</v>
      </c>
    </row>
    <row r="77" spans="1:70" ht="19.5" customHeight="1" outlineLevel="1" x14ac:dyDescent="0.2">
      <c r="A77" s="64"/>
      <c r="B77" s="91" t="str">
        <v>ΚΛΙΜΑΤΙΣΜΟΣ / ΣΥΜΠΑΡΑΓΩΓΗ</v>
      </c>
      <c r="C77" s="93"/>
      <c r="D77" s="57"/>
      <c r="E77" s="65"/>
      <c r="F77" s="9">
        <f t="shared" si="288"/>
        <v>0</v>
      </c>
      <c r="G77" s="51"/>
      <c r="H77" s="46">
        <f t="shared" si="317"/>
        <v>0</v>
      </c>
      <c r="I77" s="56"/>
      <c r="J77" s="57"/>
      <c r="K77" s="65"/>
      <c r="L77" s="9">
        <f t="shared" si="291"/>
        <v>0</v>
      </c>
      <c r="M77" s="51"/>
      <c r="N77" s="46">
        <f t="shared" si="286"/>
        <v>0</v>
      </c>
      <c r="O77" s="93"/>
      <c r="P77" s="57"/>
      <c r="Q77" s="65"/>
      <c r="R77" s="9">
        <f t="shared" si="294"/>
        <v>0</v>
      </c>
      <c r="S77" s="51"/>
      <c r="T77" s="46">
        <f t="shared" si="318"/>
        <v>0</v>
      </c>
      <c r="U77" s="93"/>
      <c r="V77" s="57"/>
      <c r="W77" s="65"/>
      <c r="X77" s="9">
        <f t="shared" si="285"/>
        <v>0</v>
      </c>
      <c r="Y77" s="51"/>
      <c r="Z77" s="46">
        <f t="shared" si="319"/>
        <v>0</v>
      </c>
      <c r="AA77" s="93"/>
      <c r="AB77" s="57"/>
      <c r="AC77" s="65"/>
      <c r="AD77" s="9">
        <f t="shared" si="299"/>
        <v>0</v>
      </c>
      <c r="AE77" s="51"/>
      <c r="AF77" s="46">
        <f t="shared" si="320"/>
        <v>0</v>
      </c>
      <c r="AG77" s="93"/>
      <c r="AH77" s="57"/>
      <c r="AI77" s="65"/>
      <c r="AJ77" s="9">
        <f t="shared" si="183"/>
        <v>0</v>
      </c>
      <c r="AK77" s="51"/>
      <c r="AL77" s="46">
        <f t="shared" si="321"/>
        <v>0</v>
      </c>
      <c r="AM77" s="93"/>
      <c r="AN77" s="57"/>
      <c r="AO77" s="65"/>
      <c r="AP77" s="9">
        <f t="shared" si="304"/>
        <v>0</v>
      </c>
      <c r="AQ77" s="51"/>
      <c r="AR77" s="46">
        <f t="shared" si="322"/>
        <v>0</v>
      </c>
      <c r="AS77" s="93"/>
      <c r="AT77" s="57"/>
      <c r="AU77" s="65"/>
      <c r="AV77" s="9">
        <f t="shared" si="307"/>
        <v>0</v>
      </c>
      <c r="AW77" s="51"/>
      <c r="AX77" s="46">
        <f t="shared" si="323"/>
        <v>0</v>
      </c>
      <c r="AY77" s="93"/>
      <c r="AZ77" s="57"/>
      <c r="BA77" s="65"/>
      <c r="BB77" s="9">
        <f t="shared" si="310"/>
        <v>0</v>
      </c>
      <c r="BC77" s="51"/>
      <c r="BD77" s="46">
        <f t="shared" si="324"/>
        <v>0</v>
      </c>
      <c r="BE77" s="93"/>
      <c r="BF77" s="57"/>
      <c r="BG77" s="65"/>
      <c r="BH77" s="9">
        <f t="shared" si="313"/>
        <v>0</v>
      </c>
      <c r="BI77" s="51"/>
      <c r="BJ77" s="46">
        <f t="shared" si="325"/>
        <v>0</v>
      </c>
      <c r="BK77" s="93" cm="1">
        <f t="array" ref="BK77">SUM(_xlfn._xlws.FILTER($C77:$BJ77,$C$8:$BJ$8=BK$8))</f>
        <v>0</v>
      </c>
      <c r="BL77" s="57" cm="1">
        <f t="array" ref="BL77">SUM(_xlfn._xlws.FILTER($C77:$BJ77,$C$8:$BJ$8=BL$8))</f>
        <v>0</v>
      </c>
      <c r="BM77" s="65" cm="1">
        <f t="array" ref="BM77">SUM(_xlfn._xlws.FILTER($C77:$BJ77,$C$8:$BJ$8=BM$8))</f>
        <v>0</v>
      </c>
      <c r="BN77" s="9">
        <f t="shared" si="326"/>
        <v>0</v>
      </c>
      <c r="BO77" s="51" cm="1">
        <f t="array" ref="BO77">SUM(_xlfn._xlws.FILTER($C77:$BJ77,$C$8:$BJ$8=BO$8))</f>
        <v>0</v>
      </c>
      <c r="BP77" s="46">
        <f t="shared" si="327"/>
        <v>0</v>
      </c>
      <c r="BQ77" s="75" cm="1">
        <f t="array" ref="BQ77">BM77-SUM(_xlfn._xlws.FILTER(C77:BJ77,$C$8:$BJ$8=$BM$8))</f>
        <v>0</v>
      </c>
      <c r="BR77" s="75" cm="1">
        <f t="array" ref="BR77">BO77-SUM(_xlfn._xlws.FILTER(C77:BJ77,$C$8:$BJ$8=$BO$8))</f>
        <v>0</v>
      </c>
    </row>
    <row r="78" spans="1:70" ht="19.5" customHeight="1" outlineLevel="1" thickBot="1" x14ac:dyDescent="0.25">
      <c r="A78" s="63"/>
      <c r="B78" s="94" t="str">
        <v>ΕΙΚΟΝΙΚΗ ΔΙΑΣΥΝΔΕΣΗ</v>
      </c>
      <c r="C78" s="93"/>
      <c r="D78" s="56"/>
      <c r="E78" s="65"/>
      <c r="F78" s="57"/>
      <c r="G78" s="51"/>
      <c r="H78" s="49">
        <f t="shared" si="317"/>
        <v>0</v>
      </c>
      <c r="I78" s="56"/>
      <c r="J78" s="56"/>
      <c r="K78" s="65"/>
      <c r="L78" s="57"/>
      <c r="M78" s="51"/>
      <c r="N78" s="49">
        <f t="shared" si="286"/>
        <v>0</v>
      </c>
      <c r="O78" s="93"/>
      <c r="P78" s="56"/>
      <c r="Q78" s="65"/>
      <c r="R78" s="57"/>
      <c r="S78" s="51"/>
      <c r="T78" s="49">
        <f t="shared" si="318"/>
        <v>0</v>
      </c>
      <c r="U78" s="93"/>
      <c r="V78" s="56"/>
      <c r="W78" s="65"/>
      <c r="X78" s="57"/>
      <c r="Y78" s="51"/>
      <c r="Z78" s="49">
        <f t="shared" si="319"/>
        <v>0</v>
      </c>
      <c r="AA78" s="93"/>
      <c r="AB78" s="56"/>
      <c r="AC78" s="65"/>
      <c r="AD78" s="57"/>
      <c r="AE78" s="51"/>
      <c r="AF78" s="49">
        <f t="shared" si="320"/>
        <v>0</v>
      </c>
      <c r="AG78" s="93"/>
      <c r="AH78" s="56"/>
      <c r="AI78" s="65"/>
      <c r="AJ78" s="57"/>
      <c r="AK78" s="51"/>
      <c r="AL78" s="49">
        <f t="shared" si="321"/>
        <v>0</v>
      </c>
      <c r="AM78" s="93"/>
      <c r="AN78" s="56"/>
      <c r="AO78" s="65"/>
      <c r="AP78" s="57"/>
      <c r="AQ78" s="51"/>
      <c r="AR78" s="49">
        <f t="shared" si="322"/>
        <v>0</v>
      </c>
      <c r="AS78" s="93"/>
      <c r="AT78" s="56"/>
      <c r="AU78" s="65"/>
      <c r="AV78" s="57"/>
      <c r="AW78" s="51"/>
      <c r="AX78" s="49">
        <f t="shared" si="323"/>
        <v>0</v>
      </c>
      <c r="AY78" s="93"/>
      <c r="AZ78" s="56"/>
      <c r="BA78" s="65"/>
      <c r="BB78" s="57"/>
      <c r="BC78" s="51"/>
      <c r="BD78" s="49">
        <f t="shared" si="324"/>
        <v>0</v>
      </c>
      <c r="BE78" s="93"/>
      <c r="BF78" s="56"/>
      <c r="BG78" s="65"/>
      <c r="BH78" s="57"/>
      <c r="BI78" s="51"/>
      <c r="BJ78" s="49">
        <f t="shared" si="325"/>
        <v>0</v>
      </c>
      <c r="BK78" s="93" cm="1">
        <f t="array" ref="BK78">SUM(_xlfn._xlws.FILTER($C78:$BJ78,$C$8:$BJ$8=BK$8))</f>
        <v>0</v>
      </c>
      <c r="BL78" s="56" cm="1">
        <f t="array" ref="BL78">SUM(_xlfn._xlws.FILTER($C78:$BJ78,$C$8:$BJ$8=BL$8))</f>
        <v>0</v>
      </c>
      <c r="BM78" s="65" cm="1">
        <f t="array" ref="BM78">SUM(_xlfn._xlws.FILTER($C78:$BJ78,$C$8:$BJ$8=BM$8))</f>
        <v>0</v>
      </c>
      <c r="BN78" s="57">
        <f t="shared" si="326"/>
        <v>0</v>
      </c>
      <c r="BO78" s="51" cm="1">
        <f t="array" ref="BO78">SUM(_xlfn._xlws.FILTER($C78:$BJ78,$C$8:$BJ$8=BO$8))</f>
        <v>0</v>
      </c>
      <c r="BP78" s="49">
        <f t="shared" si="327"/>
        <v>0</v>
      </c>
      <c r="BQ78" s="75" cm="1">
        <f t="array" ref="BQ78">BM78-SUM(_xlfn._xlws.FILTER(C78:BJ78,$C$8:$BJ$8=$BM$8))</f>
        <v>0</v>
      </c>
      <c r="BR78" s="75" cm="1">
        <f t="array" ref="BR78">BO78-SUM(_xlfn._xlws.FILTER(C78:BJ78,$C$8:$BJ$8=$BO$8))</f>
        <v>0</v>
      </c>
    </row>
    <row r="79" spans="1:70" ht="40" outlineLevel="1" x14ac:dyDescent="0.2">
      <c r="A79" s="62">
        <v>11</v>
      </c>
      <c r="B79" s="95" t="s">
        <v>42</v>
      </c>
      <c r="C79" s="90">
        <f t="shared" ref="C79:E79" si="328">SUM(C80:C85)</f>
        <v>15322</v>
      </c>
      <c r="D79" s="48">
        <f t="shared" si="328"/>
        <v>0</v>
      </c>
      <c r="E79" s="39">
        <f t="shared" si="328"/>
        <v>15605944</v>
      </c>
      <c r="F79" s="39">
        <f t="shared" ref="F79:F84" si="329">IFERROR(E79/(C79+D79),0)</f>
        <v>1018.5317843623548</v>
      </c>
      <c r="G79" s="45">
        <f t="shared" ref="G79" si="330">SUM(G80:G85)</f>
        <v>98515.01</v>
      </c>
      <c r="H79" s="26">
        <f t="shared" si="317"/>
        <v>6.4296443023104031</v>
      </c>
      <c r="I79" s="48">
        <f>SUM(I80:I84)</f>
        <v>8949</v>
      </c>
      <c r="J79" s="48">
        <f>SUM(J80:J84)</f>
        <v>0</v>
      </c>
      <c r="K79" s="39">
        <f t="shared" ref="K79" si="331">SUM(K80:K85)</f>
        <v>6977082</v>
      </c>
      <c r="L79" s="39">
        <f t="shared" ref="L79:L84" si="332">IFERROR(K79/(I79+J79),0)</f>
        <v>779.64934629567551</v>
      </c>
      <c r="M79" s="45">
        <f t="shared" ref="M79" si="333">SUM(M80:M85)</f>
        <v>73447.700000000012</v>
      </c>
      <c r="N79" s="26">
        <f t="shared" si="286"/>
        <v>8.2073639512794738</v>
      </c>
      <c r="O79" s="90">
        <f t="shared" ref="O79:Q79" si="334">SUM(O80:O85)</f>
        <v>13716</v>
      </c>
      <c r="P79" s="48">
        <f t="shared" si="334"/>
        <v>0</v>
      </c>
      <c r="Q79" s="39">
        <f t="shared" si="334"/>
        <v>10868991</v>
      </c>
      <c r="R79" s="39">
        <f t="shared" ref="R79:R84" si="335">IFERROR(Q79/(O79+P79),0)</f>
        <v>792.43153980752402</v>
      </c>
      <c r="S79" s="45">
        <f t="shared" ref="S79" si="336">SUM(S80:S85)</f>
        <v>161596.46</v>
      </c>
      <c r="T79" s="26">
        <f t="shared" si="318"/>
        <v>11.78160250801983</v>
      </c>
      <c r="U79" s="90">
        <f t="shared" ref="U79:W79" si="337">SUM(U80:U85)</f>
        <v>162</v>
      </c>
      <c r="V79" s="48">
        <f t="shared" si="337"/>
        <v>0</v>
      </c>
      <c r="W79" s="39">
        <f t="shared" si="337"/>
        <v>9461487</v>
      </c>
      <c r="X79" s="39">
        <f t="shared" ref="X79:X91" si="338">IFERROR(W79/(U79+V79),0)</f>
        <v>58404.240740740737</v>
      </c>
      <c r="Y79" s="45">
        <f t="shared" ref="Y79" si="339">SUM(Y80:Y85)</f>
        <v>31139.999999999996</v>
      </c>
      <c r="Z79" s="26">
        <f t="shared" si="319"/>
        <v>192.2222222222222</v>
      </c>
      <c r="AA79" s="90">
        <f t="shared" ref="AA79:AC79" si="340">SUM(AA80:AA85)</f>
        <v>513</v>
      </c>
      <c r="AB79" s="48">
        <f t="shared" si="340"/>
        <v>0</v>
      </c>
      <c r="AC79" s="39">
        <f t="shared" si="340"/>
        <v>26025404</v>
      </c>
      <c r="AD79" s="39">
        <f t="shared" ref="AD79:AD91" si="341">IFERROR(AC79/(AA79+AB79),0)</f>
        <v>50731.781676413259</v>
      </c>
      <c r="AE79" s="45">
        <f t="shared" ref="AE79" si="342">SUM(AE80:AE85)</f>
        <v>74396.72</v>
      </c>
      <c r="AF79" s="26">
        <f t="shared" si="320"/>
        <v>145.02284600389865</v>
      </c>
      <c r="AG79" s="90">
        <f t="shared" ref="AG79:AI79" si="343">SUM(AG80:AG85)</f>
        <v>157</v>
      </c>
      <c r="AH79" s="48">
        <f t="shared" si="343"/>
        <v>0</v>
      </c>
      <c r="AI79" s="39">
        <f t="shared" si="343"/>
        <v>41580289</v>
      </c>
      <c r="AJ79" s="39">
        <f t="shared" ref="AJ79:AJ91" si="344">IFERROR(AI79/(AG79+AH79),0)</f>
        <v>264842.6050955414</v>
      </c>
      <c r="AK79" s="45">
        <f t="shared" ref="AK79" si="345">SUM(AK80:AK85)</f>
        <v>84911.829999999987</v>
      </c>
      <c r="AL79" s="26">
        <f t="shared" si="321"/>
        <v>540.83968152866237</v>
      </c>
      <c r="AM79" s="90">
        <f t="shared" ref="AM79:AO79" si="346">SUM(AM80:AM85)</f>
        <v>0</v>
      </c>
      <c r="AN79" s="48">
        <f t="shared" si="346"/>
        <v>0</v>
      </c>
      <c r="AO79" s="39">
        <f t="shared" si="346"/>
        <v>0</v>
      </c>
      <c r="AP79" s="39">
        <f t="shared" ref="AP79:AP84" si="347">IFERROR(AO79/(AM79+AN79),0)</f>
        <v>0</v>
      </c>
      <c r="AQ79" s="45">
        <f t="shared" ref="AQ79" si="348">SUM(AQ80:AQ85)</f>
        <v>0</v>
      </c>
      <c r="AR79" s="26">
        <f t="shared" si="322"/>
        <v>0</v>
      </c>
      <c r="AS79" s="90">
        <f t="shared" ref="AS79:AU79" si="349">SUM(AS80:AS85)</f>
        <v>0</v>
      </c>
      <c r="AT79" s="48">
        <f t="shared" si="349"/>
        <v>0</v>
      </c>
      <c r="AU79" s="39">
        <f t="shared" si="349"/>
        <v>0</v>
      </c>
      <c r="AV79" s="39">
        <f t="shared" ref="AV79:AV84" si="350">IFERROR(AU79/(AS79+AT79),0)</f>
        <v>0</v>
      </c>
      <c r="AW79" s="45">
        <f t="shared" ref="AW79" si="351">SUM(AW80:AW85)</f>
        <v>0</v>
      </c>
      <c r="AX79" s="26">
        <f t="shared" si="323"/>
        <v>0</v>
      </c>
      <c r="AY79" s="90">
        <f t="shared" ref="AY79:BA79" si="352">SUM(AY80:AY85)</f>
        <v>0</v>
      </c>
      <c r="AZ79" s="48">
        <f t="shared" si="352"/>
        <v>0</v>
      </c>
      <c r="BA79" s="39">
        <f t="shared" si="352"/>
        <v>0</v>
      </c>
      <c r="BB79" s="39">
        <f t="shared" ref="BB79:BB84" si="353">IFERROR(BA79/(AY79+AZ79),0)</f>
        <v>0</v>
      </c>
      <c r="BC79" s="45">
        <f t="shared" ref="BC79" si="354">SUM(BC80:BC85)</f>
        <v>0</v>
      </c>
      <c r="BD79" s="26">
        <f t="shared" si="324"/>
        <v>0</v>
      </c>
      <c r="BE79" s="90">
        <f t="shared" ref="BE79:BG79" si="355">SUM(BE80:BE85)</f>
        <v>0</v>
      </c>
      <c r="BF79" s="48">
        <f t="shared" si="355"/>
        <v>0</v>
      </c>
      <c r="BG79" s="39">
        <f t="shared" si="355"/>
        <v>0</v>
      </c>
      <c r="BH79" s="39">
        <f t="shared" ref="BH79:BH84" si="356">IFERROR(BG79/(BE79+BF79),0)</f>
        <v>0</v>
      </c>
      <c r="BI79" s="45">
        <f t="shared" ref="BI79" si="357">SUM(BI80:BI85)</f>
        <v>0</v>
      </c>
      <c r="BJ79" s="26">
        <f t="shared" si="325"/>
        <v>0</v>
      </c>
      <c r="BK79" s="90">
        <f t="shared" ref="BK79:BM79" si="358">SUM(BK80:BK85)</f>
        <v>38819</v>
      </c>
      <c r="BL79" s="48">
        <f t="shared" si="358"/>
        <v>0</v>
      </c>
      <c r="BM79" s="39">
        <f t="shared" si="358"/>
        <v>110519197</v>
      </c>
      <c r="BN79" s="39">
        <f t="shared" si="326"/>
        <v>2847.0387439140627</v>
      </c>
      <c r="BO79" s="45">
        <f t="shared" ref="BO79" si="359">SUM(BO80:BO85)</f>
        <v>524007.72000000003</v>
      </c>
      <c r="BP79" s="26">
        <f t="shared" si="327"/>
        <v>13.498743398851079</v>
      </c>
      <c r="BQ79" s="75" cm="1">
        <f t="array" ref="BQ79">BM79-SUM(_xlfn._xlws.FILTER(C79:BJ79,$C$8:$BJ$8=$BM$8))</f>
        <v>0</v>
      </c>
      <c r="BR79" s="75" cm="1">
        <f t="array" ref="BR79">BO79-SUM(_xlfn._xlws.FILTER(C79:BJ79,$C$8:$BJ$8=$BO$8))</f>
        <v>0</v>
      </c>
    </row>
    <row r="80" spans="1:70" ht="19.5" customHeight="1" outlineLevel="1" x14ac:dyDescent="0.2">
      <c r="A80" s="63"/>
      <c r="B80" s="91" t="str" cm="1">
        <f t="array" ref="B80:B85">$B$10:$B$15</f>
        <v>ΟΙΚΙΑΚΟΣ</v>
      </c>
      <c r="C80" s="92">
        <v>14901</v>
      </c>
      <c r="D80" s="9"/>
      <c r="E80" s="9">
        <v>2184516</v>
      </c>
      <c r="F80" s="9">
        <f t="shared" si="329"/>
        <v>146.60197302194484</v>
      </c>
      <c r="G80" s="19">
        <v>60175.03</v>
      </c>
      <c r="H80" s="46">
        <f t="shared" si="317"/>
        <v>4.0383215891550899</v>
      </c>
      <c r="I80" s="114">
        <v>8687</v>
      </c>
      <c r="J80" s="9"/>
      <c r="K80" s="9">
        <v>1379735</v>
      </c>
      <c r="L80" s="9">
        <f t="shared" si="332"/>
        <v>158.82755842062852</v>
      </c>
      <c r="M80" s="19">
        <v>48148.69</v>
      </c>
      <c r="N80" s="46">
        <f t="shared" si="286"/>
        <v>5.5426142511799243</v>
      </c>
      <c r="O80" s="92">
        <v>13165</v>
      </c>
      <c r="P80" s="9"/>
      <c r="Q80" s="9">
        <v>1602643</v>
      </c>
      <c r="R80" s="9">
        <f t="shared" si="335"/>
        <v>121.73513102924422</v>
      </c>
      <c r="S80" s="19">
        <v>71138.559999999998</v>
      </c>
      <c r="T80" s="46">
        <f t="shared" si="318"/>
        <v>5.403612609191037</v>
      </c>
      <c r="U80" s="92">
        <v>150</v>
      </c>
      <c r="V80" s="9"/>
      <c r="W80" s="9">
        <v>11589</v>
      </c>
      <c r="X80" s="9">
        <f t="shared" si="338"/>
        <v>77.260000000000005</v>
      </c>
      <c r="Y80" s="19">
        <v>1045.6399999999996</v>
      </c>
      <c r="Z80" s="46">
        <f t="shared" si="319"/>
        <v>6.9709333333333312</v>
      </c>
      <c r="AA80" s="92">
        <v>490</v>
      </c>
      <c r="AB80" s="9"/>
      <c r="AC80" s="9">
        <v>60152</v>
      </c>
      <c r="AD80" s="9">
        <f t="shared" si="341"/>
        <v>122.75918367346939</v>
      </c>
      <c r="AE80" s="19">
        <v>3496.4899999999971</v>
      </c>
      <c r="AF80" s="46">
        <f t="shared" si="320"/>
        <v>7.1356938775510148</v>
      </c>
      <c r="AG80" s="92">
        <v>148</v>
      </c>
      <c r="AH80" s="9"/>
      <c r="AI80" s="9">
        <v>26770</v>
      </c>
      <c r="AJ80" s="9">
        <f t="shared" si="344"/>
        <v>180.87837837837839</v>
      </c>
      <c r="AK80" s="19">
        <v>1339.3700000000008</v>
      </c>
      <c r="AL80" s="46">
        <f t="shared" si="321"/>
        <v>9.0497972972973031</v>
      </c>
      <c r="AM80" s="92"/>
      <c r="AN80" s="9"/>
      <c r="AO80" s="9"/>
      <c r="AP80" s="9">
        <f t="shared" si="347"/>
        <v>0</v>
      </c>
      <c r="AQ80" s="19"/>
      <c r="AR80" s="46">
        <f t="shared" si="322"/>
        <v>0</v>
      </c>
      <c r="AS80" s="92"/>
      <c r="AT80" s="9"/>
      <c r="AU80" s="9"/>
      <c r="AV80" s="9">
        <f t="shared" si="350"/>
        <v>0</v>
      </c>
      <c r="AW80" s="19"/>
      <c r="AX80" s="46">
        <f t="shared" si="323"/>
        <v>0</v>
      </c>
      <c r="AY80" s="92"/>
      <c r="AZ80" s="9"/>
      <c r="BA80" s="9"/>
      <c r="BB80" s="9">
        <f t="shared" si="353"/>
        <v>0</v>
      </c>
      <c r="BC80" s="19"/>
      <c r="BD80" s="46">
        <f t="shared" si="324"/>
        <v>0</v>
      </c>
      <c r="BE80" s="92"/>
      <c r="BF80" s="9"/>
      <c r="BG80" s="9"/>
      <c r="BH80" s="9">
        <f t="shared" si="356"/>
        <v>0</v>
      </c>
      <c r="BI80" s="19"/>
      <c r="BJ80" s="46">
        <f t="shared" si="325"/>
        <v>0</v>
      </c>
      <c r="BK80" s="92" cm="1">
        <f t="array" ref="BK80">SUM(_xlfn._xlws.FILTER($C80:$BJ80,$C$8:$BJ$8=BK$8))</f>
        <v>37541</v>
      </c>
      <c r="BL80" s="9" cm="1">
        <f t="array" ref="BL80">SUM(_xlfn._xlws.FILTER($C80:$BJ80,$C$8:$BJ$8=BL$8))</f>
        <v>0</v>
      </c>
      <c r="BM80" s="9" cm="1">
        <f t="array" ref="BM80">SUM(_xlfn._xlws.FILTER($C80:$BJ80,$C$8:$BJ$8=BM$8))</f>
        <v>5265405</v>
      </c>
      <c r="BN80" s="9">
        <f t="shared" si="326"/>
        <v>140.25745185264111</v>
      </c>
      <c r="BO80" s="19" cm="1">
        <f t="array" ref="BO80">SUM(_xlfn._xlws.FILTER($C80:$BJ80,$C$8:$BJ$8=BO$8))</f>
        <v>185343.78</v>
      </c>
      <c r="BP80" s="46">
        <f t="shared" si="327"/>
        <v>4.9371029008284273</v>
      </c>
      <c r="BQ80" s="75" cm="1">
        <f t="array" ref="BQ80">BM80-SUM(_xlfn._xlws.FILTER(C80:BJ80,$C$8:$BJ$8=$BM$8))</f>
        <v>0</v>
      </c>
      <c r="BR80" s="75" cm="1">
        <f t="array" ref="BR80">BO80-SUM(_xlfn._xlws.FILTER(C80:BJ80,$C$8:$BJ$8=$BO$8))</f>
        <v>0</v>
      </c>
    </row>
    <row r="81" spans="1:70" ht="19.5" customHeight="1" outlineLevel="1" x14ac:dyDescent="0.2">
      <c r="A81" s="63"/>
      <c r="B81" s="91" t="str">
        <v>ΕΜΠΟΡΙΚΟΣ</v>
      </c>
      <c r="C81" s="92">
        <v>415</v>
      </c>
      <c r="D81" s="9"/>
      <c r="E81" s="9">
        <v>1981274</v>
      </c>
      <c r="F81" s="9">
        <f t="shared" si="329"/>
        <v>4774.1542168674696</v>
      </c>
      <c r="G81" s="19">
        <v>28496.400000000001</v>
      </c>
      <c r="H81" s="46">
        <f t="shared" si="317"/>
        <v>68.666024096385541</v>
      </c>
      <c r="I81" s="114">
        <v>256</v>
      </c>
      <c r="J81" s="9"/>
      <c r="K81" s="9">
        <v>955182</v>
      </c>
      <c r="L81" s="9">
        <f t="shared" si="332"/>
        <v>3731.1796875</v>
      </c>
      <c r="M81" s="19">
        <v>16730.41</v>
      </c>
      <c r="N81" s="46">
        <f t="shared" si="286"/>
        <v>65.353164062499999</v>
      </c>
      <c r="O81" s="92">
        <v>540</v>
      </c>
      <c r="P81" s="9"/>
      <c r="Q81" s="9">
        <v>4257080</v>
      </c>
      <c r="R81" s="9">
        <f t="shared" si="335"/>
        <v>7883.4814814814818</v>
      </c>
      <c r="S81" s="19">
        <v>73382.720000000001</v>
      </c>
      <c r="T81" s="46">
        <f t="shared" si="318"/>
        <v>135.89392592592594</v>
      </c>
      <c r="U81" s="92">
        <v>3</v>
      </c>
      <c r="V81" s="9"/>
      <c r="W81" s="9">
        <v>8423</v>
      </c>
      <c r="X81" s="9">
        <f t="shared" si="338"/>
        <v>2807.6666666666665</v>
      </c>
      <c r="Y81" s="19">
        <v>169.69</v>
      </c>
      <c r="Z81" s="46">
        <f t="shared" si="319"/>
        <v>56.563333333333333</v>
      </c>
      <c r="AA81" s="92">
        <v>9</v>
      </c>
      <c r="AB81" s="9"/>
      <c r="AC81" s="9">
        <v>52327</v>
      </c>
      <c r="AD81" s="9">
        <f t="shared" si="341"/>
        <v>5814.1111111111113</v>
      </c>
      <c r="AE81" s="19">
        <v>911.12000000000012</v>
      </c>
      <c r="AF81" s="46">
        <f t="shared" si="320"/>
        <v>101.23555555555556</v>
      </c>
      <c r="AG81" s="92">
        <v>2</v>
      </c>
      <c r="AH81" s="9"/>
      <c r="AI81" s="9">
        <v>315</v>
      </c>
      <c r="AJ81" s="9">
        <f t="shared" si="344"/>
        <v>157.5</v>
      </c>
      <c r="AK81" s="19">
        <v>18.440000000000001</v>
      </c>
      <c r="AL81" s="46">
        <f t="shared" si="321"/>
        <v>9.2200000000000006</v>
      </c>
      <c r="AM81" s="92"/>
      <c r="AN81" s="9"/>
      <c r="AO81" s="9"/>
      <c r="AP81" s="9">
        <f t="shared" si="347"/>
        <v>0</v>
      </c>
      <c r="AQ81" s="19"/>
      <c r="AR81" s="46">
        <f t="shared" si="322"/>
        <v>0</v>
      </c>
      <c r="AS81" s="92"/>
      <c r="AT81" s="9"/>
      <c r="AU81" s="9"/>
      <c r="AV81" s="9">
        <f t="shared" si="350"/>
        <v>0</v>
      </c>
      <c r="AW81" s="19"/>
      <c r="AX81" s="46">
        <f t="shared" si="323"/>
        <v>0</v>
      </c>
      <c r="AY81" s="92"/>
      <c r="AZ81" s="9"/>
      <c r="BA81" s="9"/>
      <c r="BB81" s="9">
        <f t="shared" si="353"/>
        <v>0</v>
      </c>
      <c r="BC81" s="19"/>
      <c r="BD81" s="46">
        <f t="shared" si="324"/>
        <v>0</v>
      </c>
      <c r="BE81" s="92"/>
      <c r="BF81" s="9"/>
      <c r="BG81" s="9"/>
      <c r="BH81" s="9">
        <f t="shared" si="356"/>
        <v>0</v>
      </c>
      <c r="BI81" s="19"/>
      <c r="BJ81" s="46">
        <f t="shared" si="325"/>
        <v>0</v>
      </c>
      <c r="BK81" s="92" cm="1">
        <f t="array" ref="BK81">SUM(_xlfn._xlws.FILTER($C81:$BJ81,$C$8:$BJ$8=BK$8))</f>
        <v>1225</v>
      </c>
      <c r="BL81" s="9" cm="1">
        <f t="array" ref="BL81">SUM(_xlfn._xlws.FILTER($C81:$BJ81,$C$8:$BJ$8=BL$8))</f>
        <v>0</v>
      </c>
      <c r="BM81" s="9" cm="1">
        <f t="array" ref="BM81">SUM(_xlfn._xlws.FILTER($C81:$BJ81,$C$8:$BJ$8=BM$8))</f>
        <v>7254601</v>
      </c>
      <c r="BN81" s="9">
        <f t="shared" si="326"/>
        <v>5922.1232653061224</v>
      </c>
      <c r="BO81" s="19" cm="1">
        <f t="array" ref="BO81">SUM(_xlfn._xlws.FILTER($C81:$BJ81,$C$8:$BJ$8=BO$8))</f>
        <v>119708.78</v>
      </c>
      <c r="BP81" s="46">
        <f t="shared" si="327"/>
        <v>97.721453061224494</v>
      </c>
      <c r="BQ81" s="75" cm="1">
        <f t="array" ref="BQ81">BM81-SUM(_xlfn._xlws.FILTER(C81:BJ81,$C$8:$BJ$8=$BM$8))</f>
        <v>0</v>
      </c>
      <c r="BR81" s="75" cm="1">
        <f t="array" ref="BR81">BO81-SUM(_xlfn._xlws.FILTER(C81:BJ81,$C$8:$BJ$8=$BO$8))</f>
        <v>0</v>
      </c>
    </row>
    <row r="82" spans="1:70" ht="19.5" customHeight="1" outlineLevel="1" x14ac:dyDescent="0.2">
      <c r="A82" s="63"/>
      <c r="B82" s="91" t="str">
        <v>CNG</v>
      </c>
      <c r="C82" s="92"/>
      <c r="D82" s="9"/>
      <c r="E82" s="9"/>
      <c r="F82" s="9">
        <f t="shared" si="329"/>
        <v>0</v>
      </c>
      <c r="G82" s="19"/>
      <c r="H82" s="46">
        <f t="shared" si="317"/>
        <v>0</v>
      </c>
      <c r="I82" s="114"/>
      <c r="J82" s="9"/>
      <c r="K82" s="9"/>
      <c r="L82" s="9">
        <f t="shared" si="332"/>
        <v>0</v>
      </c>
      <c r="M82" s="19"/>
      <c r="N82" s="46">
        <f t="shared" si="286"/>
        <v>0</v>
      </c>
      <c r="O82" s="92"/>
      <c r="P82" s="9"/>
      <c r="Q82" s="9"/>
      <c r="R82" s="9">
        <f t="shared" si="335"/>
        <v>0</v>
      </c>
      <c r="S82" s="19"/>
      <c r="T82" s="46">
        <f t="shared" si="318"/>
        <v>0</v>
      </c>
      <c r="V82" s="9"/>
      <c r="X82" s="9">
        <f t="shared" si="338"/>
        <v>0</v>
      </c>
      <c r="Z82" s="46">
        <f t="shared" si="319"/>
        <v>0</v>
      </c>
      <c r="AB82" s="9"/>
      <c r="AD82" s="9">
        <f t="shared" si="341"/>
        <v>0</v>
      </c>
      <c r="AF82" s="46">
        <f t="shared" si="320"/>
        <v>0</v>
      </c>
      <c r="AH82" s="9"/>
      <c r="AJ82" s="9">
        <f t="shared" si="344"/>
        <v>0</v>
      </c>
      <c r="AL82" s="46">
        <f t="shared" si="321"/>
        <v>0</v>
      </c>
      <c r="AM82" s="92"/>
      <c r="AN82" s="9"/>
      <c r="AO82" s="9"/>
      <c r="AP82" s="9">
        <f t="shared" si="347"/>
        <v>0</v>
      </c>
      <c r="AQ82" s="19"/>
      <c r="AR82" s="46">
        <f t="shared" si="322"/>
        <v>0</v>
      </c>
      <c r="AS82" s="92"/>
      <c r="AT82" s="9"/>
      <c r="AU82" s="9"/>
      <c r="AV82" s="9">
        <f t="shared" si="350"/>
        <v>0</v>
      </c>
      <c r="AW82" s="19"/>
      <c r="AX82" s="46">
        <f t="shared" si="323"/>
        <v>0</v>
      </c>
      <c r="AY82" s="92"/>
      <c r="AZ82" s="9"/>
      <c r="BA82" s="9"/>
      <c r="BB82" s="9">
        <f t="shared" si="353"/>
        <v>0</v>
      </c>
      <c r="BC82" s="19"/>
      <c r="BD82" s="46">
        <f t="shared" si="324"/>
        <v>0</v>
      </c>
      <c r="BE82" s="92"/>
      <c r="BF82" s="9"/>
      <c r="BG82" s="9"/>
      <c r="BH82" s="9">
        <f t="shared" si="356"/>
        <v>0</v>
      </c>
      <c r="BI82" s="19"/>
      <c r="BJ82" s="46">
        <f t="shared" si="325"/>
        <v>0</v>
      </c>
      <c r="BK82" s="92" cm="1">
        <f t="array" ref="BK82">SUM(_xlfn._xlws.FILTER($C82:$BJ82,$C$8:$BJ$8=BK$8))</f>
        <v>0</v>
      </c>
      <c r="BL82" s="9" cm="1">
        <f t="array" ref="BL82">SUM(_xlfn._xlws.FILTER($C82:$BJ82,$C$8:$BJ$8=BL$8))</f>
        <v>0</v>
      </c>
      <c r="BM82" s="9" cm="1">
        <f t="array" ref="BM82">SUM(_xlfn._xlws.FILTER($C82:$BJ82,$C$8:$BJ$8=BM$8))</f>
        <v>0</v>
      </c>
      <c r="BN82" s="9">
        <f t="shared" si="326"/>
        <v>0</v>
      </c>
      <c r="BO82" s="19" cm="1">
        <f t="array" ref="BO82">SUM(_xlfn._xlws.FILTER($C82:$BJ82,$C$8:$BJ$8=BO$8))</f>
        <v>0</v>
      </c>
      <c r="BP82" s="46">
        <f t="shared" si="327"/>
        <v>0</v>
      </c>
      <c r="BQ82" s="75" cm="1">
        <f t="array" ref="BQ82">BM82-SUM(_xlfn._xlws.FILTER(C82:BJ82,$C$8:$BJ$8=$BM$8))</f>
        <v>0</v>
      </c>
      <c r="BR82" s="75" cm="1">
        <f t="array" ref="BR82">BO82-SUM(_xlfn._xlws.FILTER(C82:BJ82,$C$8:$BJ$8=$BO$8))</f>
        <v>0</v>
      </c>
    </row>
    <row r="83" spans="1:70" ht="19.5" customHeight="1" outlineLevel="1" x14ac:dyDescent="0.2">
      <c r="A83" s="63"/>
      <c r="B83" s="91" t="str">
        <v>ΒΙΟΜΗΧΑΝΙΚΟΣ</v>
      </c>
      <c r="C83" s="92">
        <v>6</v>
      </c>
      <c r="D83" s="9"/>
      <c r="E83" s="9">
        <v>11440015</v>
      </c>
      <c r="F83" s="9">
        <f t="shared" si="329"/>
        <v>1906669.1666666667</v>
      </c>
      <c r="G83" s="19">
        <v>9843.44</v>
      </c>
      <c r="H83" s="46">
        <f t="shared" si="317"/>
        <v>1640.5733333333335</v>
      </c>
      <c r="I83" s="114">
        <v>6</v>
      </c>
      <c r="J83" s="9"/>
      <c r="K83" s="9">
        <v>4642165</v>
      </c>
      <c r="L83" s="9">
        <f t="shared" si="332"/>
        <v>773694.16666666663</v>
      </c>
      <c r="M83" s="19">
        <v>8568.6</v>
      </c>
      <c r="N83" s="46">
        <f t="shared" si="286"/>
        <v>1428.1000000000001</v>
      </c>
      <c r="O83" s="92">
        <v>7</v>
      </c>
      <c r="P83" s="9"/>
      <c r="Q83" s="9">
        <v>4932140</v>
      </c>
      <c r="R83" s="9">
        <f t="shared" si="335"/>
        <v>704591.42857142852</v>
      </c>
      <c r="S83" s="19">
        <v>16646.72</v>
      </c>
      <c r="T83" s="46">
        <f t="shared" si="318"/>
        <v>2378.1028571428574</v>
      </c>
      <c r="U83" s="92">
        <v>9</v>
      </c>
      <c r="V83" s="9"/>
      <c r="W83" s="9">
        <v>9441475</v>
      </c>
      <c r="X83" s="9">
        <f t="shared" si="338"/>
        <v>1049052.7777777778</v>
      </c>
      <c r="Y83" s="19">
        <v>29924.67</v>
      </c>
      <c r="Z83" s="46">
        <f t="shared" si="319"/>
        <v>3324.9633333333331</v>
      </c>
      <c r="AA83" s="92">
        <v>14</v>
      </c>
      <c r="AB83" s="9"/>
      <c r="AC83" s="9">
        <v>25912925</v>
      </c>
      <c r="AD83" s="9">
        <f t="shared" si="341"/>
        <v>1850923.2142857143</v>
      </c>
      <c r="AE83" s="19">
        <v>69989.11</v>
      </c>
      <c r="AF83" s="46">
        <f t="shared" si="320"/>
        <v>4999.2221428571429</v>
      </c>
      <c r="AG83" s="92">
        <v>7</v>
      </c>
      <c r="AH83" s="9"/>
      <c r="AI83" s="9">
        <v>41553204</v>
      </c>
      <c r="AJ83" s="9">
        <f t="shared" si="344"/>
        <v>5936172</v>
      </c>
      <c r="AK83" s="19">
        <v>83554.01999999999</v>
      </c>
      <c r="AL83" s="46">
        <f t="shared" si="321"/>
        <v>11936.288571428569</v>
      </c>
      <c r="AM83" s="92"/>
      <c r="AN83" s="9"/>
      <c r="AO83" s="9"/>
      <c r="AP83" s="9">
        <f t="shared" si="347"/>
        <v>0</v>
      </c>
      <c r="AQ83" s="19"/>
      <c r="AR83" s="46">
        <f t="shared" si="322"/>
        <v>0</v>
      </c>
      <c r="AS83" s="92"/>
      <c r="AT83" s="9"/>
      <c r="AU83" s="9"/>
      <c r="AV83" s="9">
        <f t="shared" si="350"/>
        <v>0</v>
      </c>
      <c r="AW83" s="19"/>
      <c r="AX83" s="46">
        <f t="shared" si="323"/>
        <v>0</v>
      </c>
      <c r="AY83" s="92"/>
      <c r="AZ83" s="9"/>
      <c r="BA83" s="9"/>
      <c r="BB83" s="9">
        <f t="shared" si="353"/>
        <v>0</v>
      </c>
      <c r="BC83" s="19"/>
      <c r="BD83" s="46">
        <f t="shared" si="324"/>
        <v>0</v>
      </c>
      <c r="BE83" s="92"/>
      <c r="BF83" s="9"/>
      <c r="BG83" s="9"/>
      <c r="BH83" s="9">
        <f t="shared" si="356"/>
        <v>0</v>
      </c>
      <c r="BI83" s="19"/>
      <c r="BJ83" s="46">
        <f t="shared" si="325"/>
        <v>0</v>
      </c>
      <c r="BK83" s="92" cm="1">
        <f t="array" ref="BK83">SUM(_xlfn._xlws.FILTER($C83:$BJ83,$C$8:$BJ$8=BK$8))</f>
        <v>49</v>
      </c>
      <c r="BL83" s="9" cm="1">
        <f t="array" ref="BL83">SUM(_xlfn._xlws.FILTER($C83:$BJ83,$C$8:$BJ$8=BL$8))</f>
        <v>0</v>
      </c>
      <c r="BM83" s="9" cm="1">
        <f t="array" ref="BM83">SUM(_xlfn._xlws.FILTER($C83:$BJ83,$C$8:$BJ$8=BM$8))</f>
        <v>97921924</v>
      </c>
      <c r="BN83" s="9">
        <f t="shared" si="326"/>
        <v>1998406.612244898</v>
      </c>
      <c r="BO83" s="19" cm="1">
        <f t="array" ref="BO83">SUM(_xlfn._xlws.FILTER($C83:$BJ83,$C$8:$BJ$8=BO$8))</f>
        <v>218526.56</v>
      </c>
      <c r="BP83" s="46">
        <f t="shared" si="327"/>
        <v>4459.7257142857143</v>
      </c>
      <c r="BQ83" s="75" cm="1">
        <f t="array" ref="BQ83">BM83-SUM(_xlfn._xlws.FILTER(C83:BJ83,$C$8:$BJ$8=$BM$8))</f>
        <v>0</v>
      </c>
      <c r="BR83" s="75" cm="1">
        <f t="array" ref="BR83">BO83-SUM(_xlfn._xlws.FILTER(C83:BJ83,$C$8:$BJ$8=$BO$8))</f>
        <v>0</v>
      </c>
    </row>
    <row r="84" spans="1:70" ht="19.5" customHeight="1" outlineLevel="1" x14ac:dyDescent="0.2">
      <c r="A84" s="64"/>
      <c r="B84" s="91" t="str">
        <v>ΚΛΙΜΑΤΙΣΜΟΣ / ΣΥΜΠΑΡΑΓΩΓΗ</v>
      </c>
      <c r="C84" s="93"/>
      <c r="D84" s="57"/>
      <c r="E84" s="65"/>
      <c r="F84" s="9">
        <f t="shared" si="329"/>
        <v>0</v>
      </c>
      <c r="G84" s="51"/>
      <c r="H84" s="46">
        <f t="shared" si="317"/>
        <v>0</v>
      </c>
      <c r="I84" s="56"/>
      <c r="J84" s="57"/>
      <c r="K84" s="65"/>
      <c r="L84" s="9">
        <f t="shared" si="332"/>
        <v>0</v>
      </c>
      <c r="M84" s="51"/>
      <c r="N84" s="46">
        <f t="shared" si="286"/>
        <v>0</v>
      </c>
      <c r="O84" s="93">
        <v>4</v>
      </c>
      <c r="P84" s="57"/>
      <c r="Q84" s="65">
        <v>77128</v>
      </c>
      <c r="R84" s="9">
        <f t="shared" si="335"/>
        <v>19282</v>
      </c>
      <c r="S84" s="51">
        <v>428.46</v>
      </c>
      <c r="T84" s="46">
        <f t="shared" si="318"/>
        <v>107.11499999999999</v>
      </c>
      <c r="U84" s="93"/>
      <c r="V84" s="57"/>
      <c r="W84" s="65"/>
      <c r="X84" s="9">
        <f t="shared" si="338"/>
        <v>0</v>
      </c>
      <c r="Y84" s="51"/>
      <c r="Z84" s="46">
        <f t="shared" si="319"/>
        <v>0</v>
      </c>
      <c r="AA84" s="93"/>
      <c r="AB84" s="57"/>
      <c r="AC84" s="65"/>
      <c r="AD84" s="9">
        <f t="shared" si="341"/>
        <v>0</v>
      </c>
      <c r="AE84" s="51"/>
      <c r="AF84" s="46">
        <f t="shared" si="320"/>
        <v>0</v>
      </c>
      <c r="AG84" s="93"/>
      <c r="AH84" s="57"/>
      <c r="AI84" s="65"/>
      <c r="AJ84" s="9">
        <f t="shared" si="344"/>
        <v>0</v>
      </c>
      <c r="AK84" s="51"/>
      <c r="AL84" s="46">
        <f t="shared" si="321"/>
        <v>0</v>
      </c>
      <c r="AM84" s="93"/>
      <c r="AN84" s="57"/>
      <c r="AO84" s="65"/>
      <c r="AP84" s="9">
        <f t="shared" si="347"/>
        <v>0</v>
      </c>
      <c r="AQ84" s="51"/>
      <c r="AR84" s="46">
        <f t="shared" si="322"/>
        <v>0</v>
      </c>
      <c r="AS84" s="93"/>
      <c r="AT84" s="57"/>
      <c r="AU84" s="65"/>
      <c r="AV84" s="9">
        <f t="shared" si="350"/>
        <v>0</v>
      </c>
      <c r="AW84" s="51"/>
      <c r="AX84" s="46">
        <f t="shared" si="323"/>
        <v>0</v>
      </c>
      <c r="AY84" s="93"/>
      <c r="AZ84" s="57"/>
      <c r="BA84" s="65"/>
      <c r="BB84" s="9">
        <f t="shared" si="353"/>
        <v>0</v>
      </c>
      <c r="BC84" s="51"/>
      <c r="BD84" s="46">
        <f t="shared" si="324"/>
        <v>0</v>
      </c>
      <c r="BE84" s="93"/>
      <c r="BF84" s="57"/>
      <c r="BG84" s="65"/>
      <c r="BH84" s="9">
        <f t="shared" si="356"/>
        <v>0</v>
      </c>
      <c r="BI84" s="51"/>
      <c r="BJ84" s="46">
        <f t="shared" si="325"/>
        <v>0</v>
      </c>
      <c r="BK84" s="93" cm="1">
        <f t="array" ref="BK84">SUM(_xlfn._xlws.FILTER($C84:$BJ84,$C$8:$BJ$8=BK$8))</f>
        <v>4</v>
      </c>
      <c r="BL84" s="57" cm="1">
        <f t="array" ref="BL84">SUM(_xlfn._xlws.FILTER($C84:$BJ84,$C$8:$BJ$8=BL$8))</f>
        <v>0</v>
      </c>
      <c r="BM84" s="65" cm="1">
        <f t="array" ref="BM84">SUM(_xlfn._xlws.FILTER($C84:$BJ84,$C$8:$BJ$8=BM$8))</f>
        <v>77128</v>
      </c>
      <c r="BN84" s="9">
        <f t="shared" si="326"/>
        <v>19282</v>
      </c>
      <c r="BO84" s="51" cm="1">
        <f t="array" ref="BO84">SUM(_xlfn._xlws.FILTER($C84:$BJ84,$C$8:$BJ$8=BO$8))</f>
        <v>428.46</v>
      </c>
      <c r="BP84" s="46">
        <f t="shared" si="327"/>
        <v>107.11499999999999</v>
      </c>
      <c r="BQ84" s="75" cm="1">
        <f t="array" ref="BQ84">BM84-SUM(_xlfn._xlws.FILTER(C84:BJ84,$C$8:$BJ$8=$BM$8))</f>
        <v>0</v>
      </c>
      <c r="BR84" s="75" cm="1">
        <f t="array" ref="BR84">BO84-SUM(_xlfn._xlws.FILTER(C84:BJ84,$C$8:$BJ$8=$BO$8))</f>
        <v>0</v>
      </c>
    </row>
    <row r="85" spans="1:70" ht="19.5" customHeight="1" outlineLevel="1" thickBot="1" x14ac:dyDescent="0.25">
      <c r="A85" s="63"/>
      <c r="B85" s="94" t="str">
        <v>ΕΙΚΟΝΙΚΗ ΔΙΑΣΥΝΔΕΣΗ</v>
      </c>
      <c r="C85" s="93"/>
      <c r="D85" s="56"/>
      <c r="E85" s="9">
        <v>139</v>
      </c>
      <c r="F85" s="57"/>
      <c r="G85" s="19">
        <v>0.14000000000000001</v>
      </c>
      <c r="H85" s="49">
        <f t="shared" si="317"/>
        <v>0</v>
      </c>
      <c r="I85" s="56"/>
      <c r="J85" s="56"/>
      <c r="K85" s="65"/>
      <c r="L85" s="57"/>
      <c r="M85" s="51"/>
      <c r="N85" s="49">
        <f t="shared" si="286"/>
        <v>0</v>
      </c>
      <c r="O85" s="93"/>
      <c r="P85" s="56"/>
      <c r="Q85" s="65"/>
      <c r="R85" s="57"/>
      <c r="S85" s="51"/>
      <c r="T85" s="49">
        <f t="shared" si="318"/>
        <v>0</v>
      </c>
      <c r="U85" s="93"/>
      <c r="V85" s="56"/>
      <c r="W85" s="65"/>
      <c r="X85" s="9">
        <f t="shared" si="338"/>
        <v>0</v>
      </c>
      <c r="Y85" s="51"/>
      <c r="Z85" s="46">
        <f t="shared" si="319"/>
        <v>0</v>
      </c>
      <c r="AA85" s="93"/>
      <c r="AB85" s="56"/>
      <c r="AC85" s="65"/>
      <c r="AD85" s="9">
        <f t="shared" si="341"/>
        <v>0</v>
      </c>
      <c r="AE85" s="51"/>
      <c r="AF85" s="46">
        <f t="shared" si="320"/>
        <v>0</v>
      </c>
      <c r="AG85" s="93"/>
      <c r="AH85" s="56"/>
      <c r="AI85" s="65"/>
      <c r="AJ85" s="9">
        <f t="shared" si="344"/>
        <v>0</v>
      </c>
      <c r="AK85" s="51"/>
      <c r="AL85" s="46">
        <f t="shared" si="321"/>
        <v>0</v>
      </c>
      <c r="AM85" s="93"/>
      <c r="AN85" s="56"/>
      <c r="AO85" s="65"/>
      <c r="AP85" s="57"/>
      <c r="AQ85" s="51"/>
      <c r="AR85" s="49">
        <f t="shared" si="322"/>
        <v>0</v>
      </c>
      <c r="AS85" s="93"/>
      <c r="AT85" s="56"/>
      <c r="AU85" s="65"/>
      <c r="AV85" s="57"/>
      <c r="AW85" s="51"/>
      <c r="AX85" s="49">
        <f t="shared" si="323"/>
        <v>0</v>
      </c>
      <c r="AY85" s="93"/>
      <c r="AZ85" s="56"/>
      <c r="BA85" s="65"/>
      <c r="BB85" s="57"/>
      <c r="BC85" s="51"/>
      <c r="BD85" s="49">
        <f t="shared" si="324"/>
        <v>0</v>
      </c>
      <c r="BE85" s="93"/>
      <c r="BF85" s="56"/>
      <c r="BG85" s="65"/>
      <c r="BH85" s="57"/>
      <c r="BI85" s="51"/>
      <c r="BJ85" s="49">
        <f t="shared" si="325"/>
        <v>0</v>
      </c>
      <c r="BK85" s="93" cm="1">
        <f t="array" ref="BK85">SUM(_xlfn._xlws.FILTER($C85:$BJ85,$C$8:$BJ$8=BK$8))</f>
        <v>0</v>
      </c>
      <c r="BL85" s="56" cm="1">
        <f t="array" ref="BL85">SUM(_xlfn._xlws.FILTER($C85:$BJ85,$C$8:$BJ$8=BL$8))</f>
        <v>0</v>
      </c>
      <c r="BM85" s="65" cm="1">
        <f t="array" ref="BM85">SUM(_xlfn._xlws.FILTER($C85:$BJ85,$C$8:$BJ$8=BM$8))</f>
        <v>139</v>
      </c>
      <c r="BN85" s="57">
        <f t="shared" si="326"/>
        <v>0</v>
      </c>
      <c r="BO85" s="51" cm="1">
        <f t="array" ref="BO85">SUM(_xlfn._xlws.FILTER($C85:$BJ85,$C$8:$BJ$8=BO$8))</f>
        <v>0.14000000000000001</v>
      </c>
      <c r="BP85" s="49">
        <f t="shared" si="327"/>
        <v>0</v>
      </c>
      <c r="BQ85" s="75" cm="1">
        <f t="array" ref="BQ85">BM85-SUM(_xlfn._xlws.FILTER(C85:BJ85,$C$8:$BJ$8=$BM$8))</f>
        <v>0</v>
      </c>
      <c r="BR85" s="75" cm="1">
        <f t="array" ref="BR85">BO85-SUM(_xlfn._xlws.FILTER(C85:BJ85,$C$8:$BJ$8=$BO$8))</f>
        <v>0</v>
      </c>
    </row>
    <row r="86" spans="1:70" ht="20" outlineLevel="1" x14ac:dyDescent="0.2">
      <c r="A86" s="62">
        <v>12</v>
      </c>
      <c r="B86" s="95" t="s">
        <v>43</v>
      </c>
      <c r="C86" s="90">
        <f t="shared" ref="C86:E86" si="360">SUM(C87:C92)</f>
        <v>1</v>
      </c>
      <c r="D86" s="48">
        <f t="shared" si="360"/>
        <v>0</v>
      </c>
      <c r="E86" s="39">
        <f t="shared" si="360"/>
        <v>2822920</v>
      </c>
      <c r="F86" s="39">
        <f t="shared" ref="F86:F91" si="361">IFERROR(E86/(C86+D86),0)</f>
        <v>2822920</v>
      </c>
      <c r="G86" s="45">
        <f t="shared" ref="G86" si="362">SUM(G87:G92)</f>
        <v>7523.27</v>
      </c>
      <c r="H86" s="26">
        <f t="shared" si="317"/>
        <v>7523.27</v>
      </c>
      <c r="I86" s="48">
        <f>SUM(I87:I91)</f>
        <v>0</v>
      </c>
      <c r="J86" s="48">
        <f>SUM(J87:J91)</f>
        <v>0</v>
      </c>
      <c r="K86" s="39">
        <f t="shared" ref="K86" si="363">SUM(K87:K92)</f>
        <v>0</v>
      </c>
      <c r="L86" s="39">
        <f t="shared" ref="L86:L91" si="364">IFERROR(K86/(I86+J86),0)</f>
        <v>0</v>
      </c>
      <c r="M86" s="45">
        <f t="shared" ref="M86" si="365">SUM(M87:M92)</f>
        <v>0</v>
      </c>
      <c r="N86" s="26">
        <f t="shared" si="286"/>
        <v>0</v>
      </c>
      <c r="O86" s="90">
        <f t="shared" ref="O86:Q86" si="366">SUM(O87:O92)</f>
        <v>0</v>
      </c>
      <c r="P86" s="48">
        <f t="shared" si="366"/>
        <v>0</v>
      </c>
      <c r="Q86" s="39">
        <f t="shared" si="366"/>
        <v>0</v>
      </c>
      <c r="R86" s="39">
        <f t="shared" ref="R86:R91" si="367">IFERROR(Q86/(O86+P86),0)</f>
        <v>0</v>
      </c>
      <c r="S86" s="45">
        <f t="shared" ref="S86" si="368">SUM(S87:S92)</f>
        <v>0</v>
      </c>
      <c r="T86" s="26">
        <f t="shared" si="318"/>
        <v>0</v>
      </c>
      <c r="U86" s="90">
        <f t="shared" ref="U86:W86" si="369">SUM(U87:U92)</f>
        <v>0</v>
      </c>
      <c r="V86" s="48">
        <f t="shared" si="369"/>
        <v>0</v>
      </c>
      <c r="W86" s="39">
        <f t="shared" si="369"/>
        <v>0</v>
      </c>
      <c r="X86" s="39">
        <f t="shared" si="338"/>
        <v>0</v>
      </c>
      <c r="Y86" s="45">
        <f t="shared" ref="Y86" si="370">SUM(Y87:Y92)</f>
        <v>0</v>
      </c>
      <c r="Z86" s="26">
        <f t="shared" si="319"/>
        <v>0</v>
      </c>
      <c r="AA86" s="90">
        <f t="shared" ref="AA86:AC86" si="371">SUM(AA87:AA92)</f>
        <v>0</v>
      </c>
      <c r="AB86" s="48">
        <f t="shared" si="371"/>
        <v>0</v>
      </c>
      <c r="AC86" s="39">
        <f t="shared" si="371"/>
        <v>0</v>
      </c>
      <c r="AD86" s="39">
        <f t="shared" si="341"/>
        <v>0</v>
      </c>
      <c r="AE86" s="45">
        <f t="shared" ref="AE86" si="372">SUM(AE87:AE92)</f>
        <v>0</v>
      </c>
      <c r="AF86" s="26">
        <f t="shared" si="320"/>
        <v>0</v>
      </c>
      <c r="AG86" s="90">
        <f t="shared" ref="AG86:AI86" si="373">SUM(AG87:AG92)</f>
        <v>0</v>
      </c>
      <c r="AH86" s="48">
        <f t="shared" si="373"/>
        <v>0</v>
      </c>
      <c r="AI86" s="39">
        <f t="shared" si="373"/>
        <v>0</v>
      </c>
      <c r="AJ86" s="39">
        <f t="shared" si="344"/>
        <v>0</v>
      </c>
      <c r="AK86" s="45">
        <f t="shared" ref="AK86" si="374">SUM(AK87:AK92)</f>
        <v>0</v>
      </c>
      <c r="AL86" s="26">
        <f t="shared" si="321"/>
        <v>0</v>
      </c>
      <c r="AM86" s="90">
        <f t="shared" ref="AM86:AO86" si="375">SUM(AM87:AM92)</f>
        <v>0</v>
      </c>
      <c r="AN86" s="48">
        <f t="shared" si="375"/>
        <v>0</v>
      </c>
      <c r="AO86" s="39">
        <f t="shared" si="375"/>
        <v>0</v>
      </c>
      <c r="AP86" s="39">
        <f t="shared" ref="AP86:AP91" si="376">IFERROR(AO86/(AM86+AN86),0)</f>
        <v>0</v>
      </c>
      <c r="AQ86" s="45">
        <f t="shared" ref="AQ86" si="377">SUM(AQ87:AQ92)</f>
        <v>0</v>
      </c>
      <c r="AR86" s="26">
        <f t="shared" si="322"/>
        <v>0</v>
      </c>
      <c r="AS86" s="90">
        <f t="shared" ref="AS86:AU86" si="378">SUM(AS87:AS92)</f>
        <v>0</v>
      </c>
      <c r="AT86" s="48">
        <f t="shared" si="378"/>
        <v>0</v>
      </c>
      <c r="AU86" s="39">
        <f t="shared" si="378"/>
        <v>0</v>
      </c>
      <c r="AV86" s="39">
        <f t="shared" ref="AV86:AV91" si="379">IFERROR(AU86/(AS86+AT86),0)</f>
        <v>0</v>
      </c>
      <c r="AW86" s="45">
        <f t="shared" ref="AW86" si="380">SUM(AW87:AW92)</f>
        <v>0</v>
      </c>
      <c r="AX86" s="26">
        <f t="shared" si="323"/>
        <v>0</v>
      </c>
      <c r="AY86" s="90">
        <f t="shared" ref="AY86:BA86" si="381">SUM(AY87:AY92)</f>
        <v>0</v>
      </c>
      <c r="AZ86" s="48">
        <f t="shared" si="381"/>
        <v>0</v>
      </c>
      <c r="BA86" s="39">
        <f t="shared" si="381"/>
        <v>0</v>
      </c>
      <c r="BB86" s="39">
        <f t="shared" ref="BB86:BB91" si="382">IFERROR(BA86/(AY86+AZ86),0)</f>
        <v>0</v>
      </c>
      <c r="BC86" s="45">
        <f t="shared" ref="BC86" si="383">SUM(BC87:BC92)</f>
        <v>0</v>
      </c>
      <c r="BD86" s="26">
        <f t="shared" si="324"/>
        <v>0</v>
      </c>
      <c r="BE86" s="90">
        <f t="shared" ref="BE86:BG86" si="384">SUM(BE87:BE92)</f>
        <v>0</v>
      </c>
      <c r="BF86" s="48">
        <f t="shared" si="384"/>
        <v>0</v>
      </c>
      <c r="BG86" s="39">
        <f t="shared" si="384"/>
        <v>0</v>
      </c>
      <c r="BH86" s="39">
        <f t="shared" ref="BH86:BH91" si="385">IFERROR(BG86/(BE86+BF86),0)</f>
        <v>0</v>
      </c>
      <c r="BI86" s="45">
        <f t="shared" ref="BI86" si="386">SUM(BI87:BI92)</f>
        <v>0</v>
      </c>
      <c r="BJ86" s="26">
        <f t="shared" si="325"/>
        <v>0</v>
      </c>
      <c r="BK86" s="90">
        <f t="shared" ref="BK86:BM86" si="387">SUM(BK87:BK92)</f>
        <v>1</v>
      </c>
      <c r="BL86" s="48">
        <f t="shared" si="387"/>
        <v>0</v>
      </c>
      <c r="BM86" s="39">
        <f t="shared" si="387"/>
        <v>2822920</v>
      </c>
      <c r="BN86" s="39">
        <f t="shared" si="326"/>
        <v>2822920</v>
      </c>
      <c r="BO86" s="45">
        <f t="shared" ref="BO86" si="388">SUM(BO87:BO92)</f>
        <v>7523.27</v>
      </c>
      <c r="BP86" s="26">
        <f t="shared" si="327"/>
        <v>7523.27</v>
      </c>
      <c r="BQ86" s="75" cm="1">
        <f t="array" ref="BQ86">BM86-SUM(_xlfn._xlws.FILTER(C86:BJ86,$C$8:$BJ$8=$BM$8))</f>
        <v>0</v>
      </c>
      <c r="BR86" s="75" cm="1">
        <f t="array" ref="BR86">BO86-SUM(_xlfn._xlws.FILTER(C86:BJ86,$C$8:$BJ$8=$BO$8))</f>
        <v>0</v>
      </c>
    </row>
    <row r="87" spans="1:70" ht="19.5" customHeight="1" outlineLevel="1" x14ac:dyDescent="0.2">
      <c r="A87" s="63"/>
      <c r="B87" s="91" t="str" cm="1">
        <f t="array" ref="B87:B92">$B$10:$B$15</f>
        <v>ΟΙΚΙΑΚΟΣ</v>
      </c>
      <c r="C87" s="92"/>
      <c r="D87" s="9"/>
      <c r="E87" s="9"/>
      <c r="F87" s="9">
        <f t="shared" si="361"/>
        <v>0</v>
      </c>
      <c r="G87" s="19"/>
      <c r="H87" s="46">
        <f t="shared" si="317"/>
        <v>0</v>
      </c>
      <c r="I87" s="114"/>
      <c r="J87" s="9"/>
      <c r="K87" s="9"/>
      <c r="L87" s="9">
        <f t="shared" si="364"/>
        <v>0</v>
      </c>
      <c r="M87" s="19"/>
      <c r="N87" s="46">
        <f t="shared" si="286"/>
        <v>0</v>
      </c>
      <c r="O87" s="92"/>
      <c r="P87" s="9"/>
      <c r="Q87" s="9"/>
      <c r="R87" s="9">
        <f t="shared" si="367"/>
        <v>0</v>
      </c>
      <c r="S87" s="19"/>
      <c r="T87" s="46">
        <f t="shared" si="318"/>
        <v>0</v>
      </c>
      <c r="U87" s="92"/>
      <c r="V87" s="9"/>
      <c r="W87" s="9"/>
      <c r="X87" s="9">
        <f t="shared" si="338"/>
        <v>0</v>
      </c>
      <c r="Y87" s="19"/>
      <c r="Z87" s="46">
        <f t="shared" si="319"/>
        <v>0</v>
      </c>
      <c r="AA87" s="92"/>
      <c r="AB87" s="9"/>
      <c r="AC87" s="9"/>
      <c r="AD87" s="9">
        <f t="shared" si="341"/>
        <v>0</v>
      </c>
      <c r="AE87" s="19"/>
      <c r="AF87" s="46">
        <f t="shared" si="320"/>
        <v>0</v>
      </c>
      <c r="AG87" s="92"/>
      <c r="AH87" s="9"/>
      <c r="AI87" s="9"/>
      <c r="AJ87" s="9">
        <f t="shared" si="344"/>
        <v>0</v>
      </c>
      <c r="AK87" s="19"/>
      <c r="AL87" s="46">
        <f t="shared" si="321"/>
        <v>0</v>
      </c>
      <c r="AM87" s="92"/>
      <c r="AN87" s="9"/>
      <c r="AO87" s="9"/>
      <c r="AP87" s="9">
        <f t="shared" si="376"/>
        <v>0</v>
      </c>
      <c r="AQ87" s="19"/>
      <c r="AR87" s="46">
        <f t="shared" si="322"/>
        <v>0</v>
      </c>
      <c r="AS87" s="92"/>
      <c r="AT87" s="9"/>
      <c r="AU87" s="9"/>
      <c r="AV87" s="9">
        <f t="shared" si="379"/>
        <v>0</v>
      </c>
      <c r="AW87" s="19"/>
      <c r="AX87" s="46">
        <f t="shared" si="323"/>
        <v>0</v>
      </c>
      <c r="AY87" s="92"/>
      <c r="AZ87" s="9"/>
      <c r="BA87" s="9"/>
      <c r="BB87" s="9">
        <f t="shared" si="382"/>
        <v>0</v>
      </c>
      <c r="BC87" s="19"/>
      <c r="BD87" s="46">
        <f t="shared" si="324"/>
        <v>0</v>
      </c>
      <c r="BE87" s="92"/>
      <c r="BF87" s="9"/>
      <c r="BG87" s="9"/>
      <c r="BH87" s="9">
        <f t="shared" si="385"/>
        <v>0</v>
      </c>
      <c r="BI87" s="19"/>
      <c r="BJ87" s="46">
        <f t="shared" si="325"/>
        <v>0</v>
      </c>
      <c r="BK87" s="92" cm="1">
        <f t="array" ref="BK87">SUM(_xlfn._xlws.FILTER($C87:$BJ87,$C$8:$BJ$8=BK$8))</f>
        <v>0</v>
      </c>
      <c r="BL87" s="9" cm="1">
        <f t="array" ref="BL87">SUM(_xlfn._xlws.FILTER($C87:$BJ87,$C$8:$BJ$8=BL$8))</f>
        <v>0</v>
      </c>
      <c r="BM87" s="9" cm="1">
        <f t="array" ref="BM87">SUM(_xlfn._xlws.FILTER($C87:$BJ87,$C$8:$BJ$8=BM$8))</f>
        <v>0</v>
      </c>
      <c r="BN87" s="9">
        <f t="shared" si="326"/>
        <v>0</v>
      </c>
      <c r="BO87" s="19" cm="1">
        <f t="array" ref="BO87">SUM(_xlfn._xlws.FILTER($C87:$BJ87,$C$8:$BJ$8=BO$8))</f>
        <v>0</v>
      </c>
      <c r="BP87" s="46">
        <f t="shared" si="327"/>
        <v>0</v>
      </c>
      <c r="BQ87" s="75" cm="1">
        <f t="array" ref="BQ87">BM87-SUM(_xlfn._xlws.FILTER(C87:BJ87,$C$8:$BJ$8=$BM$8))</f>
        <v>0</v>
      </c>
      <c r="BR87" s="75" cm="1">
        <f t="array" ref="BR87">BO87-SUM(_xlfn._xlws.FILTER(C87:BJ87,$C$8:$BJ$8=$BO$8))</f>
        <v>0</v>
      </c>
    </row>
    <row r="88" spans="1:70" ht="19.5" customHeight="1" outlineLevel="1" x14ac:dyDescent="0.2">
      <c r="A88" s="63"/>
      <c r="B88" s="91" t="str">
        <v>ΕΜΠΟΡΙΚΟΣ</v>
      </c>
      <c r="C88" s="92"/>
      <c r="D88" s="9"/>
      <c r="E88" s="9"/>
      <c r="F88" s="9">
        <f t="shared" si="361"/>
        <v>0</v>
      </c>
      <c r="G88" s="19"/>
      <c r="H88" s="46">
        <f t="shared" si="317"/>
        <v>0</v>
      </c>
      <c r="I88" s="114"/>
      <c r="J88" s="9"/>
      <c r="K88" s="9"/>
      <c r="L88" s="9">
        <f t="shared" si="364"/>
        <v>0</v>
      </c>
      <c r="M88" s="19"/>
      <c r="N88" s="46">
        <f t="shared" si="286"/>
        <v>0</v>
      </c>
      <c r="O88" s="92"/>
      <c r="P88" s="9"/>
      <c r="Q88" s="9"/>
      <c r="R88" s="9">
        <f t="shared" si="367"/>
        <v>0</v>
      </c>
      <c r="S88" s="19"/>
      <c r="T88" s="46">
        <f t="shared" si="318"/>
        <v>0</v>
      </c>
      <c r="U88" s="92"/>
      <c r="V88" s="9"/>
      <c r="W88" s="9"/>
      <c r="X88" s="9">
        <f t="shared" si="338"/>
        <v>0</v>
      </c>
      <c r="Y88" s="19"/>
      <c r="Z88" s="46">
        <f t="shared" si="319"/>
        <v>0</v>
      </c>
      <c r="AA88" s="92"/>
      <c r="AB88" s="9"/>
      <c r="AC88" s="9"/>
      <c r="AD88" s="9">
        <f t="shared" si="341"/>
        <v>0</v>
      </c>
      <c r="AE88" s="19"/>
      <c r="AF88" s="46">
        <f t="shared" si="320"/>
        <v>0</v>
      </c>
      <c r="AG88" s="92"/>
      <c r="AH88" s="9"/>
      <c r="AI88" s="9"/>
      <c r="AJ88" s="9">
        <f t="shared" si="344"/>
        <v>0</v>
      </c>
      <c r="AK88" s="19"/>
      <c r="AL88" s="46">
        <f t="shared" si="321"/>
        <v>0</v>
      </c>
      <c r="AM88" s="92"/>
      <c r="AN88" s="9"/>
      <c r="AO88" s="9"/>
      <c r="AP88" s="9">
        <f t="shared" si="376"/>
        <v>0</v>
      </c>
      <c r="AQ88" s="19"/>
      <c r="AR88" s="46">
        <f t="shared" si="322"/>
        <v>0</v>
      </c>
      <c r="AS88" s="92"/>
      <c r="AT88" s="9"/>
      <c r="AU88" s="9"/>
      <c r="AV88" s="9">
        <f t="shared" si="379"/>
        <v>0</v>
      </c>
      <c r="AW88" s="19"/>
      <c r="AX88" s="46">
        <f t="shared" si="323"/>
        <v>0</v>
      </c>
      <c r="AY88" s="92"/>
      <c r="AZ88" s="9"/>
      <c r="BA88" s="9"/>
      <c r="BB88" s="9">
        <f t="shared" si="382"/>
        <v>0</v>
      </c>
      <c r="BC88" s="19"/>
      <c r="BD88" s="46">
        <f t="shared" si="324"/>
        <v>0</v>
      </c>
      <c r="BE88" s="92"/>
      <c r="BF88" s="9"/>
      <c r="BG88" s="9"/>
      <c r="BH88" s="9">
        <f t="shared" si="385"/>
        <v>0</v>
      </c>
      <c r="BI88" s="19"/>
      <c r="BJ88" s="46">
        <f t="shared" si="325"/>
        <v>0</v>
      </c>
      <c r="BK88" s="92" cm="1">
        <f t="array" ref="BK88">SUM(_xlfn._xlws.FILTER($C88:$BJ88,$C$8:$BJ$8=BK$8))</f>
        <v>0</v>
      </c>
      <c r="BL88" s="9" cm="1">
        <f t="array" ref="BL88">SUM(_xlfn._xlws.FILTER($C88:$BJ88,$C$8:$BJ$8=BL$8))</f>
        <v>0</v>
      </c>
      <c r="BM88" s="9" cm="1">
        <f t="array" ref="BM88">SUM(_xlfn._xlws.FILTER($C88:$BJ88,$C$8:$BJ$8=BM$8))</f>
        <v>0</v>
      </c>
      <c r="BN88" s="9">
        <f t="shared" si="326"/>
        <v>0</v>
      </c>
      <c r="BO88" s="19" cm="1">
        <f t="array" ref="BO88">SUM(_xlfn._xlws.FILTER($C88:$BJ88,$C$8:$BJ$8=BO$8))</f>
        <v>0</v>
      </c>
      <c r="BP88" s="46">
        <f t="shared" si="327"/>
        <v>0</v>
      </c>
      <c r="BQ88" s="75" cm="1">
        <f t="array" ref="BQ88">BM88-SUM(_xlfn._xlws.FILTER(C88:BJ88,$C$8:$BJ$8=$BM$8))</f>
        <v>0</v>
      </c>
      <c r="BR88" s="75" cm="1">
        <f t="array" ref="BR88">BO88-SUM(_xlfn._xlws.FILTER(C88:BJ88,$C$8:$BJ$8=$BO$8))</f>
        <v>0</v>
      </c>
    </row>
    <row r="89" spans="1:70" ht="19.5" customHeight="1" outlineLevel="1" x14ac:dyDescent="0.2">
      <c r="A89" s="63"/>
      <c r="B89" s="91" t="str">
        <v>CNG</v>
      </c>
      <c r="C89" s="92"/>
      <c r="D89" s="9"/>
      <c r="E89" s="9"/>
      <c r="F89" s="9">
        <f t="shared" si="361"/>
        <v>0</v>
      </c>
      <c r="G89" s="19"/>
      <c r="H89" s="46">
        <f t="shared" si="317"/>
        <v>0</v>
      </c>
      <c r="I89" s="114"/>
      <c r="J89" s="9"/>
      <c r="K89" s="9"/>
      <c r="L89" s="9">
        <f t="shared" si="364"/>
        <v>0</v>
      </c>
      <c r="M89" s="19"/>
      <c r="N89" s="46">
        <f t="shared" si="286"/>
        <v>0</v>
      </c>
      <c r="O89" s="92"/>
      <c r="P89" s="9"/>
      <c r="Q89" s="9"/>
      <c r="R89" s="9">
        <f t="shared" si="367"/>
        <v>0</v>
      </c>
      <c r="S89" s="19"/>
      <c r="T89" s="46">
        <f t="shared" si="318"/>
        <v>0</v>
      </c>
      <c r="U89" s="92"/>
      <c r="V89" s="9"/>
      <c r="W89" s="9"/>
      <c r="X89" s="9">
        <f t="shared" si="338"/>
        <v>0</v>
      </c>
      <c r="Y89" s="19"/>
      <c r="Z89" s="46">
        <f t="shared" si="319"/>
        <v>0</v>
      </c>
      <c r="AA89" s="92"/>
      <c r="AB89" s="9"/>
      <c r="AC89" s="9"/>
      <c r="AD89" s="9">
        <f t="shared" si="341"/>
        <v>0</v>
      </c>
      <c r="AE89" s="19"/>
      <c r="AF89" s="46">
        <f t="shared" si="320"/>
        <v>0</v>
      </c>
      <c r="AG89" s="92"/>
      <c r="AH89" s="9"/>
      <c r="AI89" s="9"/>
      <c r="AJ89" s="9">
        <f t="shared" si="344"/>
        <v>0</v>
      </c>
      <c r="AK89" s="19"/>
      <c r="AL89" s="46">
        <f t="shared" si="321"/>
        <v>0</v>
      </c>
      <c r="AM89" s="92"/>
      <c r="AN89" s="9"/>
      <c r="AO89" s="9"/>
      <c r="AP89" s="9">
        <f t="shared" si="376"/>
        <v>0</v>
      </c>
      <c r="AQ89" s="19"/>
      <c r="AR89" s="46">
        <f t="shared" si="322"/>
        <v>0</v>
      </c>
      <c r="AS89" s="92"/>
      <c r="AT89" s="9"/>
      <c r="AU89" s="9"/>
      <c r="AV89" s="9">
        <f t="shared" si="379"/>
        <v>0</v>
      </c>
      <c r="AW89" s="19"/>
      <c r="AX89" s="46">
        <f t="shared" si="323"/>
        <v>0</v>
      </c>
      <c r="AY89" s="92"/>
      <c r="AZ89" s="9"/>
      <c r="BA89" s="9"/>
      <c r="BB89" s="9">
        <f t="shared" si="382"/>
        <v>0</v>
      </c>
      <c r="BC89" s="19"/>
      <c r="BD89" s="46">
        <f t="shared" si="324"/>
        <v>0</v>
      </c>
      <c r="BE89" s="92"/>
      <c r="BF89" s="9"/>
      <c r="BG89" s="9"/>
      <c r="BH89" s="9">
        <f t="shared" si="385"/>
        <v>0</v>
      </c>
      <c r="BI89" s="19"/>
      <c r="BJ89" s="46">
        <f t="shared" si="325"/>
        <v>0</v>
      </c>
      <c r="BK89" s="92" cm="1">
        <f t="array" ref="BK89">SUM(_xlfn._xlws.FILTER($C89:$BJ89,$C$8:$BJ$8=BK$8))</f>
        <v>0</v>
      </c>
      <c r="BL89" s="9" cm="1">
        <f t="array" ref="BL89">SUM(_xlfn._xlws.FILTER($C89:$BJ89,$C$8:$BJ$8=BL$8))</f>
        <v>0</v>
      </c>
      <c r="BM89" s="9" cm="1">
        <f t="array" ref="BM89">SUM(_xlfn._xlws.FILTER($C89:$BJ89,$C$8:$BJ$8=BM$8))</f>
        <v>0</v>
      </c>
      <c r="BN89" s="9">
        <f t="shared" si="326"/>
        <v>0</v>
      </c>
      <c r="BO89" s="19" cm="1">
        <f t="array" ref="BO89">SUM(_xlfn._xlws.FILTER($C89:$BJ89,$C$8:$BJ$8=BO$8))</f>
        <v>0</v>
      </c>
      <c r="BP89" s="46">
        <f t="shared" si="327"/>
        <v>0</v>
      </c>
      <c r="BQ89" s="75" cm="1">
        <f t="array" ref="BQ89">BM89-SUM(_xlfn._xlws.FILTER(C89:BJ89,$C$8:$BJ$8=$BM$8))</f>
        <v>0</v>
      </c>
      <c r="BR89" s="75" cm="1">
        <f t="array" ref="BR89">BO89-SUM(_xlfn._xlws.FILTER(C89:BJ89,$C$8:$BJ$8=$BO$8))</f>
        <v>0</v>
      </c>
    </row>
    <row r="90" spans="1:70" ht="19.5" customHeight="1" outlineLevel="1" x14ac:dyDescent="0.2">
      <c r="A90" s="63"/>
      <c r="B90" s="91" t="str">
        <v>ΒΙΟΜΗΧΑΝΙΚΟΣ</v>
      </c>
      <c r="C90" s="92">
        <v>1</v>
      </c>
      <c r="D90" s="9"/>
      <c r="E90" s="9">
        <v>2822920</v>
      </c>
      <c r="F90" s="9">
        <f t="shared" si="361"/>
        <v>2822920</v>
      </c>
      <c r="G90" s="19">
        <v>7523.27</v>
      </c>
      <c r="H90" s="46">
        <f t="shared" si="317"/>
        <v>7523.27</v>
      </c>
      <c r="I90" s="114"/>
      <c r="J90" s="9"/>
      <c r="K90" s="9"/>
      <c r="L90" s="9">
        <f t="shared" si="364"/>
        <v>0</v>
      </c>
      <c r="M90" s="19"/>
      <c r="N90" s="46">
        <f t="shared" si="286"/>
        <v>0</v>
      </c>
      <c r="O90" s="92"/>
      <c r="P90" s="9"/>
      <c r="Q90" s="9"/>
      <c r="R90" s="9">
        <f t="shared" si="367"/>
        <v>0</v>
      </c>
      <c r="S90" s="19"/>
      <c r="T90" s="46">
        <f t="shared" si="318"/>
        <v>0</v>
      </c>
      <c r="U90" s="92"/>
      <c r="V90" s="9"/>
      <c r="W90" s="9"/>
      <c r="X90" s="9">
        <f t="shared" si="338"/>
        <v>0</v>
      </c>
      <c r="Y90" s="19"/>
      <c r="Z90" s="46">
        <f t="shared" si="319"/>
        <v>0</v>
      </c>
      <c r="AA90" s="92"/>
      <c r="AB90" s="9"/>
      <c r="AC90" s="9"/>
      <c r="AD90" s="9">
        <f t="shared" si="341"/>
        <v>0</v>
      </c>
      <c r="AE90" s="19"/>
      <c r="AF90" s="46">
        <f t="shared" si="320"/>
        <v>0</v>
      </c>
      <c r="AG90" s="92"/>
      <c r="AH90" s="9"/>
      <c r="AI90" s="9"/>
      <c r="AJ90" s="9">
        <f t="shared" si="344"/>
        <v>0</v>
      </c>
      <c r="AK90" s="19"/>
      <c r="AL90" s="46">
        <f t="shared" si="321"/>
        <v>0</v>
      </c>
      <c r="AM90" s="92"/>
      <c r="AN90" s="9"/>
      <c r="AO90" s="9"/>
      <c r="AP90" s="9">
        <f t="shared" si="376"/>
        <v>0</v>
      </c>
      <c r="AQ90" s="19"/>
      <c r="AR90" s="46">
        <f t="shared" si="322"/>
        <v>0</v>
      </c>
      <c r="AS90" s="92"/>
      <c r="AT90" s="9"/>
      <c r="AU90" s="9"/>
      <c r="AV90" s="9">
        <f t="shared" si="379"/>
        <v>0</v>
      </c>
      <c r="AW90" s="19"/>
      <c r="AX90" s="46">
        <f t="shared" si="323"/>
        <v>0</v>
      </c>
      <c r="AY90" s="92"/>
      <c r="AZ90" s="9"/>
      <c r="BA90" s="9"/>
      <c r="BB90" s="9">
        <f t="shared" si="382"/>
        <v>0</v>
      </c>
      <c r="BC90" s="19"/>
      <c r="BD90" s="46">
        <f t="shared" si="324"/>
        <v>0</v>
      </c>
      <c r="BE90" s="92"/>
      <c r="BF90" s="9"/>
      <c r="BG90" s="9"/>
      <c r="BH90" s="9">
        <f t="shared" si="385"/>
        <v>0</v>
      </c>
      <c r="BI90" s="19"/>
      <c r="BJ90" s="46">
        <f t="shared" si="325"/>
        <v>0</v>
      </c>
      <c r="BK90" s="92" cm="1">
        <f t="array" ref="BK90">SUM(_xlfn._xlws.FILTER($C90:$BJ90,$C$8:$BJ$8=BK$8))</f>
        <v>1</v>
      </c>
      <c r="BL90" s="9" cm="1">
        <f t="array" ref="BL90">SUM(_xlfn._xlws.FILTER($C90:$BJ90,$C$8:$BJ$8=BL$8))</f>
        <v>0</v>
      </c>
      <c r="BM90" s="9" cm="1">
        <f t="array" ref="BM90">SUM(_xlfn._xlws.FILTER($C90:$BJ90,$C$8:$BJ$8=BM$8))</f>
        <v>2822920</v>
      </c>
      <c r="BN90" s="9">
        <f t="shared" si="326"/>
        <v>2822920</v>
      </c>
      <c r="BO90" s="19" cm="1">
        <f t="array" ref="BO90">SUM(_xlfn._xlws.FILTER($C90:$BJ90,$C$8:$BJ$8=BO$8))</f>
        <v>7523.27</v>
      </c>
      <c r="BP90" s="46">
        <f t="shared" si="327"/>
        <v>7523.27</v>
      </c>
      <c r="BQ90" s="75" cm="1">
        <f t="array" ref="BQ90">BM90-SUM(_xlfn._xlws.FILTER(C90:BJ90,$C$8:$BJ$8=$BM$8))</f>
        <v>0</v>
      </c>
      <c r="BR90" s="75" cm="1">
        <f t="array" ref="BR90">BO90-SUM(_xlfn._xlws.FILTER(C90:BJ90,$C$8:$BJ$8=$BO$8))</f>
        <v>0</v>
      </c>
    </row>
    <row r="91" spans="1:70" ht="19.5" customHeight="1" outlineLevel="1" x14ac:dyDescent="0.2">
      <c r="A91" s="64"/>
      <c r="B91" s="91" t="str">
        <v>ΚΛΙΜΑΤΙΣΜΟΣ / ΣΥΜΠΑΡΑΓΩΓΗ</v>
      </c>
      <c r="C91" s="93"/>
      <c r="D91" s="57"/>
      <c r="E91" s="65"/>
      <c r="F91" s="9">
        <f t="shared" si="361"/>
        <v>0</v>
      </c>
      <c r="G91" s="51"/>
      <c r="H91" s="46">
        <f t="shared" si="317"/>
        <v>0</v>
      </c>
      <c r="I91" s="56"/>
      <c r="J91" s="57"/>
      <c r="K91" s="65"/>
      <c r="L91" s="9">
        <f t="shared" si="364"/>
        <v>0</v>
      </c>
      <c r="M91" s="51"/>
      <c r="N91" s="46">
        <f t="shared" si="286"/>
        <v>0</v>
      </c>
      <c r="O91" s="93"/>
      <c r="P91" s="57"/>
      <c r="Q91" s="65"/>
      <c r="R91" s="9">
        <f t="shared" si="367"/>
        <v>0</v>
      </c>
      <c r="S91" s="51"/>
      <c r="T91" s="46">
        <f t="shared" si="318"/>
        <v>0</v>
      </c>
      <c r="U91" s="93"/>
      <c r="V91" s="57"/>
      <c r="W91" s="65"/>
      <c r="X91" s="9">
        <f t="shared" si="338"/>
        <v>0</v>
      </c>
      <c r="Y91" s="51"/>
      <c r="Z91" s="46">
        <f t="shared" si="319"/>
        <v>0</v>
      </c>
      <c r="AA91" s="93"/>
      <c r="AB91" s="57"/>
      <c r="AC91" s="65"/>
      <c r="AD91" s="9">
        <f t="shared" si="341"/>
        <v>0</v>
      </c>
      <c r="AE91" s="51"/>
      <c r="AF91" s="46">
        <f t="shared" si="320"/>
        <v>0</v>
      </c>
      <c r="AG91" s="93"/>
      <c r="AH91" s="57"/>
      <c r="AI91" s="65"/>
      <c r="AJ91" s="9">
        <f t="shared" si="344"/>
        <v>0</v>
      </c>
      <c r="AK91" s="51"/>
      <c r="AL91" s="46">
        <f t="shared" si="321"/>
        <v>0</v>
      </c>
      <c r="AM91" s="93"/>
      <c r="AN91" s="57"/>
      <c r="AO91" s="65"/>
      <c r="AP91" s="9">
        <f t="shared" si="376"/>
        <v>0</v>
      </c>
      <c r="AQ91" s="51"/>
      <c r="AR91" s="46">
        <f t="shared" si="322"/>
        <v>0</v>
      </c>
      <c r="AS91" s="93"/>
      <c r="AT91" s="57"/>
      <c r="AU91" s="65"/>
      <c r="AV91" s="9">
        <f t="shared" si="379"/>
        <v>0</v>
      </c>
      <c r="AW91" s="51"/>
      <c r="AX91" s="46">
        <f t="shared" si="323"/>
        <v>0</v>
      </c>
      <c r="AY91" s="93"/>
      <c r="AZ91" s="57"/>
      <c r="BA91" s="65"/>
      <c r="BB91" s="9">
        <f t="shared" si="382"/>
        <v>0</v>
      </c>
      <c r="BC91" s="51"/>
      <c r="BD91" s="46">
        <f t="shared" si="324"/>
        <v>0</v>
      </c>
      <c r="BE91" s="93"/>
      <c r="BF91" s="57"/>
      <c r="BG91" s="65"/>
      <c r="BH91" s="9">
        <f t="shared" si="385"/>
        <v>0</v>
      </c>
      <c r="BI91" s="51"/>
      <c r="BJ91" s="46">
        <f t="shared" si="325"/>
        <v>0</v>
      </c>
      <c r="BK91" s="93" cm="1">
        <f t="array" ref="BK91">SUM(_xlfn._xlws.FILTER($C91:$BJ91,$C$8:$BJ$8=BK$8))</f>
        <v>0</v>
      </c>
      <c r="BL91" s="57" cm="1">
        <f t="array" ref="BL91">SUM(_xlfn._xlws.FILTER($C91:$BJ91,$C$8:$BJ$8=BL$8))</f>
        <v>0</v>
      </c>
      <c r="BM91" s="65" cm="1">
        <f t="array" ref="BM91">SUM(_xlfn._xlws.FILTER($C91:$BJ91,$C$8:$BJ$8=BM$8))</f>
        <v>0</v>
      </c>
      <c r="BN91" s="9">
        <f t="shared" si="326"/>
        <v>0</v>
      </c>
      <c r="BO91" s="51" cm="1">
        <f t="array" ref="BO91">SUM(_xlfn._xlws.FILTER($C91:$BJ91,$C$8:$BJ$8=BO$8))</f>
        <v>0</v>
      </c>
      <c r="BP91" s="46">
        <f t="shared" si="327"/>
        <v>0</v>
      </c>
      <c r="BQ91" s="75" cm="1">
        <f t="array" ref="BQ91">BM91-SUM(_xlfn._xlws.FILTER(C91:BJ91,$C$8:$BJ$8=$BM$8))</f>
        <v>0</v>
      </c>
      <c r="BR91" s="75" cm="1">
        <f t="array" ref="BR91">BO91-SUM(_xlfn._xlws.FILTER(C91:BJ91,$C$8:$BJ$8=$BO$8))</f>
        <v>0</v>
      </c>
    </row>
    <row r="92" spans="1:70" ht="19.5" customHeight="1" outlineLevel="1" thickBot="1" x14ac:dyDescent="0.25">
      <c r="A92" s="63"/>
      <c r="B92" s="94" t="str">
        <v>ΕΙΚΟΝΙΚΗ ΔΙΑΣΥΝΔΕΣΗ</v>
      </c>
      <c r="C92" s="93"/>
      <c r="D92" s="56"/>
      <c r="E92" s="65"/>
      <c r="F92" s="57"/>
      <c r="G92" s="51"/>
      <c r="H92" s="49">
        <f t="shared" si="317"/>
        <v>0</v>
      </c>
      <c r="I92" s="56"/>
      <c r="J92" s="56"/>
      <c r="K92" s="65"/>
      <c r="L92" s="57"/>
      <c r="M92" s="51"/>
      <c r="N92" s="49">
        <f t="shared" si="286"/>
        <v>0</v>
      </c>
      <c r="O92" s="93"/>
      <c r="P92" s="56"/>
      <c r="Q92" s="65"/>
      <c r="R92" s="57"/>
      <c r="S92" s="51"/>
      <c r="T92" s="49">
        <f t="shared" si="318"/>
        <v>0</v>
      </c>
      <c r="U92" s="93"/>
      <c r="V92" s="56"/>
      <c r="W92" s="65"/>
      <c r="X92" s="57"/>
      <c r="Y92" s="51"/>
      <c r="Z92" s="49">
        <f t="shared" si="319"/>
        <v>0</v>
      </c>
      <c r="AA92" s="93"/>
      <c r="AB92" s="56"/>
      <c r="AC92" s="65"/>
      <c r="AD92" s="57"/>
      <c r="AE92" s="51"/>
      <c r="AF92" s="49">
        <f t="shared" si="320"/>
        <v>0</v>
      </c>
      <c r="AG92" s="93"/>
      <c r="AH92" s="56"/>
      <c r="AI92" s="65"/>
      <c r="AJ92" s="57"/>
      <c r="AK92" s="51"/>
      <c r="AL92" s="49">
        <f t="shared" si="321"/>
        <v>0</v>
      </c>
      <c r="AM92" s="93"/>
      <c r="AN92" s="56"/>
      <c r="AO92" s="65"/>
      <c r="AP92" s="57"/>
      <c r="AQ92" s="51"/>
      <c r="AR92" s="49">
        <f t="shared" si="322"/>
        <v>0</v>
      </c>
      <c r="AS92" s="93"/>
      <c r="AT92" s="56"/>
      <c r="AU92" s="65"/>
      <c r="AV92" s="57"/>
      <c r="AW92" s="51"/>
      <c r="AX92" s="49">
        <f t="shared" si="323"/>
        <v>0</v>
      </c>
      <c r="AY92" s="93"/>
      <c r="AZ92" s="56"/>
      <c r="BA92" s="65"/>
      <c r="BB92" s="57"/>
      <c r="BC92" s="51"/>
      <c r="BD92" s="49">
        <f t="shared" si="324"/>
        <v>0</v>
      </c>
      <c r="BE92" s="93"/>
      <c r="BF92" s="56"/>
      <c r="BG92" s="65"/>
      <c r="BH92" s="57"/>
      <c r="BI92" s="51"/>
      <c r="BJ92" s="49">
        <f t="shared" si="325"/>
        <v>0</v>
      </c>
      <c r="BK92" s="93" cm="1">
        <f t="array" ref="BK92">SUM(_xlfn._xlws.FILTER($C92:$BJ92,$C$8:$BJ$8=BK$8))</f>
        <v>0</v>
      </c>
      <c r="BL92" s="56" cm="1">
        <f t="array" ref="BL92">SUM(_xlfn._xlws.FILTER($C92:$BJ92,$C$8:$BJ$8=BL$8))</f>
        <v>0</v>
      </c>
      <c r="BM92" s="65" cm="1">
        <f t="array" ref="BM92">SUM(_xlfn._xlws.FILTER($C92:$BJ92,$C$8:$BJ$8=BM$8))</f>
        <v>0</v>
      </c>
      <c r="BN92" s="57">
        <f t="shared" si="326"/>
        <v>0</v>
      </c>
      <c r="BO92" s="51" cm="1">
        <f t="array" ref="BO92">SUM(_xlfn._xlws.FILTER($C92:$BJ92,$C$8:$BJ$8=BO$8))</f>
        <v>0</v>
      </c>
      <c r="BP92" s="49">
        <f t="shared" si="327"/>
        <v>0</v>
      </c>
      <c r="BQ92" s="75" cm="1">
        <f t="array" ref="BQ92">BM92-SUM(_xlfn._xlws.FILTER(C92:BJ92,$C$8:$BJ$8=$BM$8))</f>
        <v>0</v>
      </c>
      <c r="BR92" s="75" cm="1">
        <f t="array" ref="BR92">BO92-SUM(_xlfn._xlws.FILTER(C92:BJ92,$C$8:$BJ$8=$BO$8))</f>
        <v>0</v>
      </c>
    </row>
    <row r="93" spans="1:70" ht="20" outlineLevel="1" x14ac:dyDescent="0.2">
      <c r="A93" s="62">
        <v>13</v>
      </c>
      <c r="B93" s="95" t="s">
        <v>44</v>
      </c>
      <c r="C93" s="90">
        <f t="shared" ref="C93:E93" si="389">SUM(C94:C99)</f>
        <v>12895</v>
      </c>
      <c r="D93" s="48">
        <f t="shared" si="389"/>
        <v>0</v>
      </c>
      <c r="E93" s="39">
        <f t="shared" si="389"/>
        <v>4146456</v>
      </c>
      <c r="F93" s="39">
        <f t="shared" ref="F93:F98" si="390">IFERROR(E93/(C93+D93),0)</f>
        <v>321.55533152384646</v>
      </c>
      <c r="G93" s="45">
        <f t="shared" ref="G93" si="391">SUM(G94:G99)</f>
        <v>59665.07</v>
      </c>
      <c r="H93" s="26">
        <f t="shared" si="317"/>
        <v>4.6269926328034119</v>
      </c>
      <c r="I93" s="48">
        <f>SUM(I94:I98)</f>
        <v>5930</v>
      </c>
      <c r="J93" s="48">
        <f>SUM(J94:J98)</f>
        <v>0</v>
      </c>
      <c r="K93" s="39">
        <f t="shared" ref="K93" si="392">SUM(K94:K99)</f>
        <v>3976468</v>
      </c>
      <c r="L93" s="39">
        <f t="shared" ref="L93:L98" si="393">IFERROR(K93/(I93+J93),0)</f>
        <v>670.56795952782466</v>
      </c>
      <c r="M93" s="45">
        <f t="shared" ref="M93" si="394">SUM(M94:M99)</f>
        <v>42346.86</v>
      </c>
      <c r="N93" s="26">
        <f t="shared" si="286"/>
        <v>7.1411231028667794</v>
      </c>
      <c r="O93" s="90">
        <f t="shared" ref="O93:Q93" si="395">SUM(O94:O99)</f>
        <v>9599</v>
      </c>
      <c r="P93" s="48">
        <f t="shared" si="395"/>
        <v>0</v>
      </c>
      <c r="Q93" s="39">
        <f t="shared" si="395"/>
        <v>2307335</v>
      </c>
      <c r="R93" s="39">
        <f t="shared" ref="R93:R98" si="396">IFERROR(Q93/(O93+P93),0)</f>
        <v>240.37243462860715</v>
      </c>
      <c r="S93" s="45">
        <f t="shared" ref="S93" si="397">SUM(S94:S99)</f>
        <v>71952.679999999993</v>
      </c>
      <c r="T93" s="26">
        <f t="shared" si="318"/>
        <v>7.495851651213667</v>
      </c>
      <c r="U93" s="90">
        <f t="shared" ref="U93:W93" si="398">SUM(U94:U99)</f>
        <v>33</v>
      </c>
      <c r="V93" s="48">
        <f t="shared" si="398"/>
        <v>0</v>
      </c>
      <c r="W93" s="39">
        <f t="shared" si="398"/>
        <v>221948</v>
      </c>
      <c r="X93" s="39">
        <f t="shared" ref="X93:X105" si="399">IFERROR(W93/(U93+V93),0)</f>
        <v>6725.69696969697</v>
      </c>
      <c r="Y93" s="45">
        <f t="shared" ref="Y93" si="400">SUM(Y94:Y99)</f>
        <v>980.03</v>
      </c>
      <c r="Z93" s="26">
        <f t="shared" si="319"/>
        <v>29.697878787878786</v>
      </c>
      <c r="AA93" s="90">
        <f t="shared" ref="AA93:AC93" si="401">SUM(AA94:AA99)</f>
        <v>143</v>
      </c>
      <c r="AB93" s="48">
        <f t="shared" si="401"/>
        <v>0</v>
      </c>
      <c r="AC93" s="39">
        <f t="shared" si="401"/>
        <v>140961</v>
      </c>
      <c r="AD93" s="39">
        <f t="shared" ref="AD93:AD105" si="402">IFERROR(AC93/(AA93+AB93),0)</f>
        <v>985.74125874125878</v>
      </c>
      <c r="AE93" s="45">
        <f t="shared" ref="AE93" si="403">SUM(AE94:AE99)</f>
        <v>2786.7999999999997</v>
      </c>
      <c r="AF93" s="26">
        <f t="shared" si="320"/>
        <v>19.488111888111884</v>
      </c>
      <c r="AG93" s="90">
        <f t="shared" ref="AG93:AI93" si="404">SUM(AG94:AG99)</f>
        <v>135</v>
      </c>
      <c r="AH93" s="48">
        <f t="shared" si="404"/>
        <v>0</v>
      </c>
      <c r="AI93" s="39">
        <f t="shared" si="404"/>
        <v>3166350</v>
      </c>
      <c r="AJ93" s="39">
        <f t="shared" ref="AJ93:AJ105" si="405">IFERROR(AI93/(AG93+AH93),0)</f>
        <v>23454.444444444445</v>
      </c>
      <c r="AK93" s="45">
        <f t="shared" ref="AK93" si="406">SUM(AK94:AK99)</f>
        <v>9590.77</v>
      </c>
      <c r="AL93" s="26">
        <f t="shared" si="321"/>
        <v>71.04274074074074</v>
      </c>
      <c r="AM93" s="90">
        <f t="shared" ref="AM93:AO93" si="407">SUM(AM94:AM99)</f>
        <v>0</v>
      </c>
      <c r="AN93" s="48">
        <f t="shared" si="407"/>
        <v>0</v>
      </c>
      <c r="AO93" s="39">
        <f t="shared" si="407"/>
        <v>0</v>
      </c>
      <c r="AP93" s="39">
        <f t="shared" ref="AP93:AP98" si="408">IFERROR(AO93/(AM93+AN93),0)</f>
        <v>0</v>
      </c>
      <c r="AQ93" s="45">
        <f t="shared" ref="AQ93" si="409">SUM(AQ94:AQ99)</f>
        <v>0</v>
      </c>
      <c r="AR93" s="26">
        <f t="shared" si="322"/>
        <v>0</v>
      </c>
      <c r="AS93" s="90">
        <f t="shared" ref="AS93:AU93" si="410">SUM(AS94:AS99)</f>
        <v>0</v>
      </c>
      <c r="AT93" s="48">
        <f t="shared" si="410"/>
        <v>0</v>
      </c>
      <c r="AU93" s="39">
        <f t="shared" si="410"/>
        <v>0</v>
      </c>
      <c r="AV93" s="39">
        <f t="shared" ref="AV93:AV98" si="411">IFERROR(AU93/(AS93+AT93),0)</f>
        <v>0</v>
      </c>
      <c r="AW93" s="45">
        <f t="shared" ref="AW93" si="412">SUM(AW94:AW99)</f>
        <v>0</v>
      </c>
      <c r="AX93" s="26">
        <f t="shared" si="323"/>
        <v>0</v>
      </c>
      <c r="AY93" s="90">
        <f t="shared" ref="AY93:BA93" si="413">SUM(AY94:AY99)</f>
        <v>0</v>
      </c>
      <c r="AZ93" s="48">
        <f t="shared" si="413"/>
        <v>0</v>
      </c>
      <c r="BA93" s="39">
        <f t="shared" si="413"/>
        <v>0</v>
      </c>
      <c r="BB93" s="39">
        <f t="shared" ref="BB93:BB98" si="414">IFERROR(BA93/(AY93+AZ93),0)</f>
        <v>0</v>
      </c>
      <c r="BC93" s="45">
        <f t="shared" ref="BC93" si="415">SUM(BC94:BC99)</f>
        <v>0</v>
      </c>
      <c r="BD93" s="26">
        <f t="shared" si="324"/>
        <v>0</v>
      </c>
      <c r="BE93" s="90">
        <f t="shared" ref="BE93:BG93" si="416">SUM(BE94:BE99)</f>
        <v>0</v>
      </c>
      <c r="BF93" s="48">
        <f t="shared" si="416"/>
        <v>0</v>
      </c>
      <c r="BG93" s="39">
        <f t="shared" si="416"/>
        <v>0</v>
      </c>
      <c r="BH93" s="39">
        <f t="shared" ref="BH93:BH98" si="417">IFERROR(BG93/(BE93+BF93),0)</f>
        <v>0</v>
      </c>
      <c r="BI93" s="45">
        <f t="shared" ref="BI93" si="418">SUM(BI94:BI99)</f>
        <v>0</v>
      </c>
      <c r="BJ93" s="26">
        <f t="shared" si="325"/>
        <v>0</v>
      </c>
      <c r="BK93" s="90">
        <f t="shared" ref="BK93:BM93" si="419">SUM(BK94:BK99)</f>
        <v>28735</v>
      </c>
      <c r="BL93" s="48">
        <f t="shared" si="419"/>
        <v>0</v>
      </c>
      <c r="BM93" s="39">
        <f t="shared" si="419"/>
        <v>13959518</v>
      </c>
      <c r="BN93" s="39">
        <f t="shared" si="326"/>
        <v>485.80191404210893</v>
      </c>
      <c r="BO93" s="45">
        <f t="shared" ref="BO93" si="420">SUM(BO94:BO99)</f>
        <v>187322.21000000002</v>
      </c>
      <c r="BP93" s="26">
        <f t="shared" si="327"/>
        <v>6.5189563250391513</v>
      </c>
      <c r="BQ93" s="75" cm="1">
        <f t="array" ref="BQ93">BM93-SUM(_xlfn._xlws.FILTER(C93:BJ93,$C$8:$BJ$8=$BM$8))</f>
        <v>0</v>
      </c>
      <c r="BR93" s="75" cm="1">
        <f t="array" ref="BR93">BO93-SUM(_xlfn._xlws.FILTER(C93:BJ93,$C$8:$BJ$8=$BO$8))</f>
        <v>0</v>
      </c>
    </row>
    <row r="94" spans="1:70" ht="19.5" customHeight="1" outlineLevel="1" x14ac:dyDescent="0.2">
      <c r="A94" s="63"/>
      <c r="B94" s="91" t="str" cm="1">
        <f t="array" ref="B94:B99">$B$10:$B$15</f>
        <v>ΟΙΚΙΑΚΟΣ</v>
      </c>
      <c r="C94" s="92">
        <v>12672</v>
      </c>
      <c r="D94" s="9"/>
      <c r="E94" s="9">
        <v>1901415</v>
      </c>
      <c r="F94" s="9">
        <f t="shared" si="390"/>
        <v>150.04853219696969</v>
      </c>
      <c r="G94" s="19">
        <v>52398.94</v>
      </c>
      <c r="H94" s="46">
        <f t="shared" si="317"/>
        <v>4.1350173611111112</v>
      </c>
      <c r="I94" s="114">
        <v>5797</v>
      </c>
      <c r="J94" s="9"/>
      <c r="K94" s="9">
        <v>960018</v>
      </c>
      <c r="L94" s="9">
        <f t="shared" si="393"/>
        <v>165.60600310505433</v>
      </c>
      <c r="M94" s="19">
        <v>32989.57</v>
      </c>
      <c r="N94" s="46">
        <f t="shared" si="286"/>
        <v>5.6908004140072448</v>
      </c>
      <c r="O94" s="92">
        <v>9344</v>
      </c>
      <c r="P94" s="9"/>
      <c r="Q94" s="9">
        <v>1187938</v>
      </c>
      <c r="R94" s="9">
        <f t="shared" si="396"/>
        <v>127.13377568493151</v>
      </c>
      <c r="S94" s="19">
        <v>51282.81</v>
      </c>
      <c r="T94" s="46">
        <f t="shared" si="318"/>
        <v>5.4883144263698629</v>
      </c>
      <c r="U94" s="92">
        <v>32</v>
      </c>
      <c r="V94" s="9"/>
      <c r="W94" s="9">
        <v>2842</v>
      </c>
      <c r="X94" s="9">
        <f t="shared" si="399"/>
        <v>88.8125</v>
      </c>
      <c r="Y94" s="19">
        <v>257.26</v>
      </c>
      <c r="Z94" s="46">
        <f t="shared" si="319"/>
        <v>8.0393749999999997</v>
      </c>
      <c r="AA94" s="92">
        <v>139</v>
      </c>
      <c r="AB94" s="9"/>
      <c r="AC94" s="9">
        <v>17020</v>
      </c>
      <c r="AD94" s="9">
        <f t="shared" si="402"/>
        <v>122.44604316546763</v>
      </c>
      <c r="AE94" s="19">
        <v>1070.6199999999997</v>
      </c>
      <c r="AF94" s="46">
        <f t="shared" si="320"/>
        <v>7.7023021582733788</v>
      </c>
      <c r="AG94" s="92">
        <v>131</v>
      </c>
      <c r="AH94" s="9"/>
      <c r="AI94" s="9">
        <v>26800</v>
      </c>
      <c r="AJ94" s="9">
        <f t="shared" si="405"/>
        <v>204.58015267175571</v>
      </c>
      <c r="AK94" s="19">
        <v>1282.4500000000005</v>
      </c>
      <c r="AL94" s="46">
        <f t="shared" si="321"/>
        <v>9.7896946564885532</v>
      </c>
      <c r="AM94" s="92"/>
      <c r="AN94" s="9"/>
      <c r="AO94" s="9"/>
      <c r="AP94" s="9">
        <f t="shared" si="408"/>
        <v>0</v>
      </c>
      <c r="AQ94" s="19"/>
      <c r="AR94" s="46">
        <f t="shared" si="322"/>
        <v>0</v>
      </c>
      <c r="AS94" s="92"/>
      <c r="AT94" s="9"/>
      <c r="AU94" s="9"/>
      <c r="AV94" s="9">
        <f t="shared" si="411"/>
        <v>0</v>
      </c>
      <c r="AW94" s="19"/>
      <c r="AX94" s="46">
        <f t="shared" si="323"/>
        <v>0</v>
      </c>
      <c r="AY94" s="92"/>
      <c r="AZ94" s="9"/>
      <c r="BA94" s="9"/>
      <c r="BB94" s="9">
        <f t="shared" si="414"/>
        <v>0</v>
      </c>
      <c r="BC94" s="19"/>
      <c r="BD94" s="46">
        <f t="shared" si="324"/>
        <v>0</v>
      </c>
      <c r="BE94" s="92"/>
      <c r="BF94" s="9"/>
      <c r="BG94" s="9"/>
      <c r="BH94" s="9">
        <f t="shared" si="417"/>
        <v>0</v>
      </c>
      <c r="BI94" s="19"/>
      <c r="BJ94" s="46">
        <f t="shared" si="325"/>
        <v>0</v>
      </c>
      <c r="BK94" s="92" cm="1">
        <f t="array" ref="BK94">SUM(_xlfn._xlws.FILTER($C94:$BJ94,$C$8:$BJ$8=BK$8))</f>
        <v>28115</v>
      </c>
      <c r="BL94" s="9" cm="1">
        <f t="array" ref="BL94">SUM(_xlfn._xlws.FILTER($C94:$BJ94,$C$8:$BJ$8=BL$8))</f>
        <v>0</v>
      </c>
      <c r="BM94" s="9" cm="1">
        <f t="array" ref="BM94">SUM(_xlfn._xlws.FILTER($C94:$BJ94,$C$8:$BJ$8=BM$8))</f>
        <v>4096033</v>
      </c>
      <c r="BN94" s="9">
        <f t="shared" si="326"/>
        <v>145.68852925484617</v>
      </c>
      <c r="BO94" s="19" cm="1">
        <f t="array" ref="BO94">SUM(_xlfn._xlws.FILTER($C94:$BJ94,$C$8:$BJ$8=BO$8))</f>
        <v>139281.65000000002</v>
      </c>
      <c r="BP94" s="46">
        <f t="shared" si="327"/>
        <v>4.9539978659078789</v>
      </c>
      <c r="BQ94" s="75" cm="1">
        <f t="array" ref="BQ94">BM94-SUM(_xlfn._xlws.FILTER(C94:BJ94,$C$8:$BJ$8=$BM$8))</f>
        <v>0</v>
      </c>
      <c r="BR94" s="75" cm="1">
        <f t="array" ref="BR94">BO94-SUM(_xlfn._xlws.FILTER(C94:BJ94,$C$8:$BJ$8=$BO$8))</f>
        <v>0</v>
      </c>
    </row>
    <row r="95" spans="1:70" ht="19.5" customHeight="1" outlineLevel="1" x14ac:dyDescent="0.2">
      <c r="A95" s="63"/>
      <c r="B95" s="91" t="str">
        <v>ΕΜΠΟΡΙΚΟΣ</v>
      </c>
      <c r="C95" s="92">
        <v>221</v>
      </c>
      <c r="D95" s="9"/>
      <c r="E95" s="9">
        <v>290275</v>
      </c>
      <c r="F95" s="9">
        <f t="shared" si="390"/>
        <v>1313.4615384615386</v>
      </c>
      <c r="G95" s="19">
        <v>4907.7299999999996</v>
      </c>
      <c r="H95" s="46">
        <f t="shared" si="317"/>
        <v>22.206923076923076</v>
      </c>
      <c r="I95" s="114">
        <v>132</v>
      </c>
      <c r="J95" s="9"/>
      <c r="K95" s="9">
        <v>239744</v>
      </c>
      <c r="L95" s="9">
        <f t="shared" si="393"/>
        <v>1816.2424242424242</v>
      </c>
      <c r="M95" s="19">
        <v>4903.3500000000004</v>
      </c>
      <c r="N95" s="46">
        <f t="shared" si="286"/>
        <v>37.146590909090911</v>
      </c>
      <c r="O95" s="92">
        <v>255</v>
      </c>
      <c r="P95" s="9"/>
      <c r="Q95" s="9">
        <v>1119397</v>
      </c>
      <c r="R95" s="9">
        <f t="shared" si="396"/>
        <v>4389.7921568627453</v>
      </c>
      <c r="S95" s="19">
        <v>20669.87</v>
      </c>
      <c r="T95" s="46">
        <f t="shared" si="318"/>
        <v>81.058313725490194</v>
      </c>
      <c r="V95" s="9"/>
      <c r="X95" s="9">
        <f t="shared" si="399"/>
        <v>0</v>
      </c>
      <c r="Z95" s="46">
        <f t="shared" si="319"/>
        <v>0</v>
      </c>
      <c r="AA95" s="92">
        <v>3</v>
      </c>
      <c r="AB95" s="9"/>
      <c r="AC95" s="9">
        <v>21153</v>
      </c>
      <c r="AD95" s="9">
        <f t="shared" si="402"/>
        <v>7051</v>
      </c>
      <c r="AE95" s="19">
        <v>351.95</v>
      </c>
      <c r="AF95" s="46">
        <f t="shared" si="320"/>
        <v>117.31666666666666</v>
      </c>
      <c r="AH95" s="9"/>
      <c r="AJ95" s="9">
        <f t="shared" si="405"/>
        <v>0</v>
      </c>
      <c r="AL95" s="46">
        <f t="shared" si="321"/>
        <v>0</v>
      </c>
      <c r="AM95" s="92"/>
      <c r="AN95" s="9"/>
      <c r="AO95" s="9"/>
      <c r="AP95" s="9">
        <f t="shared" si="408"/>
        <v>0</v>
      </c>
      <c r="AQ95" s="19"/>
      <c r="AR95" s="46">
        <f t="shared" si="322"/>
        <v>0</v>
      </c>
      <c r="AS95" s="92"/>
      <c r="AT95" s="9"/>
      <c r="AU95" s="9"/>
      <c r="AV95" s="9">
        <f t="shared" si="411"/>
        <v>0</v>
      </c>
      <c r="AW95" s="19"/>
      <c r="AX95" s="46">
        <f t="shared" si="323"/>
        <v>0</v>
      </c>
      <c r="AY95" s="92"/>
      <c r="AZ95" s="9"/>
      <c r="BA95" s="9"/>
      <c r="BB95" s="9">
        <f t="shared" si="414"/>
        <v>0</v>
      </c>
      <c r="BC95" s="19"/>
      <c r="BD95" s="46">
        <f t="shared" si="324"/>
        <v>0</v>
      </c>
      <c r="BE95" s="92"/>
      <c r="BF95" s="9"/>
      <c r="BG95" s="9"/>
      <c r="BH95" s="9">
        <f t="shared" si="417"/>
        <v>0</v>
      </c>
      <c r="BI95" s="19"/>
      <c r="BJ95" s="46">
        <f t="shared" si="325"/>
        <v>0</v>
      </c>
      <c r="BK95" s="92" cm="1">
        <f t="array" ref="BK95">SUM(_xlfn._xlws.FILTER($C95:$BJ95,$C$8:$BJ$8=BK$8))</f>
        <v>611</v>
      </c>
      <c r="BL95" s="9" cm="1">
        <f t="array" ref="BL95">SUM(_xlfn._xlws.FILTER($C95:$BJ95,$C$8:$BJ$8=BL$8))</f>
        <v>0</v>
      </c>
      <c r="BM95" s="9" cm="1">
        <f t="array" ref="BM95">SUM(_xlfn._xlws.FILTER($C95:$BJ95,$C$8:$BJ$8=BM$8))</f>
        <v>1670569</v>
      </c>
      <c r="BN95" s="9">
        <f t="shared" si="326"/>
        <v>2734.1554828150574</v>
      </c>
      <c r="BO95" s="19" cm="1">
        <f t="array" ref="BO95">SUM(_xlfn._xlws.FILTER($C95:$BJ95,$C$8:$BJ$8=BO$8))</f>
        <v>30832.899999999998</v>
      </c>
      <c r="BP95" s="46">
        <f t="shared" si="327"/>
        <v>50.463011456628472</v>
      </c>
      <c r="BQ95" s="75" cm="1">
        <f t="array" ref="BQ95">BM95-SUM(_xlfn._xlws.FILTER(C95:BJ95,$C$8:$BJ$8=$BM$8))</f>
        <v>0</v>
      </c>
      <c r="BR95" s="75" cm="1">
        <f t="array" ref="BR95">BO95-SUM(_xlfn._xlws.FILTER(C95:BJ95,$C$8:$BJ$8=$BO$8))</f>
        <v>0</v>
      </c>
    </row>
    <row r="96" spans="1:70" ht="19.5" customHeight="1" outlineLevel="1" x14ac:dyDescent="0.2">
      <c r="A96" s="63"/>
      <c r="B96" s="91" t="str">
        <v>CNG</v>
      </c>
      <c r="C96" s="92"/>
      <c r="D96" s="9"/>
      <c r="E96" s="9"/>
      <c r="F96" s="9">
        <f t="shared" si="390"/>
        <v>0</v>
      </c>
      <c r="G96" s="19"/>
      <c r="H96" s="46">
        <f t="shared" si="317"/>
        <v>0</v>
      </c>
      <c r="I96" s="114"/>
      <c r="J96" s="9"/>
      <c r="K96" s="9"/>
      <c r="L96" s="9">
        <f t="shared" si="393"/>
        <v>0</v>
      </c>
      <c r="M96" s="19"/>
      <c r="N96" s="46">
        <f t="shared" si="286"/>
        <v>0</v>
      </c>
      <c r="O96" s="92"/>
      <c r="P96" s="9"/>
      <c r="Q96" s="9"/>
      <c r="R96" s="9">
        <f t="shared" si="396"/>
        <v>0</v>
      </c>
      <c r="S96" s="19"/>
      <c r="T96" s="46">
        <f t="shared" si="318"/>
        <v>0</v>
      </c>
      <c r="U96" s="92"/>
      <c r="V96" s="9"/>
      <c r="W96" s="9"/>
      <c r="X96" s="9">
        <f t="shared" si="399"/>
        <v>0</v>
      </c>
      <c r="Y96" s="19"/>
      <c r="Z96" s="46">
        <f t="shared" si="319"/>
        <v>0</v>
      </c>
      <c r="AB96" s="9"/>
      <c r="AD96" s="9">
        <f t="shared" si="402"/>
        <v>0</v>
      </c>
      <c r="AF96" s="46">
        <f t="shared" si="320"/>
        <v>0</v>
      </c>
      <c r="AG96" s="92"/>
      <c r="AH96" s="9"/>
      <c r="AI96" s="9"/>
      <c r="AJ96" s="9">
        <f t="shared" si="405"/>
        <v>0</v>
      </c>
      <c r="AK96" s="19"/>
      <c r="AL96" s="46">
        <f t="shared" si="321"/>
        <v>0</v>
      </c>
      <c r="AM96" s="92"/>
      <c r="AN96" s="9"/>
      <c r="AO96" s="9"/>
      <c r="AP96" s="9">
        <f t="shared" si="408"/>
        <v>0</v>
      </c>
      <c r="AQ96" s="19"/>
      <c r="AR96" s="46">
        <f t="shared" si="322"/>
        <v>0</v>
      </c>
      <c r="AS96" s="92"/>
      <c r="AT96" s="9"/>
      <c r="AU96" s="9"/>
      <c r="AV96" s="9">
        <f t="shared" si="411"/>
        <v>0</v>
      </c>
      <c r="AW96" s="19"/>
      <c r="AX96" s="46">
        <f t="shared" si="323"/>
        <v>0</v>
      </c>
      <c r="AY96" s="92"/>
      <c r="AZ96" s="9"/>
      <c r="BA96" s="9"/>
      <c r="BB96" s="9">
        <f t="shared" si="414"/>
        <v>0</v>
      </c>
      <c r="BC96" s="19"/>
      <c r="BD96" s="46">
        <f t="shared" si="324"/>
        <v>0</v>
      </c>
      <c r="BE96" s="92"/>
      <c r="BF96" s="9"/>
      <c r="BG96" s="9"/>
      <c r="BH96" s="9">
        <f t="shared" si="417"/>
        <v>0</v>
      </c>
      <c r="BI96" s="19"/>
      <c r="BJ96" s="46">
        <f t="shared" si="325"/>
        <v>0</v>
      </c>
      <c r="BK96" s="92" cm="1">
        <f t="array" ref="BK96">SUM(_xlfn._xlws.FILTER($C96:$BJ96,$C$8:$BJ$8=BK$8))</f>
        <v>0</v>
      </c>
      <c r="BL96" s="9" cm="1">
        <f t="array" ref="BL96">SUM(_xlfn._xlws.FILTER($C96:$BJ96,$C$8:$BJ$8=BL$8))</f>
        <v>0</v>
      </c>
      <c r="BM96" s="9" cm="1">
        <f t="array" ref="BM96">SUM(_xlfn._xlws.FILTER($C96:$BJ96,$C$8:$BJ$8=BM$8))</f>
        <v>0</v>
      </c>
      <c r="BN96" s="9">
        <f t="shared" si="326"/>
        <v>0</v>
      </c>
      <c r="BO96" s="19" cm="1">
        <f t="array" ref="BO96">SUM(_xlfn._xlws.FILTER($C96:$BJ96,$C$8:$BJ$8=BO$8))</f>
        <v>0</v>
      </c>
      <c r="BP96" s="46">
        <f t="shared" si="327"/>
        <v>0</v>
      </c>
      <c r="BQ96" s="75" cm="1">
        <f t="array" ref="BQ96">BM96-SUM(_xlfn._xlws.FILTER(C96:BJ96,$C$8:$BJ$8=$BM$8))</f>
        <v>0</v>
      </c>
      <c r="BR96" s="75" cm="1">
        <f t="array" ref="BR96">BO96-SUM(_xlfn._xlws.FILTER(C96:BJ96,$C$8:$BJ$8=$BO$8))</f>
        <v>0</v>
      </c>
    </row>
    <row r="97" spans="1:70" ht="19.5" customHeight="1" outlineLevel="1" x14ac:dyDescent="0.2">
      <c r="A97" s="63"/>
      <c r="B97" s="91" t="str">
        <v>ΒΙΟΜΗΧΑΝΙΚΟΣ</v>
      </c>
      <c r="C97" s="92">
        <v>2</v>
      </c>
      <c r="D97" s="9"/>
      <c r="E97" s="9">
        <v>1953920</v>
      </c>
      <c r="F97" s="9">
        <f t="shared" si="390"/>
        <v>976960</v>
      </c>
      <c r="G97" s="19">
        <v>2357.5100000000002</v>
      </c>
      <c r="H97" s="46">
        <f t="shared" si="317"/>
        <v>1178.7550000000001</v>
      </c>
      <c r="I97" s="114">
        <v>1</v>
      </c>
      <c r="J97" s="9"/>
      <c r="K97" s="9">
        <v>2776706</v>
      </c>
      <c r="L97" s="9">
        <f t="shared" si="393"/>
        <v>2776706</v>
      </c>
      <c r="M97" s="19">
        <v>4453.9399999999996</v>
      </c>
      <c r="N97" s="46">
        <f t="shared" si="286"/>
        <v>4453.9399999999996</v>
      </c>
      <c r="O97" s="92"/>
      <c r="P97" s="9"/>
      <c r="Q97" s="9"/>
      <c r="R97" s="9">
        <f t="shared" si="396"/>
        <v>0</v>
      </c>
      <c r="S97" s="19"/>
      <c r="T97" s="46">
        <f t="shared" si="318"/>
        <v>0</v>
      </c>
      <c r="U97" s="92">
        <v>1</v>
      </c>
      <c r="V97" s="9"/>
      <c r="W97" s="9">
        <v>219106</v>
      </c>
      <c r="X97" s="9">
        <f t="shared" si="399"/>
        <v>219106</v>
      </c>
      <c r="Y97" s="19">
        <v>722.77</v>
      </c>
      <c r="Z97" s="46">
        <f t="shared" si="319"/>
        <v>722.77</v>
      </c>
      <c r="AA97" s="92">
        <v>1</v>
      </c>
      <c r="AB97" s="9"/>
      <c r="AC97" s="9">
        <v>102788</v>
      </c>
      <c r="AD97" s="9">
        <f t="shared" si="402"/>
        <v>102788</v>
      </c>
      <c r="AE97" s="19">
        <v>1364.23</v>
      </c>
      <c r="AF97" s="46">
        <f t="shared" si="320"/>
        <v>1364.23</v>
      </c>
      <c r="AG97" s="92">
        <v>4</v>
      </c>
      <c r="AH97" s="9"/>
      <c r="AI97" s="9">
        <v>3139550</v>
      </c>
      <c r="AJ97" s="9">
        <f t="shared" si="405"/>
        <v>784887.5</v>
      </c>
      <c r="AK97" s="19">
        <v>8308.32</v>
      </c>
      <c r="AL97" s="46">
        <f t="shared" si="321"/>
        <v>2077.08</v>
      </c>
      <c r="AM97" s="92"/>
      <c r="AN97" s="9"/>
      <c r="AO97" s="9"/>
      <c r="AP97" s="9">
        <f t="shared" si="408"/>
        <v>0</v>
      </c>
      <c r="AQ97" s="19"/>
      <c r="AR97" s="46">
        <f t="shared" si="322"/>
        <v>0</v>
      </c>
      <c r="AS97" s="92"/>
      <c r="AT97" s="9"/>
      <c r="AU97" s="9"/>
      <c r="AV97" s="9">
        <f t="shared" si="411"/>
        <v>0</v>
      </c>
      <c r="AW97" s="19"/>
      <c r="AX97" s="46">
        <f t="shared" si="323"/>
        <v>0</v>
      </c>
      <c r="AY97" s="92"/>
      <c r="AZ97" s="9"/>
      <c r="BA97" s="9"/>
      <c r="BB97" s="9">
        <f t="shared" si="414"/>
        <v>0</v>
      </c>
      <c r="BC97" s="19"/>
      <c r="BD97" s="46">
        <f t="shared" si="324"/>
        <v>0</v>
      </c>
      <c r="BE97" s="92"/>
      <c r="BF97" s="9"/>
      <c r="BG97" s="9"/>
      <c r="BH97" s="9">
        <f t="shared" si="417"/>
        <v>0</v>
      </c>
      <c r="BI97" s="19"/>
      <c r="BJ97" s="46">
        <f t="shared" si="325"/>
        <v>0</v>
      </c>
      <c r="BK97" s="92" cm="1">
        <f t="array" ref="BK97">SUM(_xlfn._xlws.FILTER($C97:$BJ97,$C$8:$BJ$8=BK$8))</f>
        <v>9</v>
      </c>
      <c r="BL97" s="9" cm="1">
        <f t="array" ref="BL97">SUM(_xlfn._xlws.FILTER($C97:$BJ97,$C$8:$BJ$8=BL$8))</f>
        <v>0</v>
      </c>
      <c r="BM97" s="9" cm="1">
        <f t="array" ref="BM97">SUM(_xlfn._xlws.FILTER($C97:$BJ97,$C$8:$BJ$8=BM$8))</f>
        <v>8192070</v>
      </c>
      <c r="BN97" s="9">
        <f t="shared" si="326"/>
        <v>910230</v>
      </c>
      <c r="BO97" s="19" cm="1">
        <f t="array" ref="BO97">SUM(_xlfn._xlws.FILTER($C97:$BJ97,$C$8:$BJ$8=BO$8))</f>
        <v>17206.769999999997</v>
      </c>
      <c r="BP97" s="46">
        <f t="shared" si="327"/>
        <v>1911.863333333333</v>
      </c>
      <c r="BQ97" s="75" cm="1">
        <f t="array" ref="BQ97">BM97-SUM(_xlfn._xlws.FILTER(C97:BJ97,$C$8:$BJ$8=$BM$8))</f>
        <v>0</v>
      </c>
      <c r="BR97" s="75" cm="1">
        <f t="array" ref="BR97">BO97-SUM(_xlfn._xlws.FILTER(C97:BJ97,$C$8:$BJ$8=$BO$8))</f>
        <v>0</v>
      </c>
    </row>
    <row r="98" spans="1:70" ht="19.5" customHeight="1" outlineLevel="1" x14ac:dyDescent="0.2">
      <c r="A98" s="64"/>
      <c r="B98" s="91" t="str">
        <v>ΚΛΙΜΑΤΙΣΜΟΣ / ΣΥΜΠΑΡΑΓΩΓΗ</v>
      </c>
      <c r="C98" s="93"/>
      <c r="D98" s="57"/>
      <c r="E98" s="65"/>
      <c r="F98" s="9">
        <f t="shared" si="390"/>
        <v>0</v>
      </c>
      <c r="G98" s="51"/>
      <c r="H98" s="46">
        <f t="shared" si="317"/>
        <v>0</v>
      </c>
      <c r="I98" s="56"/>
      <c r="J98" s="57"/>
      <c r="K98" s="65"/>
      <c r="L98" s="9">
        <f t="shared" si="393"/>
        <v>0</v>
      </c>
      <c r="M98" s="51"/>
      <c r="N98" s="46">
        <f t="shared" si="286"/>
        <v>0</v>
      </c>
      <c r="O98" s="93"/>
      <c r="P98" s="57"/>
      <c r="Q98" s="65"/>
      <c r="R98" s="9">
        <f t="shared" si="396"/>
        <v>0</v>
      </c>
      <c r="S98" s="51"/>
      <c r="T98" s="46">
        <f t="shared" si="318"/>
        <v>0</v>
      </c>
      <c r="U98" s="93"/>
      <c r="V98" s="57"/>
      <c r="W98" s="65"/>
      <c r="X98" s="9">
        <f t="shared" si="399"/>
        <v>0</v>
      </c>
      <c r="Y98" s="51"/>
      <c r="Z98" s="46">
        <f t="shared" si="319"/>
        <v>0</v>
      </c>
      <c r="AA98" s="93"/>
      <c r="AB98" s="57"/>
      <c r="AC98" s="65"/>
      <c r="AD98" s="9">
        <f t="shared" si="402"/>
        <v>0</v>
      </c>
      <c r="AE98" s="51"/>
      <c r="AF98" s="46">
        <f t="shared" si="320"/>
        <v>0</v>
      </c>
      <c r="AG98" s="93"/>
      <c r="AH98" s="57"/>
      <c r="AI98" s="65"/>
      <c r="AJ98" s="9">
        <f t="shared" si="405"/>
        <v>0</v>
      </c>
      <c r="AK98" s="51"/>
      <c r="AL98" s="46">
        <f t="shared" si="321"/>
        <v>0</v>
      </c>
      <c r="AM98" s="93"/>
      <c r="AN98" s="57"/>
      <c r="AO98" s="65"/>
      <c r="AP98" s="9">
        <f t="shared" si="408"/>
        <v>0</v>
      </c>
      <c r="AQ98" s="51"/>
      <c r="AR98" s="46">
        <f t="shared" si="322"/>
        <v>0</v>
      </c>
      <c r="AS98" s="93"/>
      <c r="AT98" s="57"/>
      <c r="AU98" s="65"/>
      <c r="AV98" s="9">
        <f t="shared" si="411"/>
        <v>0</v>
      </c>
      <c r="AW98" s="51"/>
      <c r="AX98" s="46">
        <f t="shared" si="323"/>
        <v>0</v>
      </c>
      <c r="AY98" s="93"/>
      <c r="AZ98" s="57"/>
      <c r="BA98" s="65"/>
      <c r="BB98" s="9">
        <f t="shared" si="414"/>
        <v>0</v>
      </c>
      <c r="BC98" s="51"/>
      <c r="BD98" s="46">
        <f t="shared" si="324"/>
        <v>0</v>
      </c>
      <c r="BE98" s="93"/>
      <c r="BF98" s="57"/>
      <c r="BG98" s="65"/>
      <c r="BH98" s="9">
        <f t="shared" si="417"/>
        <v>0</v>
      </c>
      <c r="BI98" s="51"/>
      <c r="BJ98" s="46">
        <f t="shared" si="325"/>
        <v>0</v>
      </c>
      <c r="BK98" s="93" cm="1">
        <f t="array" ref="BK98">SUM(_xlfn._xlws.FILTER($C98:$BJ98,$C$8:$BJ$8=BK$8))</f>
        <v>0</v>
      </c>
      <c r="BL98" s="57" cm="1">
        <f t="array" ref="BL98">SUM(_xlfn._xlws.FILTER($C98:$BJ98,$C$8:$BJ$8=BL$8))</f>
        <v>0</v>
      </c>
      <c r="BM98" s="65" cm="1">
        <f t="array" ref="BM98">SUM(_xlfn._xlws.FILTER($C98:$BJ98,$C$8:$BJ$8=BM$8))</f>
        <v>0</v>
      </c>
      <c r="BN98" s="9">
        <f t="shared" si="326"/>
        <v>0</v>
      </c>
      <c r="BO98" s="51" cm="1">
        <f t="array" ref="BO98">SUM(_xlfn._xlws.FILTER($C98:$BJ98,$C$8:$BJ$8=BO$8))</f>
        <v>0</v>
      </c>
      <c r="BP98" s="46">
        <f t="shared" si="327"/>
        <v>0</v>
      </c>
      <c r="BQ98" s="75" cm="1">
        <f t="array" ref="BQ98">BM98-SUM(_xlfn._xlws.FILTER(C98:BJ98,$C$8:$BJ$8=$BM$8))</f>
        <v>0</v>
      </c>
      <c r="BR98" s="75" cm="1">
        <f t="array" ref="BR98">BO98-SUM(_xlfn._xlws.FILTER(C98:BJ98,$C$8:$BJ$8=$BO$8))</f>
        <v>0</v>
      </c>
    </row>
    <row r="99" spans="1:70" ht="19.5" customHeight="1" outlineLevel="1" thickBot="1" x14ac:dyDescent="0.25">
      <c r="A99" s="63"/>
      <c r="B99" s="94" t="str">
        <v>ΕΙΚΟΝΙΚΗ ΔΙΑΣΥΝΔΕΣΗ</v>
      </c>
      <c r="C99" s="93"/>
      <c r="D99" s="56"/>
      <c r="E99" s="65">
        <v>846</v>
      </c>
      <c r="F99" s="57"/>
      <c r="G99" s="51">
        <v>0.89</v>
      </c>
      <c r="H99" s="49">
        <f t="shared" si="317"/>
        <v>0</v>
      </c>
      <c r="I99" s="56"/>
      <c r="J99" s="56"/>
      <c r="K99" s="65"/>
      <c r="L99" s="57"/>
      <c r="M99" s="51"/>
      <c r="N99" s="49">
        <f t="shared" si="286"/>
        <v>0</v>
      </c>
      <c r="O99" s="93"/>
      <c r="P99" s="56"/>
      <c r="Q99" s="65"/>
      <c r="R99" s="57"/>
      <c r="S99" s="51"/>
      <c r="T99" s="49">
        <f t="shared" si="318"/>
        <v>0</v>
      </c>
      <c r="U99" s="93"/>
      <c r="V99" s="56"/>
      <c r="W99" s="65"/>
      <c r="X99" s="9">
        <f t="shared" si="399"/>
        <v>0</v>
      </c>
      <c r="Y99" s="51"/>
      <c r="Z99" s="46">
        <f t="shared" si="319"/>
        <v>0</v>
      </c>
      <c r="AA99" s="93"/>
      <c r="AB99" s="56"/>
      <c r="AC99" s="65"/>
      <c r="AD99" s="9">
        <f t="shared" si="402"/>
        <v>0</v>
      </c>
      <c r="AE99" s="51"/>
      <c r="AF99" s="46">
        <f t="shared" si="320"/>
        <v>0</v>
      </c>
      <c r="AG99" s="93"/>
      <c r="AH99" s="56"/>
      <c r="AI99" s="65"/>
      <c r="AJ99" s="9">
        <f t="shared" si="405"/>
        <v>0</v>
      </c>
      <c r="AK99" s="51"/>
      <c r="AL99" s="46">
        <f t="shared" si="321"/>
        <v>0</v>
      </c>
      <c r="AM99" s="93"/>
      <c r="AN99" s="56"/>
      <c r="AO99" s="65"/>
      <c r="AP99" s="57"/>
      <c r="AQ99" s="51"/>
      <c r="AR99" s="49">
        <f t="shared" si="322"/>
        <v>0</v>
      </c>
      <c r="AS99" s="93"/>
      <c r="AT99" s="56"/>
      <c r="AU99" s="65"/>
      <c r="AV99" s="57"/>
      <c r="AW99" s="51"/>
      <c r="AX99" s="49">
        <f t="shared" si="323"/>
        <v>0</v>
      </c>
      <c r="AY99" s="93"/>
      <c r="AZ99" s="56"/>
      <c r="BA99" s="65"/>
      <c r="BB99" s="57"/>
      <c r="BC99" s="51"/>
      <c r="BD99" s="49">
        <f t="shared" si="324"/>
        <v>0</v>
      </c>
      <c r="BE99" s="93"/>
      <c r="BF99" s="56"/>
      <c r="BG99" s="65"/>
      <c r="BH99" s="57"/>
      <c r="BI99" s="51"/>
      <c r="BJ99" s="49">
        <f t="shared" si="325"/>
        <v>0</v>
      </c>
      <c r="BK99" s="93" cm="1">
        <f t="array" ref="BK99">SUM(_xlfn._xlws.FILTER($C99:$BJ99,$C$8:$BJ$8=BK$8))</f>
        <v>0</v>
      </c>
      <c r="BL99" s="56" cm="1">
        <f t="array" ref="BL99">SUM(_xlfn._xlws.FILTER($C99:$BJ99,$C$8:$BJ$8=BL$8))</f>
        <v>0</v>
      </c>
      <c r="BM99" s="65" cm="1">
        <f t="array" ref="BM99">SUM(_xlfn._xlws.FILTER($C99:$BJ99,$C$8:$BJ$8=BM$8))</f>
        <v>846</v>
      </c>
      <c r="BN99" s="57">
        <f t="shared" si="326"/>
        <v>0</v>
      </c>
      <c r="BO99" s="51" cm="1">
        <f t="array" ref="BO99">SUM(_xlfn._xlws.FILTER($C99:$BJ99,$C$8:$BJ$8=BO$8))</f>
        <v>0.89</v>
      </c>
      <c r="BP99" s="49">
        <f t="shared" si="327"/>
        <v>0</v>
      </c>
      <c r="BQ99" s="75" cm="1">
        <f t="array" ref="BQ99">BM99-SUM(_xlfn._xlws.FILTER(C99:BJ99,$C$8:$BJ$8=$BM$8))</f>
        <v>0</v>
      </c>
      <c r="BR99" s="75" cm="1">
        <f t="array" ref="BR99">BO99-SUM(_xlfn._xlws.FILTER(C99:BJ99,$C$8:$BJ$8=$BO$8))</f>
        <v>0</v>
      </c>
    </row>
    <row r="100" spans="1:70" ht="36" customHeight="1" outlineLevel="1" x14ac:dyDescent="0.2">
      <c r="A100" s="62">
        <v>14</v>
      </c>
      <c r="B100" s="95" t="s">
        <v>45</v>
      </c>
      <c r="C100" s="90">
        <f t="shared" ref="C100:E100" si="421">SUM(C101:C106)</f>
        <v>0</v>
      </c>
      <c r="D100" s="48">
        <f t="shared" si="421"/>
        <v>0</v>
      </c>
      <c r="E100" s="39">
        <f t="shared" si="421"/>
        <v>0</v>
      </c>
      <c r="F100" s="39">
        <f t="shared" ref="F100:F105" si="422">IFERROR(E100/(C100+D100),0)</f>
        <v>0</v>
      </c>
      <c r="G100" s="45">
        <f t="shared" ref="G100" si="423">SUM(G101:G106)</f>
        <v>0</v>
      </c>
      <c r="H100" s="26">
        <f t="shared" si="317"/>
        <v>0</v>
      </c>
      <c r="I100" s="48">
        <f>SUM(I101:I105)</f>
        <v>0</v>
      </c>
      <c r="J100" s="48">
        <f>SUM(J101:J105)</f>
        <v>0</v>
      </c>
      <c r="K100" s="39">
        <f t="shared" ref="K100" si="424">SUM(K101:K106)</f>
        <v>0</v>
      </c>
      <c r="L100" s="39">
        <f t="shared" ref="L100:L105" si="425">IFERROR(K100/(I100+J100),0)</f>
        <v>0</v>
      </c>
      <c r="M100" s="45">
        <f t="shared" ref="M100" si="426">SUM(M101:M106)</f>
        <v>0</v>
      </c>
      <c r="N100" s="26">
        <f t="shared" si="286"/>
        <v>0</v>
      </c>
      <c r="O100" s="90">
        <f t="shared" ref="O100:Q100" si="427">SUM(O101:O106)</f>
        <v>0</v>
      </c>
      <c r="P100" s="48">
        <f t="shared" si="427"/>
        <v>0</v>
      </c>
      <c r="Q100" s="39">
        <f t="shared" si="427"/>
        <v>0</v>
      </c>
      <c r="R100" s="39">
        <f t="shared" ref="R100:R105" si="428">IFERROR(Q100/(O100+P100),0)</f>
        <v>0</v>
      </c>
      <c r="S100" s="45">
        <f t="shared" ref="S100" si="429">SUM(S101:S106)</f>
        <v>0</v>
      </c>
      <c r="T100" s="26">
        <f t="shared" si="318"/>
        <v>0</v>
      </c>
      <c r="U100" s="90">
        <f t="shared" ref="U100:W100" si="430">SUM(U101:U106)</f>
        <v>0</v>
      </c>
      <c r="V100" s="48">
        <f t="shared" si="430"/>
        <v>0</v>
      </c>
      <c r="W100" s="39">
        <f t="shared" si="430"/>
        <v>0</v>
      </c>
      <c r="X100" s="39">
        <f t="shared" si="399"/>
        <v>0</v>
      </c>
      <c r="Y100" s="45">
        <f t="shared" ref="Y100" si="431">SUM(Y101:Y106)</f>
        <v>0</v>
      </c>
      <c r="Z100" s="26">
        <f t="shared" si="319"/>
        <v>0</v>
      </c>
      <c r="AA100" s="90">
        <f t="shared" ref="AA100:AC100" si="432">SUM(AA101:AA106)</f>
        <v>0</v>
      </c>
      <c r="AB100" s="48">
        <f t="shared" si="432"/>
        <v>0</v>
      </c>
      <c r="AC100" s="39">
        <f t="shared" si="432"/>
        <v>0</v>
      </c>
      <c r="AD100" s="39">
        <f t="shared" si="402"/>
        <v>0</v>
      </c>
      <c r="AE100" s="45">
        <f t="shared" ref="AE100" si="433">SUM(AE101:AE106)</f>
        <v>0</v>
      </c>
      <c r="AF100" s="26">
        <f t="shared" si="320"/>
        <v>0</v>
      </c>
      <c r="AG100" s="90">
        <f t="shared" ref="AG100:AI100" si="434">SUM(AG101:AG106)</f>
        <v>0</v>
      </c>
      <c r="AH100" s="48">
        <f t="shared" si="434"/>
        <v>0</v>
      </c>
      <c r="AI100" s="39">
        <f t="shared" si="434"/>
        <v>0</v>
      </c>
      <c r="AJ100" s="39">
        <f t="shared" si="405"/>
        <v>0</v>
      </c>
      <c r="AK100" s="45">
        <f t="shared" ref="AK100" si="435">SUM(AK101:AK106)</f>
        <v>0</v>
      </c>
      <c r="AL100" s="26">
        <f t="shared" si="321"/>
        <v>0</v>
      </c>
      <c r="AM100" s="90">
        <f t="shared" ref="AM100:AO100" si="436">SUM(AM101:AM106)</f>
        <v>0</v>
      </c>
      <c r="AN100" s="48">
        <f t="shared" si="436"/>
        <v>0</v>
      </c>
      <c r="AO100" s="39">
        <f t="shared" si="436"/>
        <v>0</v>
      </c>
      <c r="AP100" s="39">
        <f t="shared" ref="AP100:AP105" si="437">IFERROR(AO100/(AM100+AN100),0)</f>
        <v>0</v>
      </c>
      <c r="AQ100" s="45">
        <f t="shared" ref="AQ100" si="438">SUM(AQ101:AQ106)</f>
        <v>0</v>
      </c>
      <c r="AR100" s="26">
        <f t="shared" si="322"/>
        <v>0</v>
      </c>
      <c r="AS100" s="90">
        <f t="shared" ref="AS100:AU100" si="439">SUM(AS101:AS106)</f>
        <v>0</v>
      </c>
      <c r="AT100" s="48">
        <f t="shared" si="439"/>
        <v>0</v>
      </c>
      <c r="AU100" s="39">
        <f t="shared" si="439"/>
        <v>0</v>
      </c>
      <c r="AV100" s="39">
        <f t="shared" ref="AV100:AV105" si="440">IFERROR(AU100/(AS100+AT100),0)</f>
        <v>0</v>
      </c>
      <c r="AW100" s="45">
        <f t="shared" ref="AW100" si="441">SUM(AW101:AW106)</f>
        <v>0</v>
      </c>
      <c r="AX100" s="26">
        <f t="shared" si="323"/>
        <v>0</v>
      </c>
      <c r="AY100" s="90">
        <f t="shared" ref="AY100:BA100" si="442">SUM(AY101:AY106)</f>
        <v>0</v>
      </c>
      <c r="AZ100" s="48">
        <f t="shared" si="442"/>
        <v>0</v>
      </c>
      <c r="BA100" s="39">
        <f t="shared" si="442"/>
        <v>0</v>
      </c>
      <c r="BB100" s="39">
        <f t="shared" ref="BB100:BB105" si="443">IFERROR(BA100/(AY100+AZ100),0)</f>
        <v>0</v>
      </c>
      <c r="BC100" s="45">
        <f t="shared" ref="BC100" si="444">SUM(BC101:BC106)</f>
        <v>0</v>
      </c>
      <c r="BD100" s="26">
        <f t="shared" si="324"/>
        <v>0</v>
      </c>
      <c r="BE100" s="90">
        <f t="shared" ref="BE100:BG100" si="445">SUM(BE101:BE106)</f>
        <v>1</v>
      </c>
      <c r="BF100" s="48">
        <f t="shared" si="445"/>
        <v>0</v>
      </c>
      <c r="BG100" s="39">
        <f t="shared" si="445"/>
        <v>4709854</v>
      </c>
      <c r="BH100" s="39">
        <f t="shared" ref="BH100:BH105" si="446">IFERROR(BG100/(BE100+BF100),0)</f>
        <v>4709854</v>
      </c>
      <c r="BI100" s="45">
        <f t="shared" ref="BI100" si="447">SUM(BI101:BI106)</f>
        <v>10653.6</v>
      </c>
      <c r="BJ100" s="26">
        <f t="shared" si="325"/>
        <v>10653.6</v>
      </c>
      <c r="BK100" s="90">
        <f t="shared" ref="BK100:BM100" si="448">SUM(BK101:BK106)</f>
        <v>1</v>
      </c>
      <c r="BL100" s="48">
        <f t="shared" si="448"/>
        <v>0</v>
      </c>
      <c r="BM100" s="39">
        <f t="shared" si="448"/>
        <v>4709854</v>
      </c>
      <c r="BN100" s="39">
        <f t="shared" si="326"/>
        <v>4709854</v>
      </c>
      <c r="BO100" s="45">
        <f t="shared" ref="BO100" si="449">SUM(BO101:BO106)</f>
        <v>10653.6</v>
      </c>
      <c r="BP100" s="26">
        <f t="shared" si="327"/>
        <v>10653.6</v>
      </c>
      <c r="BQ100" s="75" cm="1">
        <f t="array" ref="BQ100">BM100-SUM(_xlfn._xlws.FILTER(C100:BJ100,$C$8:$BJ$8=$BM$8))</f>
        <v>0</v>
      </c>
      <c r="BR100" s="75" cm="1">
        <f t="array" ref="BR100">BO100-SUM(_xlfn._xlws.FILTER(C100:BJ100,$C$8:$BJ$8=$BO$8))</f>
        <v>0</v>
      </c>
    </row>
    <row r="101" spans="1:70" ht="19.5" customHeight="1" outlineLevel="1" x14ac:dyDescent="0.2">
      <c r="A101" s="63"/>
      <c r="B101" s="91" t="str" cm="1">
        <f t="array" ref="B101:B106">$B$10:$B$15</f>
        <v>ΟΙΚΙΑΚΟΣ</v>
      </c>
      <c r="C101" s="92"/>
      <c r="D101" s="9"/>
      <c r="E101" s="9"/>
      <c r="F101" s="9">
        <f t="shared" si="422"/>
        <v>0</v>
      </c>
      <c r="G101" s="19"/>
      <c r="H101" s="46">
        <f t="shared" si="317"/>
        <v>0</v>
      </c>
      <c r="I101" s="114"/>
      <c r="J101" s="9"/>
      <c r="K101" s="9"/>
      <c r="L101" s="9">
        <f t="shared" si="425"/>
        <v>0</v>
      </c>
      <c r="M101" s="19"/>
      <c r="N101" s="46">
        <f t="shared" si="286"/>
        <v>0</v>
      </c>
      <c r="O101" s="92"/>
      <c r="P101" s="9"/>
      <c r="Q101" s="9"/>
      <c r="R101" s="9">
        <f t="shared" si="428"/>
        <v>0</v>
      </c>
      <c r="S101" s="19"/>
      <c r="T101" s="46">
        <f t="shared" si="318"/>
        <v>0</v>
      </c>
      <c r="U101" s="92"/>
      <c r="V101" s="9"/>
      <c r="W101" s="9"/>
      <c r="X101" s="9">
        <f t="shared" si="399"/>
        <v>0</v>
      </c>
      <c r="Y101" s="19"/>
      <c r="Z101" s="46">
        <f t="shared" si="319"/>
        <v>0</v>
      </c>
      <c r="AA101" s="92"/>
      <c r="AB101" s="9"/>
      <c r="AC101" s="9"/>
      <c r="AD101" s="9">
        <f t="shared" si="402"/>
        <v>0</v>
      </c>
      <c r="AE101" s="19"/>
      <c r="AF101" s="46">
        <f t="shared" si="320"/>
        <v>0</v>
      </c>
      <c r="AG101" s="92"/>
      <c r="AH101" s="9"/>
      <c r="AI101" s="9"/>
      <c r="AJ101" s="9">
        <f t="shared" si="405"/>
        <v>0</v>
      </c>
      <c r="AK101" s="19"/>
      <c r="AL101" s="46">
        <f t="shared" si="321"/>
        <v>0</v>
      </c>
      <c r="AM101" s="92"/>
      <c r="AN101" s="9"/>
      <c r="AO101" s="9"/>
      <c r="AP101" s="9">
        <f t="shared" si="437"/>
        <v>0</v>
      </c>
      <c r="AQ101" s="19"/>
      <c r="AR101" s="46">
        <f t="shared" si="322"/>
        <v>0</v>
      </c>
      <c r="AS101" s="92"/>
      <c r="AT101" s="9"/>
      <c r="AU101" s="9"/>
      <c r="AV101" s="9">
        <f t="shared" si="440"/>
        <v>0</v>
      </c>
      <c r="AW101" s="19"/>
      <c r="AX101" s="46">
        <f t="shared" si="323"/>
        <v>0</v>
      </c>
      <c r="AY101" s="92"/>
      <c r="AZ101" s="9"/>
      <c r="BA101" s="9"/>
      <c r="BB101" s="9">
        <f t="shared" si="443"/>
        <v>0</v>
      </c>
      <c r="BC101" s="19"/>
      <c r="BD101" s="46">
        <f t="shared" si="324"/>
        <v>0</v>
      </c>
      <c r="BE101" s="92"/>
      <c r="BF101" s="9"/>
      <c r="BG101" s="9"/>
      <c r="BH101" s="9">
        <f t="shared" si="446"/>
        <v>0</v>
      </c>
      <c r="BI101" s="19"/>
      <c r="BJ101" s="46">
        <f t="shared" si="325"/>
        <v>0</v>
      </c>
      <c r="BK101" s="92" cm="1">
        <f t="array" ref="BK101">SUM(_xlfn._xlws.FILTER($C101:$BJ101,$C$8:$BJ$8=BK$8))</f>
        <v>0</v>
      </c>
      <c r="BL101" s="9" cm="1">
        <f t="array" ref="BL101">SUM(_xlfn._xlws.FILTER($C101:$BJ101,$C$8:$BJ$8=BL$8))</f>
        <v>0</v>
      </c>
      <c r="BM101" s="9" cm="1">
        <f t="array" ref="BM101">SUM(_xlfn._xlws.FILTER($C101:$BJ101,$C$8:$BJ$8=BM$8))</f>
        <v>0</v>
      </c>
      <c r="BN101" s="9">
        <f t="shared" si="326"/>
        <v>0</v>
      </c>
      <c r="BO101" s="19" cm="1">
        <f t="array" ref="BO101">SUM(_xlfn._xlws.FILTER($C101:$BJ101,$C$8:$BJ$8=BO$8))</f>
        <v>0</v>
      </c>
      <c r="BP101" s="46">
        <f t="shared" si="327"/>
        <v>0</v>
      </c>
      <c r="BQ101" s="75" cm="1">
        <f t="array" ref="BQ101">BM101-SUM(_xlfn._xlws.FILTER(C101:BJ101,$C$8:$BJ$8=$BM$8))</f>
        <v>0</v>
      </c>
      <c r="BR101" s="75" cm="1">
        <f t="array" ref="BR101">BO101-SUM(_xlfn._xlws.FILTER(C101:BJ101,$C$8:$BJ$8=$BO$8))</f>
        <v>0</v>
      </c>
    </row>
    <row r="102" spans="1:70" ht="19.5" customHeight="1" outlineLevel="1" x14ac:dyDescent="0.2">
      <c r="A102" s="63"/>
      <c r="B102" s="91" t="str">
        <v>ΕΜΠΟΡΙΚΟΣ</v>
      </c>
      <c r="C102" s="92"/>
      <c r="D102" s="9"/>
      <c r="E102" s="9"/>
      <c r="F102" s="9">
        <f t="shared" si="422"/>
        <v>0</v>
      </c>
      <c r="G102" s="19"/>
      <c r="H102" s="46">
        <f t="shared" si="317"/>
        <v>0</v>
      </c>
      <c r="I102" s="114"/>
      <c r="J102" s="9"/>
      <c r="K102" s="9"/>
      <c r="L102" s="9">
        <f t="shared" si="425"/>
        <v>0</v>
      </c>
      <c r="M102" s="19"/>
      <c r="N102" s="46">
        <f t="shared" si="286"/>
        <v>0</v>
      </c>
      <c r="O102" s="92"/>
      <c r="P102" s="9"/>
      <c r="Q102" s="9"/>
      <c r="R102" s="9">
        <f t="shared" si="428"/>
        <v>0</v>
      </c>
      <c r="S102" s="19"/>
      <c r="T102" s="46">
        <f t="shared" si="318"/>
        <v>0</v>
      </c>
      <c r="U102" s="92"/>
      <c r="V102" s="9"/>
      <c r="W102" s="9"/>
      <c r="X102" s="9">
        <f t="shared" si="399"/>
        <v>0</v>
      </c>
      <c r="Y102" s="19"/>
      <c r="Z102" s="46">
        <f t="shared" si="319"/>
        <v>0</v>
      </c>
      <c r="AA102" s="92"/>
      <c r="AB102" s="9"/>
      <c r="AC102" s="9"/>
      <c r="AD102" s="9">
        <f t="shared" si="402"/>
        <v>0</v>
      </c>
      <c r="AE102" s="19"/>
      <c r="AF102" s="46">
        <f t="shared" si="320"/>
        <v>0</v>
      </c>
      <c r="AG102" s="92"/>
      <c r="AH102" s="9"/>
      <c r="AI102" s="9"/>
      <c r="AJ102" s="9">
        <f t="shared" si="405"/>
        <v>0</v>
      </c>
      <c r="AK102" s="19"/>
      <c r="AL102" s="46">
        <f t="shared" si="321"/>
        <v>0</v>
      </c>
      <c r="AM102" s="92"/>
      <c r="AN102" s="9"/>
      <c r="AO102" s="9"/>
      <c r="AP102" s="9">
        <f t="shared" si="437"/>
        <v>0</v>
      </c>
      <c r="AQ102" s="19"/>
      <c r="AR102" s="46">
        <f t="shared" si="322"/>
        <v>0</v>
      </c>
      <c r="AS102" s="92"/>
      <c r="AT102" s="9"/>
      <c r="AU102" s="9"/>
      <c r="AV102" s="9">
        <f t="shared" si="440"/>
        <v>0</v>
      </c>
      <c r="AW102" s="19"/>
      <c r="AX102" s="46">
        <f t="shared" si="323"/>
        <v>0</v>
      </c>
      <c r="AY102" s="92"/>
      <c r="AZ102" s="9"/>
      <c r="BA102" s="9"/>
      <c r="BB102" s="9">
        <f t="shared" si="443"/>
        <v>0</v>
      </c>
      <c r="BC102" s="19"/>
      <c r="BD102" s="46">
        <f t="shared" si="324"/>
        <v>0</v>
      </c>
      <c r="BE102" s="92"/>
      <c r="BF102" s="9"/>
      <c r="BG102" s="9"/>
      <c r="BH102" s="9">
        <f t="shared" si="446"/>
        <v>0</v>
      </c>
      <c r="BI102" s="19"/>
      <c r="BJ102" s="46">
        <f t="shared" si="325"/>
        <v>0</v>
      </c>
      <c r="BK102" s="92" cm="1">
        <f t="array" ref="BK102">SUM(_xlfn._xlws.FILTER($C102:$BJ102,$C$8:$BJ$8=BK$8))</f>
        <v>0</v>
      </c>
      <c r="BL102" s="9" cm="1">
        <f t="array" ref="BL102">SUM(_xlfn._xlws.FILTER($C102:$BJ102,$C$8:$BJ$8=BL$8))</f>
        <v>0</v>
      </c>
      <c r="BM102" s="9" cm="1">
        <f t="array" ref="BM102">SUM(_xlfn._xlws.FILTER($C102:$BJ102,$C$8:$BJ$8=BM$8))</f>
        <v>0</v>
      </c>
      <c r="BN102" s="9">
        <f t="shared" si="326"/>
        <v>0</v>
      </c>
      <c r="BO102" s="19" cm="1">
        <f t="array" ref="BO102">SUM(_xlfn._xlws.FILTER($C102:$BJ102,$C$8:$BJ$8=BO$8))</f>
        <v>0</v>
      </c>
      <c r="BP102" s="46">
        <f t="shared" si="327"/>
        <v>0</v>
      </c>
      <c r="BQ102" s="75" cm="1">
        <f t="array" ref="BQ102">BM102-SUM(_xlfn._xlws.FILTER(C102:BJ102,$C$8:$BJ$8=$BM$8))</f>
        <v>0</v>
      </c>
      <c r="BR102" s="75" cm="1">
        <f t="array" ref="BR102">BO102-SUM(_xlfn._xlws.FILTER(C102:BJ102,$C$8:$BJ$8=$BO$8))</f>
        <v>0</v>
      </c>
    </row>
    <row r="103" spans="1:70" ht="19.5" customHeight="1" outlineLevel="1" x14ac:dyDescent="0.2">
      <c r="A103" s="63"/>
      <c r="B103" s="91" t="str">
        <v>CNG</v>
      </c>
      <c r="C103" s="92"/>
      <c r="D103" s="9"/>
      <c r="E103" s="9"/>
      <c r="F103" s="9">
        <f t="shared" si="422"/>
        <v>0</v>
      </c>
      <c r="G103" s="19"/>
      <c r="H103" s="46">
        <f t="shared" si="317"/>
        <v>0</v>
      </c>
      <c r="I103" s="114"/>
      <c r="J103" s="9"/>
      <c r="K103" s="9"/>
      <c r="L103" s="9">
        <f t="shared" si="425"/>
        <v>0</v>
      </c>
      <c r="M103" s="19"/>
      <c r="N103" s="46">
        <f t="shared" si="286"/>
        <v>0</v>
      </c>
      <c r="O103" s="92"/>
      <c r="P103" s="9"/>
      <c r="Q103" s="9"/>
      <c r="R103" s="9">
        <f t="shared" si="428"/>
        <v>0</v>
      </c>
      <c r="S103" s="19"/>
      <c r="T103" s="46">
        <f t="shared" si="318"/>
        <v>0</v>
      </c>
      <c r="U103" s="92"/>
      <c r="V103" s="9"/>
      <c r="W103" s="9"/>
      <c r="X103" s="9">
        <f t="shared" si="399"/>
        <v>0</v>
      </c>
      <c r="Y103" s="19"/>
      <c r="Z103" s="46">
        <f t="shared" si="319"/>
        <v>0</v>
      </c>
      <c r="AA103" s="92"/>
      <c r="AB103" s="9"/>
      <c r="AC103" s="9"/>
      <c r="AD103" s="9">
        <f t="shared" si="402"/>
        <v>0</v>
      </c>
      <c r="AE103" s="19"/>
      <c r="AF103" s="46">
        <f t="shared" si="320"/>
        <v>0</v>
      </c>
      <c r="AG103" s="92"/>
      <c r="AH103" s="9"/>
      <c r="AI103" s="9"/>
      <c r="AJ103" s="9">
        <f t="shared" si="405"/>
        <v>0</v>
      </c>
      <c r="AK103" s="19"/>
      <c r="AL103" s="46">
        <f t="shared" si="321"/>
        <v>0</v>
      </c>
      <c r="AM103" s="92"/>
      <c r="AN103" s="9"/>
      <c r="AO103" s="9"/>
      <c r="AP103" s="9">
        <f t="shared" si="437"/>
        <v>0</v>
      </c>
      <c r="AQ103" s="19"/>
      <c r="AR103" s="46">
        <f t="shared" si="322"/>
        <v>0</v>
      </c>
      <c r="AS103" s="92"/>
      <c r="AT103" s="9"/>
      <c r="AU103" s="9"/>
      <c r="AV103" s="9">
        <f t="shared" si="440"/>
        <v>0</v>
      </c>
      <c r="AW103" s="19"/>
      <c r="AX103" s="46">
        <f t="shared" si="323"/>
        <v>0</v>
      </c>
      <c r="AY103" s="92"/>
      <c r="AZ103" s="9"/>
      <c r="BA103" s="9"/>
      <c r="BB103" s="9">
        <f t="shared" si="443"/>
        <v>0</v>
      </c>
      <c r="BC103" s="19"/>
      <c r="BD103" s="46">
        <f t="shared" si="324"/>
        <v>0</v>
      </c>
      <c r="BE103" s="92"/>
      <c r="BF103" s="9"/>
      <c r="BG103" s="9"/>
      <c r="BH103" s="9">
        <f t="shared" si="446"/>
        <v>0</v>
      </c>
      <c r="BI103" s="19"/>
      <c r="BJ103" s="46">
        <f t="shared" si="325"/>
        <v>0</v>
      </c>
      <c r="BK103" s="92" cm="1">
        <f t="array" ref="BK103">SUM(_xlfn._xlws.FILTER($C103:$BJ103,$C$8:$BJ$8=BK$8))</f>
        <v>0</v>
      </c>
      <c r="BL103" s="9" cm="1">
        <f t="array" ref="BL103">SUM(_xlfn._xlws.FILTER($C103:$BJ103,$C$8:$BJ$8=BL$8))</f>
        <v>0</v>
      </c>
      <c r="BM103" s="9" cm="1">
        <f t="array" ref="BM103">SUM(_xlfn._xlws.FILTER($C103:$BJ103,$C$8:$BJ$8=BM$8))</f>
        <v>0</v>
      </c>
      <c r="BN103" s="9">
        <f t="shared" si="326"/>
        <v>0</v>
      </c>
      <c r="BO103" s="19" cm="1">
        <f t="array" ref="BO103">SUM(_xlfn._xlws.FILTER($C103:$BJ103,$C$8:$BJ$8=BO$8))</f>
        <v>0</v>
      </c>
      <c r="BP103" s="46">
        <f t="shared" si="327"/>
        <v>0</v>
      </c>
      <c r="BQ103" s="75" cm="1">
        <f t="array" ref="BQ103">BM103-SUM(_xlfn._xlws.FILTER(C103:BJ103,$C$8:$BJ$8=$BM$8))</f>
        <v>0</v>
      </c>
      <c r="BR103" s="75" cm="1">
        <f t="array" ref="BR103">BO103-SUM(_xlfn._xlws.FILTER(C103:BJ103,$C$8:$BJ$8=$BO$8))</f>
        <v>0</v>
      </c>
    </row>
    <row r="104" spans="1:70" ht="19.5" customHeight="1" outlineLevel="1" x14ac:dyDescent="0.2">
      <c r="A104" s="63"/>
      <c r="B104" s="91" t="str">
        <v>ΒΙΟΜΗΧΑΝΙΚΟΣ</v>
      </c>
      <c r="C104" s="92"/>
      <c r="D104" s="9"/>
      <c r="E104" s="9"/>
      <c r="F104" s="9">
        <f t="shared" si="422"/>
        <v>0</v>
      </c>
      <c r="G104" s="19"/>
      <c r="H104" s="46">
        <f t="shared" si="317"/>
        <v>0</v>
      </c>
      <c r="I104" s="114"/>
      <c r="J104" s="9"/>
      <c r="K104" s="9"/>
      <c r="L104" s="9">
        <f t="shared" si="425"/>
        <v>0</v>
      </c>
      <c r="M104" s="19"/>
      <c r="N104" s="46">
        <f t="shared" si="286"/>
        <v>0</v>
      </c>
      <c r="O104" s="92"/>
      <c r="P104" s="9"/>
      <c r="Q104" s="9"/>
      <c r="R104" s="9">
        <f t="shared" si="428"/>
        <v>0</v>
      </c>
      <c r="S104" s="19"/>
      <c r="T104" s="46">
        <f t="shared" si="318"/>
        <v>0</v>
      </c>
      <c r="U104" s="92"/>
      <c r="V104" s="9"/>
      <c r="W104" s="9"/>
      <c r="X104" s="9">
        <f t="shared" si="399"/>
        <v>0</v>
      </c>
      <c r="Y104" s="19"/>
      <c r="Z104" s="46">
        <f t="shared" si="319"/>
        <v>0</v>
      </c>
      <c r="AA104" s="92"/>
      <c r="AB104" s="9"/>
      <c r="AC104" s="9"/>
      <c r="AD104" s="9">
        <f t="shared" si="402"/>
        <v>0</v>
      </c>
      <c r="AE104" s="19"/>
      <c r="AF104" s="46">
        <f t="shared" si="320"/>
        <v>0</v>
      </c>
      <c r="AG104" s="92"/>
      <c r="AH104" s="9"/>
      <c r="AI104" s="9"/>
      <c r="AJ104" s="9">
        <f t="shared" si="405"/>
        <v>0</v>
      </c>
      <c r="AK104" s="19"/>
      <c r="AL104" s="46">
        <f t="shared" si="321"/>
        <v>0</v>
      </c>
      <c r="AM104" s="92"/>
      <c r="AN104" s="9"/>
      <c r="AO104" s="9"/>
      <c r="AP104" s="9">
        <f t="shared" si="437"/>
        <v>0</v>
      </c>
      <c r="AQ104" s="19"/>
      <c r="AR104" s="46">
        <f t="shared" si="322"/>
        <v>0</v>
      </c>
      <c r="AS104" s="92"/>
      <c r="AT104" s="9"/>
      <c r="AU104" s="9"/>
      <c r="AV104" s="9">
        <f t="shared" si="440"/>
        <v>0</v>
      </c>
      <c r="AW104" s="19"/>
      <c r="AX104" s="46">
        <f t="shared" si="323"/>
        <v>0</v>
      </c>
      <c r="AY104" s="92"/>
      <c r="AZ104" s="9"/>
      <c r="BA104" s="9"/>
      <c r="BB104" s="9">
        <f t="shared" si="443"/>
        <v>0</v>
      </c>
      <c r="BC104" s="19"/>
      <c r="BD104" s="46">
        <f t="shared" si="324"/>
        <v>0</v>
      </c>
      <c r="BE104" s="92">
        <v>1</v>
      </c>
      <c r="BF104" s="9"/>
      <c r="BG104" s="9">
        <v>4709854</v>
      </c>
      <c r="BH104" s="9">
        <f t="shared" si="446"/>
        <v>4709854</v>
      </c>
      <c r="BI104" s="19">
        <v>10653.6</v>
      </c>
      <c r="BJ104" s="46">
        <f t="shared" si="325"/>
        <v>10653.6</v>
      </c>
      <c r="BK104" s="92" cm="1">
        <f t="array" ref="BK104">SUM(_xlfn._xlws.FILTER($C104:$BJ104,$C$8:$BJ$8=BK$8))</f>
        <v>1</v>
      </c>
      <c r="BL104" s="9" cm="1">
        <f t="array" ref="BL104">SUM(_xlfn._xlws.FILTER($C104:$BJ104,$C$8:$BJ$8=BL$8))</f>
        <v>0</v>
      </c>
      <c r="BM104" s="9" cm="1">
        <f t="array" ref="BM104">SUM(_xlfn._xlws.FILTER($C104:$BJ104,$C$8:$BJ$8=BM$8))</f>
        <v>4709854</v>
      </c>
      <c r="BN104" s="9">
        <f t="shared" si="326"/>
        <v>4709854</v>
      </c>
      <c r="BO104" s="19" cm="1">
        <f t="array" ref="BO104">SUM(_xlfn._xlws.FILTER($C104:$BJ104,$C$8:$BJ$8=BO$8))</f>
        <v>10653.6</v>
      </c>
      <c r="BP104" s="46">
        <f t="shared" si="327"/>
        <v>10653.6</v>
      </c>
      <c r="BQ104" s="75" cm="1">
        <f t="array" ref="BQ104">BM104-SUM(_xlfn._xlws.FILTER(C104:BJ104,$C$8:$BJ$8=$BM$8))</f>
        <v>0</v>
      </c>
      <c r="BR104" s="75" cm="1">
        <f t="array" ref="BR104">BO104-SUM(_xlfn._xlws.FILTER(C104:BJ104,$C$8:$BJ$8=$BO$8))</f>
        <v>0</v>
      </c>
    </row>
    <row r="105" spans="1:70" ht="19.5" customHeight="1" outlineLevel="1" x14ac:dyDescent="0.2">
      <c r="A105" s="64"/>
      <c r="B105" s="91" t="str">
        <v>ΚΛΙΜΑΤΙΣΜΟΣ / ΣΥΜΠΑΡΑΓΩΓΗ</v>
      </c>
      <c r="C105" s="93"/>
      <c r="D105" s="57"/>
      <c r="E105" s="65"/>
      <c r="F105" s="9">
        <f t="shared" si="422"/>
        <v>0</v>
      </c>
      <c r="G105" s="51"/>
      <c r="H105" s="46">
        <f t="shared" si="317"/>
        <v>0</v>
      </c>
      <c r="I105" s="56"/>
      <c r="J105" s="57"/>
      <c r="K105" s="65"/>
      <c r="L105" s="9">
        <f t="shared" si="425"/>
        <v>0</v>
      </c>
      <c r="M105" s="51"/>
      <c r="N105" s="46">
        <f t="shared" si="286"/>
        <v>0</v>
      </c>
      <c r="O105" s="93"/>
      <c r="P105" s="57"/>
      <c r="Q105" s="65"/>
      <c r="R105" s="9">
        <f t="shared" si="428"/>
        <v>0</v>
      </c>
      <c r="S105" s="51"/>
      <c r="T105" s="46">
        <f t="shared" si="318"/>
        <v>0</v>
      </c>
      <c r="U105" s="93"/>
      <c r="V105" s="57"/>
      <c r="W105" s="65"/>
      <c r="X105" s="9">
        <f t="shared" si="399"/>
        <v>0</v>
      </c>
      <c r="Y105" s="51"/>
      <c r="Z105" s="46">
        <f t="shared" si="319"/>
        <v>0</v>
      </c>
      <c r="AA105" s="93"/>
      <c r="AB105" s="57"/>
      <c r="AC105" s="65"/>
      <c r="AD105" s="9">
        <f t="shared" si="402"/>
        <v>0</v>
      </c>
      <c r="AE105" s="51"/>
      <c r="AF105" s="46">
        <f t="shared" si="320"/>
        <v>0</v>
      </c>
      <c r="AG105" s="93"/>
      <c r="AH105" s="57"/>
      <c r="AI105" s="65"/>
      <c r="AJ105" s="9">
        <f t="shared" si="405"/>
        <v>0</v>
      </c>
      <c r="AK105" s="51"/>
      <c r="AL105" s="46">
        <f t="shared" si="321"/>
        <v>0</v>
      </c>
      <c r="AM105" s="93"/>
      <c r="AN105" s="57"/>
      <c r="AO105" s="65"/>
      <c r="AP105" s="9">
        <f t="shared" si="437"/>
        <v>0</v>
      </c>
      <c r="AQ105" s="51"/>
      <c r="AR105" s="46">
        <f t="shared" si="322"/>
        <v>0</v>
      </c>
      <c r="AS105" s="93"/>
      <c r="AT105" s="57"/>
      <c r="AU105" s="65"/>
      <c r="AV105" s="9">
        <f t="shared" si="440"/>
        <v>0</v>
      </c>
      <c r="AW105" s="51"/>
      <c r="AX105" s="46">
        <f t="shared" si="323"/>
        <v>0</v>
      </c>
      <c r="AY105" s="93"/>
      <c r="AZ105" s="57"/>
      <c r="BA105" s="65"/>
      <c r="BB105" s="9">
        <f t="shared" si="443"/>
        <v>0</v>
      </c>
      <c r="BC105" s="51"/>
      <c r="BD105" s="46">
        <f t="shared" si="324"/>
        <v>0</v>
      </c>
      <c r="BE105" s="93"/>
      <c r="BF105" s="57"/>
      <c r="BG105" s="65"/>
      <c r="BH105" s="9">
        <f t="shared" si="446"/>
        <v>0</v>
      </c>
      <c r="BI105" s="51"/>
      <c r="BJ105" s="46">
        <f t="shared" si="325"/>
        <v>0</v>
      </c>
      <c r="BK105" s="93" cm="1">
        <f t="array" ref="BK105">SUM(_xlfn._xlws.FILTER($C105:$BJ105,$C$8:$BJ$8=BK$8))</f>
        <v>0</v>
      </c>
      <c r="BL105" s="57" cm="1">
        <f t="array" ref="BL105">SUM(_xlfn._xlws.FILTER($C105:$BJ105,$C$8:$BJ$8=BL$8))</f>
        <v>0</v>
      </c>
      <c r="BM105" s="65" cm="1">
        <f t="array" ref="BM105">SUM(_xlfn._xlws.FILTER($C105:$BJ105,$C$8:$BJ$8=BM$8))</f>
        <v>0</v>
      </c>
      <c r="BN105" s="9">
        <f t="shared" si="326"/>
        <v>0</v>
      </c>
      <c r="BO105" s="51" cm="1">
        <f t="array" ref="BO105">SUM(_xlfn._xlws.FILTER($C105:$BJ105,$C$8:$BJ$8=BO$8))</f>
        <v>0</v>
      </c>
      <c r="BP105" s="46">
        <f t="shared" si="327"/>
        <v>0</v>
      </c>
      <c r="BQ105" s="75" cm="1">
        <f t="array" ref="BQ105">BM105-SUM(_xlfn._xlws.FILTER(C105:BJ105,$C$8:$BJ$8=$BM$8))</f>
        <v>0</v>
      </c>
      <c r="BR105" s="75" cm="1">
        <f t="array" ref="BR105">BO105-SUM(_xlfn._xlws.FILTER(C105:BJ105,$C$8:$BJ$8=$BO$8))</f>
        <v>0</v>
      </c>
    </row>
    <row r="106" spans="1:70" ht="19.5" customHeight="1" outlineLevel="1" thickBot="1" x14ac:dyDescent="0.25">
      <c r="A106" s="63"/>
      <c r="B106" s="94" t="str">
        <v>ΕΙΚΟΝΙΚΗ ΔΙΑΣΥΝΔΕΣΗ</v>
      </c>
      <c r="C106" s="93"/>
      <c r="D106" s="56"/>
      <c r="E106" s="65"/>
      <c r="F106" s="57"/>
      <c r="G106" s="51"/>
      <c r="H106" s="49">
        <f t="shared" si="317"/>
        <v>0</v>
      </c>
      <c r="I106" s="56"/>
      <c r="J106" s="56"/>
      <c r="K106" s="65"/>
      <c r="L106" s="57"/>
      <c r="M106" s="51"/>
      <c r="N106" s="49">
        <f t="shared" si="286"/>
        <v>0</v>
      </c>
      <c r="O106" s="93"/>
      <c r="P106" s="56"/>
      <c r="Q106" s="65"/>
      <c r="R106" s="57"/>
      <c r="S106" s="51"/>
      <c r="T106" s="49">
        <f t="shared" si="318"/>
        <v>0</v>
      </c>
      <c r="U106" s="93"/>
      <c r="V106" s="56"/>
      <c r="W106" s="65"/>
      <c r="X106" s="57"/>
      <c r="Y106" s="51"/>
      <c r="Z106" s="49">
        <f t="shared" si="319"/>
        <v>0</v>
      </c>
      <c r="AA106" s="93"/>
      <c r="AB106" s="56"/>
      <c r="AC106" s="65"/>
      <c r="AD106" s="57"/>
      <c r="AE106" s="51"/>
      <c r="AF106" s="49">
        <f t="shared" si="320"/>
        <v>0</v>
      </c>
      <c r="AG106" s="93"/>
      <c r="AH106" s="56"/>
      <c r="AI106" s="65"/>
      <c r="AJ106" s="57"/>
      <c r="AK106" s="51"/>
      <c r="AL106" s="49">
        <f t="shared" si="321"/>
        <v>0</v>
      </c>
      <c r="AM106" s="93"/>
      <c r="AN106" s="56"/>
      <c r="AO106" s="65"/>
      <c r="AP106" s="57"/>
      <c r="AQ106" s="51"/>
      <c r="AR106" s="49">
        <f t="shared" si="322"/>
        <v>0</v>
      </c>
      <c r="AS106" s="93"/>
      <c r="AT106" s="56"/>
      <c r="AU106" s="65"/>
      <c r="AV106" s="57"/>
      <c r="AW106" s="51"/>
      <c r="AX106" s="49">
        <f t="shared" si="323"/>
        <v>0</v>
      </c>
      <c r="AY106" s="93"/>
      <c r="AZ106" s="56"/>
      <c r="BA106" s="65"/>
      <c r="BB106" s="57"/>
      <c r="BC106" s="51"/>
      <c r="BD106" s="49">
        <f t="shared" si="324"/>
        <v>0</v>
      </c>
      <c r="BE106" s="93"/>
      <c r="BF106" s="56"/>
      <c r="BG106" s="65"/>
      <c r="BH106" s="57"/>
      <c r="BI106" s="51"/>
      <c r="BJ106" s="49">
        <f t="shared" si="325"/>
        <v>0</v>
      </c>
      <c r="BK106" s="93" cm="1">
        <f t="array" ref="BK106">SUM(_xlfn._xlws.FILTER($C106:$BJ106,$C$8:$BJ$8=BK$8))</f>
        <v>0</v>
      </c>
      <c r="BL106" s="56" cm="1">
        <f t="array" ref="BL106">SUM(_xlfn._xlws.FILTER($C106:$BJ106,$C$8:$BJ$8=BL$8))</f>
        <v>0</v>
      </c>
      <c r="BM106" s="65" cm="1">
        <f t="array" ref="BM106">SUM(_xlfn._xlws.FILTER($C106:$BJ106,$C$8:$BJ$8=BM$8))</f>
        <v>0</v>
      </c>
      <c r="BN106" s="57">
        <f t="shared" si="326"/>
        <v>0</v>
      </c>
      <c r="BO106" s="51" cm="1">
        <f t="array" ref="BO106">SUM(_xlfn._xlws.FILTER($C106:$BJ106,$C$8:$BJ$8=BO$8))</f>
        <v>0</v>
      </c>
      <c r="BP106" s="49">
        <f t="shared" si="327"/>
        <v>0</v>
      </c>
      <c r="BQ106" s="75" cm="1">
        <f t="array" ref="BQ106">BM106-SUM(_xlfn._xlws.FILTER(C106:BJ106,$C$8:$BJ$8=$BM$8))</f>
        <v>0</v>
      </c>
      <c r="BR106" s="75" cm="1">
        <f t="array" ref="BR106">BO106-SUM(_xlfn._xlws.FILTER(C106:BJ106,$C$8:$BJ$8=$BO$8))</f>
        <v>0</v>
      </c>
    </row>
    <row r="107" spans="1:70" ht="36" customHeight="1" outlineLevel="1" x14ac:dyDescent="0.2">
      <c r="A107" s="62">
        <v>15</v>
      </c>
      <c r="B107" s="95" t="s">
        <v>46</v>
      </c>
      <c r="C107" s="90">
        <f t="shared" ref="C107:E107" si="450">SUM(C108:C113)</f>
        <v>0</v>
      </c>
      <c r="D107" s="48">
        <f t="shared" si="450"/>
        <v>0</v>
      </c>
      <c r="E107" s="39">
        <f t="shared" si="450"/>
        <v>0</v>
      </c>
      <c r="F107" s="39">
        <f t="shared" ref="F107:F112" si="451">IFERROR(E107/(C107+D107),0)</f>
        <v>0</v>
      </c>
      <c r="G107" s="45">
        <f t="shared" ref="G107" si="452">SUM(G108:G113)</f>
        <v>0</v>
      </c>
      <c r="H107" s="26">
        <f t="shared" si="317"/>
        <v>0</v>
      </c>
      <c r="I107" s="48">
        <f>SUM(I108:I112)</f>
        <v>2</v>
      </c>
      <c r="J107" s="48">
        <f>SUM(J108:J112)</f>
        <v>0</v>
      </c>
      <c r="K107" s="39">
        <f t="shared" ref="K107" si="453">SUM(K108:K113)</f>
        <v>19169378</v>
      </c>
      <c r="L107" s="39">
        <f t="shared" ref="L107:L112" si="454">IFERROR(K107/(I107+J107),0)</f>
        <v>9584689</v>
      </c>
      <c r="M107" s="45">
        <f t="shared" ref="M107" si="455">SUM(M108:M113)</f>
        <v>21801.94</v>
      </c>
      <c r="N107" s="26">
        <f t="shared" si="286"/>
        <v>10900.97</v>
      </c>
      <c r="O107" s="90">
        <f t="shared" ref="O107:Q107" si="456">SUM(O108:O113)</f>
        <v>0</v>
      </c>
      <c r="P107" s="48">
        <f t="shared" si="456"/>
        <v>0</v>
      </c>
      <c r="Q107" s="39">
        <f t="shared" si="456"/>
        <v>0</v>
      </c>
      <c r="R107" s="39">
        <f t="shared" ref="R107:R112" si="457">IFERROR(Q107/(O107+P107),0)</f>
        <v>0</v>
      </c>
      <c r="S107" s="45">
        <f t="shared" ref="S107" si="458">SUM(S108:S113)</f>
        <v>0</v>
      </c>
      <c r="T107" s="26">
        <f t="shared" si="318"/>
        <v>0</v>
      </c>
      <c r="U107" s="90">
        <f t="shared" ref="U107:W107" si="459">SUM(U108:U113)</f>
        <v>0</v>
      </c>
      <c r="V107" s="48">
        <f t="shared" si="459"/>
        <v>0</v>
      </c>
      <c r="W107" s="39">
        <f t="shared" si="459"/>
        <v>0</v>
      </c>
      <c r="X107" s="39">
        <f t="shared" ref="X107:X112" si="460">IFERROR(W107/(U107+V107),0)</f>
        <v>0</v>
      </c>
      <c r="Y107" s="45">
        <f t="shared" ref="Y107" si="461">SUM(Y108:Y113)</f>
        <v>0</v>
      </c>
      <c r="Z107" s="26">
        <f t="shared" si="319"/>
        <v>0</v>
      </c>
      <c r="AA107" s="90">
        <f t="shared" ref="AA107:AC107" si="462">SUM(AA108:AA113)</f>
        <v>0</v>
      </c>
      <c r="AB107" s="48">
        <f t="shared" si="462"/>
        <v>0</v>
      </c>
      <c r="AC107" s="39">
        <f t="shared" si="462"/>
        <v>0</v>
      </c>
      <c r="AD107" s="39">
        <f t="shared" ref="AD107:AD112" si="463">IFERROR(AC107/(AA107+AB107),0)</f>
        <v>0</v>
      </c>
      <c r="AE107" s="45">
        <f t="shared" ref="AE107" si="464">SUM(AE108:AE113)</f>
        <v>0</v>
      </c>
      <c r="AF107" s="26">
        <f t="shared" si="320"/>
        <v>0</v>
      </c>
      <c r="AG107" s="90">
        <f t="shared" ref="AG107:AI107" si="465">SUM(AG108:AG113)</f>
        <v>0</v>
      </c>
      <c r="AH107" s="48">
        <f t="shared" si="465"/>
        <v>0</v>
      </c>
      <c r="AI107" s="39">
        <f t="shared" si="465"/>
        <v>0</v>
      </c>
      <c r="AJ107" s="39">
        <f t="shared" ref="AJ107:AJ112" si="466">IFERROR(AI107/(AG107+AH107),0)</f>
        <v>0</v>
      </c>
      <c r="AK107" s="45">
        <f t="shared" ref="AK107" si="467">SUM(AK108:AK113)</f>
        <v>0</v>
      </c>
      <c r="AL107" s="26">
        <f t="shared" si="321"/>
        <v>0</v>
      </c>
      <c r="AM107" s="90">
        <f t="shared" ref="AM107:AO107" si="468">SUM(AM108:AM113)</f>
        <v>0</v>
      </c>
      <c r="AN107" s="48">
        <f t="shared" si="468"/>
        <v>0</v>
      </c>
      <c r="AO107" s="39">
        <f t="shared" si="468"/>
        <v>0</v>
      </c>
      <c r="AP107" s="39">
        <f t="shared" ref="AP107:AP112" si="469">IFERROR(AO107/(AM107+AN107),0)</f>
        <v>0</v>
      </c>
      <c r="AQ107" s="45">
        <f t="shared" ref="AQ107" si="470">SUM(AQ108:AQ113)</f>
        <v>0</v>
      </c>
      <c r="AR107" s="26">
        <f t="shared" si="322"/>
        <v>0</v>
      </c>
      <c r="AS107" s="90">
        <f t="shared" ref="AS107:AU107" si="471">SUM(AS108:AS113)</f>
        <v>0</v>
      </c>
      <c r="AT107" s="48">
        <f t="shared" si="471"/>
        <v>0</v>
      </c>
      <c r="AU107" s="39">
        <f t="shared" si="471"/>
        <v>0</v>
      </c>
      <c r="AV107" s="39">
        <f t="shared" ref="AV107:AV112" si="472">IFERROR(AU107/(AS107+AT107),0)</f>
        <v>0</v>
      </c>
      <c r="AW107" s="45">
        <f t="shared" ref="AW107" si="473">SUM(AW108:AW113)</f>
        <v>0</v>
      </c>
      <c r="AX107" s="26">
        <f t="shared" si="323"/>
        <v>0</v>
      </c>
      <c r="AY107" s="90">
        <f t="shared" ref="AY107:BA107" si="474">SUM(AY108:AY113)</f>
        <v>0</v>
      </c>
      <c r="AZ107" s="48">
        <f t="shared" si="474"/>
        <v>0</v>
      </c>
      <c r="BA107" s="39">
        <f t="shared" si="474"/>
        <v>0</v>
      </c>
      <c r="BB107" s="39">
        <f t="shared" ref="BB107:BB112" si="475">IFERROR(BA107/(AY107+AZ107),0)</f>
        <v>0</v>
      </c>
      <c r="BC107" s="45">
        <f t="shared" ref="BC107" si="476">SUM(BC108:BC113)</f>
        <v>0</v>
      </c>
      <c r="BD107" s="26">
        <f t="shared" si="324"/>
        <v>0</v>
      </c>
      <c r="BE107" s="90">
        <f t="shared" ref="BE107:BG107" si="477">SUM(BE108:BE113)</f>
        <v>0</v>
      </c>
      <c r="BF107" s="48">
        <f t="shared" si="477"/>
        <v>0</v>
      </c>
      <c r="BG107" s="39">
        <f t="shared" si="477"/>
        <v>0</v>
      </c>
      <c r="BH107" s="39">
        <f t="shared" ref="BH107:BH112" si="478">IFERROR(BG107/(BE107+BF107),0)</f>
        <v>0</v>
      </c>
      <c r="BI107" s="45">
        <f t="shared" ref="BI107" si="479">SUM(BI108:BI113)</f>
        <v>0</v>
      </c>
      <c r="BJ107" s="26">
        <f t="shared" si="325"/>
        <v>0</v>
      </c>
      <c r="BK107" s="90">
        <f t="shared" ref="BK107:BM107" si="480">SUM(BK108:BK113)</f>
        <v>2</v>
      </c>
      <c r="BL107" s="48">
        <f t="shared" si="480"/>
        <v>0</v>
      </c>
      <c r="BM107" s="39">
        <f t="shared" si="480"/>
        <v>19169378</v>
      </c>
      <c r="BN107" s="39">
        <f t="shared" si="326"/>
        <v>9584689</v>
      </c>
      <c r="BO107" s="45">
        <f t="shared" ref="BO107" si="481">SUM(BO108:BO113)</f>
        <v>21801.94</v>
      </c>
      <c r="BP107" s="26">
        <f t="shared" si="327"/>
        <v>10900.97</v>
      </c>
      <c r="BQ107" s="75" cm="1">
        <f t="array" ref="BQ107">BM107-SUM(_xlfn._xlws.FILTER(C107:BJ107,$C$8:$BJ$8=$BM$8))</f>
        <v>0</v>
      </c>
      <c r="BR107" s="75" cm="1">
        <f t="array" ref="BR107">BO107-SUM(_xlfn._xlws.FILTER(C107:BJ107,$C$8:$BJ$8=$BO$8))</f>
        <v>0</v>
      </c>
    </row>
    <row r="108" spans="1:70" ht="19.5" customHeight="1" outlineLevel="1" x14ac:dyDescent="0.2">
      <c r="A108" s="63"/>
      <c r="B108" s="91" t="str" cm="1">
        <f t="array" ref="B108:B113">$B$10:$B$15</f>
        <v>ΟΙΚΙΑΚΟΣ</v>
      </c>
      <c r="C108" s="92"/>
      <c r="D108" s="9"/>
      <c r="E108" s="9"/>
      <c r="F108" s="9">
        <f t="shared" si="451"/>
        <v>0</v>
      </c>
      <c r="G108" s="19"/>
      <c r="H108" s="46">
        <f t="shared" si="317"/>
        <v>0</v>
      </c>
      <c r="I108" s="114"/>
      <c r="J108" s="9"/>
      <c r="K108" s="9"/>
      <c r="L108" s="9">
        <f t="shared" si="454"/>
        <v>0</v>
      </c>
      <c r="M108" s="19"/>
      <c r="N108" s="46">
        <f t="shared" si="286"/>
        <v>0</v>
      </c>
      <c r="O108" s="92"/>
      <c r="P108" s="9"/>
      <c r="Q108" s="9"/>
      <c r="R108" s="9">
        <f t="shared" si="457"/>
        <v>0</v>
      </c>
      <c r="S108" s="19"/>
      <c r="T108" s="46">
        <f t="shared" si="318"/>
        <v>0</v>
      </c>
      <c r="U108" s="92"/>
      <c r="V108" s="9"/>
      <c r="W108" s="9"/>
      <c r="X108" s="9">
        <f t="shared" si="460"/>
        <v>0</v>
      </c>
      <c r="Y108" s="19"/>
      <c r="Z108" s="46">
        <f t="shared" si="319"/>
        <v>0</v>
      </c>
      <c r="AA108" s="92"/>
      <c r="AB108" s="9"/>
      <c r="AC108" s="9"/>
      <c r="AD108" s="9">
        <f t="shared" si="463"/>
        <v>0</v>
      </c>
      <c r="AE108" s="19"/>
      <c r="AF108" s="46">
        <f t="shared" si="320"/>
        <v>0</v>
      </c>
      <c r="AG108" s="92"/>
      <c r="AH108" s="9"/>
      <c r="AI108" s="9"/>
      <c r="AJ108" s="9">
        <f t="shared" si="466"/>
        <v>0</v>
      </c>
      <c r="AK108" s="19"/>
      <c r="AL108" s="46">
        <f t="shared" si="321"/>
        <v>0</v>
      </c>
      <c r="AM108" s="92"/>
      <c r="AN108" s="9"/>
      <c r="AO108" s="9"/>
      <c r="AP108" s="9">
        <f t="shared" si="469"/>
        <v>0</v>
      </c>
      <c r="AQ108" s="19"/>
      <c r="AR108" s="46">
        <f t="shared" si="322"/>
        <v>0</v>
      </c>
      <c r="AS108" s="92"/>
      <c r="AT108" s="9"/>
      <c r="AU108" s="9"/>
      <c r="AV108" s="9">
        <f t="shared" si="472"/>
        <v>0</v>
      </c>
      <c r="AW108" s="19"/>
      <c r="AX108" s="46">
        <f t="shared" si="323"/>
        <v>0</v>
      </c>
      <c r="AY108" s="92"/>
      <c r="AZ108" s="9"/>
      <c r="BA108" s="9"/>
      <c r="BB108" s="9">
        <f t="shared" si="475"/>
        <v>0</v>
      </c>
      <c r="BC108" s="19"/>
      <c r="BD108" s="46">
        <f t="shared" si="324"/>
        <v>0</v>
      </c>
      <c r="BE108" s="92"/>
      <c r="BF108" s="9"/>
      <c r="BG108" s="9"/>
      <c r="BH108" s="9">
        <f t="shared" si="478"/>
        <v>0</v>
      </c>
      <c r="BI108" s="19"/>
      <c r="BJ108" s="46">
        <f t="shared" si="325"/>
        <v>0</v>
      </c>
      <c r="BK108" s="92" cm="1">
        <f t="array" ref="BK108">SUM(_xlfn._xlws.FILTER($C108:$BJ108,$C$8:$BJ$8=BK$8))</f>
        <v>0</v>
      </c>
      <c r="BL108" s="9" cm="1">
        <f t="array" ref="BL108">SUM(_xlfn._xlws.FILTER($C108:$BJ108,$C$8:$BJ$8=BL$8))</f>
        <v>0</v>
      </c>
      <c r="BM108" s="9" cm="1">
        <f t="array" ref="BM108">SUM(_xlfn._xlws.FILTER($C108:$BJ108,$C$8:$BJ$8=BM$8))</f>
        <v>0</v>
      </c>
      <c r="BN108" s="9">
        <f t="shared" si="326"/>
        <v>0</v>
      </c>
      <c r="BO108" s="19" cm="1">
        <f t="array" ref="BO108">SUM(_xlfn._xlws.FILTER($C108:$BJ108,$C$8:$BJ$8=BO$8))</f>
        <v>0</v>
      </c>
      <c r="BP108" s="46">
        <f t="shared" si="327"/>
        <v>0</v>
      </c>
      <c r="BQ108" s="75" cm="1">
        <f t="array" ref="BQ108">BM108-SUM(_xlfn._xlws.FILTER(C108:BJ108,$C$8:$BJ$8=$BM$8))</f>
        <v>0</v>
      </c>
      <c r="BR108" s="75" cm="1">
        <f t="array" ref="BR108">BO108-SUM(_xlfn._xlws.FILTER(C108:BJ108,$C$8:$BJ$8=$BO$8))</f>
        <v>0</v>
      </c>
    </row>
    <row r="109" spans="1:70" ht="19.5" customHeight="1" outlineLevel="1" x14ac:dyDescent="0.2">
      <c r="A109" s="63"/>
      <c r="B109" s="91" t="str">
        <v>ΕΜΠΟΡΙΚΟΣ</v>
      </c>
      <c r="C109" s="92"/>
      <c r="D109" s="9"/>
      <c r="E109" s="9"/>
      <c r="F109" s="9">
        <f t="shared" si="451"/>
        <v>0</v>
      </c>
      <c r="G109" s="19"/>
      <c r="H109" s="46">
        <f t="shared" si="317"/>
        <v>0</v>
      </c>
      <c r="I109" s="114"/>
      <c r="J109" s="9"/>
      <c r="K109" s="9"/>
      <c r="L109" s="9">
        <f t="shared" si="454"/>
        <v>0</v>
      </c>
      <c r="M109" s="19"/>
      <c r="N109" s="46">
        <f t="shared" si="286"/>
        <v>0</v>
      </c>
      <c r="O109" s="92"/>
      <c r="P109" s="9"/>
      <c r="Q109" s="9"/>
      <c r="R109" s="9">
        <f t="shared" si="457"/>
        <v>0</v>
      </c>
      <c r="S109" s="19"/>
      <c r="T109" s="46">
        <f t="shared" si="318"/>
        <v>0</v>
      </c>
      <c r="U109" s="92"/>
      <c r="V109" s="9"/>
      <c r="W109" s="9"/>
      <c r="X109" s="9">
        <f t="shared" si="460"/>
        <v>0</v>
      </c>
      <c r="Y109" s="19"/>
      <c r="Z109" s="46">
        <f t="shared" si="319"/>
        <v>0</v>
      </c>
      <c r="AA109" s="92"/>
      <c r="AB109" s="9"/>
      <c r="AC109" s="9"/>
      <c r="AD109" s="9">
        <f t="shared" si="463"/>
        <v>0</v>
      </c>
      <c r="AE109" s="19"/>
      <c r="AF109" s="46">
        <f t="shared" si="320"/>
        <v>0</v>
      </c>
      <c r="AG109" s="92"/>
      <c r="AH109" s="9"/>
      <c r="AI109" s="9"/>
      <c r="AJ109" s="9">
        <f t="shared" si="466"/>
        <v>0</v>
      </c>
      <c r="AK109" s="19"/>
      <c r="AL109" s="46">
        <f t="shared" si="321"/>
        <v>0</v>
      </c>
      <c r="AM109" s="92"/>
      <c r="AN109" s="9"/>
      <c r="AO109" s="9"/>
      <c r="AP109" s="9">
        <f t="shared" si="469"/>
        <v>0</v>
      </c>
      <c r="AQ109" s="19"/>
      <c r="AR109" s="46">
        <f t="shared" si="322"/>
        <v>0</v>
      </c>
      <c r="AS109" s="92"/>
      <c r="AT109" s="9"/>
      <c r="AU109" s="9"/>
      <c r="AV109" s="9">
        <f t="shared" si="472"/>
        <v>0</v>
      </c>
      <c r="AW109" s="19"/>
      <c r="AX109" s="46">
        <f t="shared" si="323"/>
        <v>0</v>
      </c>
      <c r="AY109" s="92"/>
      <c r="AZ109" s="9"/>
      <c r="BA109" s="9"/>
      <c r="BB109" s="9">
        <f t="shared" si="475"/>
        <v>0</v>
      </c>
      <c r="BC109" s="19"/>
      <c r="BD109" s="46">
        <f t="shared" si="324"/>
        <v>0</v>
      </c>
      <c r="BE109" s="92"/>
      <c r="BF109" s="9"/>
      <c r="BG109" s="9"/>
      <c r="BH109" s="9">
        <f t="shared" si="478"/>
        <v>0</v>
      </c>
      <c r="BI109" s="19"/>
      <c r="BJ109" s="46">
        <f t="shared" si="325"/>
        <v>0</v>
      </c>
      <c r="BK109" s="92" cm="1">
        <f t="array" ref="BK109">SUM(_xlfn._xlws.FILTER($C109:$BJ109,$C$8:$BJ$8=BK$8))</f>
        <v>0</v>
      </c>
      <c r="BL109" s="9" cm="1">
        <f t="array" ref="BL109">SUM(_xlfn._xlws.FILTER($C109:$BJ109,$C$8:$BJ$8=BL$8))</f>
        <v>0</v>
      </c>
      <c r="BM109" s="9" cm="1">
        <f t="array" ref="BM109">SUM(_xlfn._xlws.FILTER($C109:$BJ109,$C$8:$BJ$8=BM$8))</f>
        <v>0</v>
      </c>
      <c r="BN109" s="9">
        <f t="shared" si="326"/>
        <v>0</v>
      </c>
      <c r="BO109" s="19" cm="1">
        <f t="array" ref="BO109">SUM(_xlfn._xlws.FILTER($C109:$BJ109,$C$8:$BJ$8=BO$8))</f>
        <v>0</v>
      </c>
      <c r="BP109" s="46">
        <f t="shared" si="327"/>
        <v>0</v>
      </c>
      <c r="BQ109" s="75" cm="1">
        <f t="array" ref="BQ109">BM109-SUM(_xlfn._xlws.FILTER(C109:BJ109,$C$8:$BJ$8=$BM$8))</f>
        <v>0</v>
      </c>
      <c r="BR109" s="75" cm="1">
        <f t="array" ref="BR109">BO109-SUM(_xlfn._xlws.FILTER(C109:BJ109,$C$8:$BJ$8=$BO$8))</f>
        <v>0</v>
      </c>
    </row>
    <row r="110" spans="1:70" ht="19.5" customHeight="1" outlineLevel="1" x14ac:dyDescent="0.2">
      <c r="A110" s="63"/>
      <c r="B110" s="91" t="str">
        <v>CNG</v>
      </c>
      <c r="C110" s="92"/>
      <c r="D110" s="9"/>
      <c r="E110" s="9"/>
      <c r="F110" s="9">
        <f t="shared" si="451"/>
        <v>0</v>
      </c>
      <c r="G110" s="19"/>
      <c r="H110" s="46">
        <f t="shared" si="317"/>
        <v>0</v>
      </c>
      <c r="I110" s="114"/>
      <c r="J110" s="9"/>
      <c r="K110" s="9"/>
      <c r="L110" s="9">
        <f t="shared" si="454"/>
        <v>0</v>
      </c>
      <c r="M110" s="19"/>
      <c r="N110" s="46">
        <f t="shared" si="286"/>
        <v>0</v>
      </c>
      <c r="O110" s="92"/>
      <c r="P110" s="9"/>
      <c r="Q110" s="9"/>
      <c r="R110" s="9">
        <f t="shared" si="457"/>
        <v>0</v>
      </c>
      <c r="S110" s="19"/>
      <c r="T110" s="46">
        <f t="shared" si="318"/>
        <v>0</v>
      </c>
      <c r="U110" s="92"/>
      <c r="V110" s="9"/>
      <c r="W110" s="9"/>
      <c r="X110" s="9">
        <f t="shared" si="460"/>
        <v>0</v>
      </c>
      <c r="Y110" s="19"/>
      <c r="Z110" s="46">
        <f t="shared" si="319"/>
        <v>0</v>
      </c>
      <c r="AA110" s="92"/>
      <c r="AB110" s="9"/>
      <c r="AC110" s="9"/>
      <c r="AD110" s="9">
        <f t="shared" si="463"/>
        <v>0</v>
      </c>
      <c r="AE110" s="19"/>
      <c r="AF110" s="46">
        <f t="shared" si="320"/>
        <v>0</v>
      </c>
      <c r="AG110" s="92"/>
      <c r="AH110" s="9"/>
      <c r="AI110" s="9"/>
      <c r="AJ110" s="9">
        <f t="shared" si="466"/>
        <v>0</v>
      </c>
      <c r="AK110" s="19"/>
      <c r="AL110" s="46">
        <f t="shared" si="321"/>
        <v>0</v>
      </c>
      <c r="AM110" s="92"/>
      <c r="AN110" s="9"/>
      <c r="AO110" s="9"/>
      <c r="AP110" s="9">
        <f t="shared" si="469"/>
        <v>0</v>
      </c>
      <c r="AQ110" s="19"/>
      <c r="AR110" s="46">
        <f t="shared" si="322"/>
        <v>0</v>
      </c>
      <c r="AS110" s="92"/>
      <c r="AT110" s="9"/>
      <c r="AU110" s="9"/>
      <c r="AV110" s="9">
        <f t="shared" si="472"/>
        <v>0</v>
      </c>
      <c r="AW110" s="19"/>
      <c r="AX110" s="46">
        <f t="shared" si="323"/>
        <v>0</v>
      </c>
      <c r="AY110" s="92"/>
      <c r="AZ110" s="9"/>
      <c r="BA110" s="9"/>
      <c r="BB110" s="9">
        <f t="shared" si="475"/>
        <v>0</v>
      </c>
      <c r="BC110" s="19"/>
      <c r="BD110" s="46">
        <f t="shared" si="324"/>
        <v>0</v>
      </c>
      <c r="BE110" s="92"/>
      <c r="BF110" s="9"/>
      <c r="BG110" s="9"/>
      <c r="BH110" s="9">
        <f t="shared" si="478"/>
        <v>0</v>
      </c>
      <c r="BI110" s="19"/>
      <c r="BJ110" s="46">
        <f t="shared" si="325"/>
        <v>0</v>
      </c>
      <c r="BK110" s="92" cm="1">
        <f t="array" ref="BK110">SUM(_xlfn._xlws.FILTER($C110:$BJ110,$C$8:$BJ$8=BK$8))</f>
        <v>0</v>
      </c>
      <c r="BL110" s="9" cm="1">
        <f t="array" ref="BL110">SUM(_xlfn._xlws.FILTER($C110:$BJ110,$C$8:$BJ$8=BL$8))</f>
        <v>0</v>
      </c>
      <c r="BM110" s="9" cm="1">
        <f t="array" ref="BM110">SUM(_xlfn._xlws.FILTER($C110:$BJ110,$C$8:$BJ$8=BM$8))</f>
        <v>0</v>
      </c>
      <c r="BN110" s="9">
        <f t="shared" si="326"/>
        <v>0</v>
      </c>
      <c r="BO110" s="19" cm="1">
        <f t="array" ref="BO110">SUM(_xlfn._xlws.FILTER($C110:$BJ110,$C$8:$BJ$8=BO$8))</f>
        <v>0</v>
      </c>
      <c r="BP110" s="46">
        <f t="shared" si="327"/>
        <v>0</v>
      </c>
      <c r="BQ110" s="75" cm="1">
        <f t="array" ref="BQ110">BM110-SUM(_xlfn._xlws.FILTER(C110:BJ110,$C$8:$BJ$8=$BM$8))</f>
        <v>0</v>
      </c>
      <c r="BR110" s="75" cm="1">
        <f t="array" ref="BR110">BO110-SUM(_xlfn._xlws.FILTER(C110:BJ110,$C$8:$BJ$8=$BO$8))</f>
        <v>0</v>
      </c>
    </row>
    <row r="111" spans="1:70" ht="19.5" customHeight="1" outlineLevel="1" x14ac:dyDescent="0.2">
      <c r="A111" s="63"/>
      <c r="B111" s="91" t="str">
        <v>ΒΙΟΜΗΧΑΝΙΚΟΣ</v>
      </c>
      <c r="C111" s="92"/>
      <c r="D111" s="9"/>
      <c r="E111" s="9"/>
      <c r="F111" s="9">
        <f t="shared" si="451"/>
        <v>0</v>
      </c>
      <c r="G111" s="19"/>
      <c r="H111" s="46">
        <f t="shared" si="317"/>
        <v>0</v>
      </c>
      <c r="I111" s="114">
        <v>2</v>
      </c>
      <c r="J111" s="9"/>
      <c r="K111" s="9">
        <v>19169378</v>
      </c>
      <c r="L111" s="9">
        <f t="shared" si="454"/>
        <v>9584689</v>
      </c>
      <c r="M111" s="19">
        <v>21801.94</v>
      </c>
      <c r="N111" s="46">
        <f t="shared" si="286"/>
        <v>10900.97</v>
      </c>
      <c r="O111" s="92"/>
      <c r="P111" s="9"/>
      <c r="Q111" s="9"/>
      <c r="R111" s="9">
        <f t="shared" si="457"/>
        <v>0</v>
      </c>
      <c r="S111" s="19"/>
      <c r="T111" s="46">
        <f t="shared" si="318"/>
        <v>0</v>
      </c>
      <c r="U111" s="92"/>
      <c r="V111" s="9"/>
      <c r="W111" s="9"/>
      <c r="X111" s="9">
        <f t="shared" si="460"/>
        <v>0</v>
      </c>
      <c r="Y111" s="19"/>
      <c r="Z111" s="46">
        <f t="shared" si="319"/>
        <v>0</v>
      </c>
      <c r="AA111" s="92"/>
      <c r="AB111" s="9"/>
      <c r="AC111" s="9"/>
      <c r="AD111" s="9">
        <f t="shared" si="463"/>
        <v>0</v>
      </c>
      <c r="AE111" s="19"/>
      <c r="AF111" s="46">
        <f t="shared" si="320"/>
        <v>0</v>
      </c>
      <c r="AG111" s="92"/>
      <c r="AH111" s="9"/>
      <c r="AI111" s="9"/>
      <c r="AJ111" s="9">
        <f t="shared" si="466"/>
        <v>0</v>
      </c>
      <c r="AK111" s="19"/>
      <c r="AL111" s="46">
        <f t="shared" si="321"/>
        <v>0</v>
      </c>
      <c r="AM111" s="92"/>
      <c r="AN111" s="9"/>
      <c r="AO111" s="9"/>
      <c r="AP111" s="9">
        <f t="shared" si="469"/>
        <v>0</v>
      </c>
      <c r="AQ111" s="19"/>
      <c r="AR111" s="46">
        <f t="shared" si="322"/>
        <v>0</v>
      </c>
      <c r="AS111" s="92"/>
      <c r="AT111" s="9"/>
      <c r="AU111" s="9"/>
      <c r="AV111" s="9">
        <f t="shared" si="472"/>
        <v>0</v>
      </c>
      <c r="AW111" s="19"/>
      <c r="AX111" s="46">
        <f t="shared" si="323"/>
        <v>0</v>
      </c>
      <c r="AY111" s="92"/>
      <c r="AZ111" s="9"/>
      <c r="BA111" s="9"/>
      <c r="BB111" s="9">
        <f t="shared" si="475"/>
        <v>0</v>
      </c>
      <c r="BC111" s="19"/>
      <c r="BD111" s="46">
        <f t="shared" si="324"/>
        <v>0</v>
      </c>
      <c r="BE111" s="92"/>
      <c r="BF111" s="9"/>
      <c r="BG111" s="9"/>
      <c r="BH111" s="9">
        <f t="shared" si="478"/>
        <v>0</v>
      </c>
      <c r="BI111" s="19"/>
      <c r="BJ111" s="46">
        <f t="shared" si="325"/>
        <v>0</v>
      </c>
      <c r="BK111" s="92" cm="1">
        <f t="array" ref="BK111">SUM(_xlfn._xlws.FILTER($C111:$BJ111,$C$8:$BJ$8=BK$8))</f>
        <v>2</v>
      </c>
      <c r="BL111" s="9" cm="1">
        <f t="array" ref="BL111">SUM(_xlfn._xlws.FILTER($C111:$BJ111,$C$8:$BJ$8=BL$8))</f>
        <v>0</v>
      </c>
      <c r="BM111" s="9" cm="1">
        <f t="array" ref="BM111">SUM(_xlfn._xlws.FILTER($C111:$BJ111,$C$8:$BJ$8=BM$8))</f>
        <v>19169378</v>
      </c>
      <c r="BN111" s="9">
        <f t="shared" si="326"/>
        <v>9584689</v>
      </c>
      <c r="BO111" s="19" cm="1">
        <f t="array" ref="BO111">SUM(_xlfn._xlws.FILTER($C111:$BJ111,$C$8:$BJ$8=BO$8))</f>
        <v>21801.94</v>
      </c>
      <c r="BP111" s="46">
        <f t="shared" si="327"/>
        <v>10900.97</v>
      </c>
      <c r="BQ111" s="75" cm="1">
        <f t="array" ref="BQ111">BM111-SUM(_xlfn._xlws.FILTER(C111:BJ111,$C$8:$BJ$8=$BM$8))</f>
        <v>0</v>
      </c>
      <c r="BR111" s="75" cm="1">
        <f t="array" ref="BR111">BO111-SUM(_xlfn._xlws.FILTER(C111:BJ111,$C$8:$BJ$8=$BO$8))</f>
        <v>0</v>
      </c>
    </row>
    <row r="112" spans="1:70" ht="19.5" customHeight="1" outlineLevel="1" x14ac:dyDescent="0.2">
      <c r="A112" s="64"/>
      <c r="B112" s="91" t="str">
        <v>ΚΛΙΜΑΤΙΣΜΟΣ / ΣΥΜΠΑΡΑΓΩΓΗ</v>
      </c>
      <c r="C112" s="93"/>
      <c r="D112" s="57"/>
      <c r="E112" s="65"/>
      <c r="F112" s="9">
        <f t="shared" si="451"/>
        <v>0</v>
      </c>
      <c r="G112" s="51"/>
      <c r="H112" s="46">
        <f t="shared" si="317"/>
        <v>0</v>
      </c>
      <c r="I112" s="56"/>
      <c r="J112" s="57"/>
      <c r="K112" s="65"/>
      <c r="L112" s="9">
        <f t="shared" si="454"/>
        <v>0</v>
      </c>
      <c r="M112" s="51"/>
      <c r="N112" s="46">
        <f t="shared" si="286"/>
        <v>0</v>
      </c>
      <c r="O112" s="93"/>
      <c r="P112" s="57"/>
      <c r="Q112" s="65"/>
      <c r="R112" s="9">
        <f t="shared" si="457"/>
        <v>0</v>
      </c>
      <c r="S112" s="51"/>
      <c r="T112" s="46">
        <f t="shared" si="318"/>
        <v>0</v>
      </c>
      <c r="U112" s="93"/>
      <c r="V112" s="57"/>
      <c r="W112" s="65"/>
      <c r="X112" s="9">
        <f t="shared" si="460"/>
        <v>0</v>
      </c>
      <c r="Y112" s="51"/>
      <c r="Z112" s="46">
        <f t="shared" si="319"/>
        <v>0</v>
      </c>
      <c r="AA112" s="93"/>
      <c r="AB112" s="57"/>
      <c r="AC112" s="65"/>
      <c r="AD112" s="9">
        <f t="shared" si="463"/>
        <v>0</v>
      </c>
      <c r="AE112" s="51"/>
      <c r="AF112" s="46">
        <f t="shared" si="320"/>
        <v>0</v>
      </c>
      <c r="AG112" s="93"/>
      <c r="AH112" s="57"/>
      <c r="AI112" s="65"/>
      <c r="AJ112" s="9">
        <f t="shared" si="466"/>
        <v>0</v>
      </c>
      <c r="AK112" s="51"/>
      <c r="AL112" s="46">
        <f t="shared" si="321"/>
        <v>0</v>
      </c>
      <c r="AM112" s="93"/>
      <c r="AN112" s="57"/>
      <c r="AO112" s="65"/>
      <c r="AP112" s="9">
        <f t="shared" si="469"/>
        <v>0</v>
      </c>
      <c r="AQ112" s="51"/>
      <c r="AR112" s="46">
        <f t="shared" si="322"/>
        <v>0</v>
      </c>
      <c r="AS112" s="93"/>
      <c r="AT112" s="57"/>
      <c r="AU112" s="65"/>
      <c r="AV112" s="9">
        <f t="shared" si="472"/>
        <v>0</v>
      </c>
      <c r="AW112" s="51"/>
      <c r="AX112" s="46">
        <f t="shared" si="323"/>
        <v>0</v>
      </c>
      <c r="AY112" s="93"/>
      <c r="AZ112" s="57"/>
      <c r="BA112" s="65"/>
      <c r="BB112" s="9">
        <f t="shared" si="475"/>
        <v>0</v>
      </c>
      <c r="BC112" s="51"/>
      <c r="BD112" s="46">
        <f t="shared" si="324"/>
        <v>0</v>
      </c>
      <c r="BE112" s="93"/>
      <c r="BF112" s="57"/>
      <c r="BG112" s="65"/>
      <c r="BH112" s="9">
        <f t="shared" si="478"/>
        <v>0</v>
      </c>
      <c r="BI112" s="51"/>
      <c r="BJ112" s="46">
        <f t="shared" si="325"/>
        <v>0</v>
      </c>
      <c r="BK112" s="93" cm="1">
        <f t="array" ref="BK112">SUM(_xlfn._xlws.FILTER($C112:$BJ112,$C$8:$BJ$8=BK$8))</f>
        <v>0</v>
      </c>
      <c r="BL112" s="57" cm="1">
        <f t="array" ref="BL112">SUM(_xlfn._xlws.FILTER($C112:$BJ112,$C$8:$BJ$8=BL$8))</f>
        <v>0</v>
      </c>
      <c r="BM112" s="65" cm="1">
        <f t="array" ref="BM112">SUM(_xlfn._xlws.FILTER($C112:$BJ112,$C$8:$BJ$8=BM$8))</f>
        <v>0</v>
      </c>
      <c r="BN112" s="9">
        <f t="shared" si="326"/>
        <v>0</v>
      </c>
      <c r="BO112" s="51" cm="1">
        <f t="array" ref="BO112">SUM(_xlfn._xlws.FILTER($C112:$BJ112,$C$8:$BJ$8=BO$8))</f>
        <v>0</v>
      </c>
      <c r="BP112" s="46">
        <f t="shared" si="327"/>
        <v>0</v>
      </c>
      <c r="BQ112" s="75" cm="1">
        <f t="array" ref="BQ112">BM112-SUM(_xlfn._xlws.FILTER(C112:BJ112,$C$8:$BJ$8=$BM$8))</f>
        <v>0</v>
      </c>
      <c r="BR112" s="75" cm="1">
        <f t="array" ref="BR112">BO112-SUM(_xlfn._xlws.FILTER(C112:BJ112,$C$8:$BJ$8=$BO$8))</f>
        <v>0</v>
      </c>
    </row>
    <row r="113" spans="1:70" ht="19.5" customHeight="1" outlineLevel="1" thickBot="1" x14ac:dyDescent="0.25">
      <c r="A113" s="63"/>
      <c r="B113" s="94" t="str">
        <v>ΕΙΚΟΝΙΚΗ ΔΙΑΣΥΝΔΕΣΗ</v>
      </c>
      <c r="C113" s="93"/>
      <c r="D113" s="56"/>
      <c r="E113" s="65"/>
      <c r="F113" s="57"/>
      <c r="G113" s="51"/>
      <c r="H113" s="49">
        <f t="shared" si="317"/>
        <v>0</v>
      </c>
      <c r="I113" s="56"/>
      <c r="J113" s="56"/>
      <c r="K113" s="65"/>
      <c r="L113" s="57"/>
      <c r="M113" s="51"/>
      <c r="N113" s="49">
        <f t="shared" si="286"/>
        <v>0</v>
      </c>
      <c r="O113" s="93"/>
      <c r="P113" s="56"/>
      <c r="Q113" s="65"/>
      <c r="R113" s="57"/>
      <c r="S113" s="51"/>
      <c r="T113" s="49">
        <f t="shared" si="318"/>
        <v>0</v>
      </c>
      <c r="U113" s="93"/>
      <c r="V113" s="56"/>
      <c r="W113" s="65"/>
      <c r="X113" s="57"/>
      <c r="Y113" s="51"/>
      <c r="Z113" s="49">
        <f t="shared" si="319"/>
        <v>0</v>
      </c>
      <c r="AA113" s="93"/>
      <c r="AB113" s="56"/>
      <c r="AC113" s="65"/>
      <c r="AD113" s="57"/>
      <c r="AE113" s="51"/>
      <c r="AF113" s="49">
        <f t="shared" si="320"/>
        <v>0</v>
      </c>
      <c r="AG113" s="93"/>
      <c r="AH113" s="56"/>
      <c r="AI113" s="65"/>
      <c r="AJ113" s="57"/>
      <c r="AK113" s="51"/>
      <c r="AL113" s="49">
        <f t="shared" si="321"/>
        <v>0</v>
      </c>
      <c r="AM113" s="93"/>
      <c r="AN113" s="56"/>
      <c r="AO113" s="65"/>
      <c r="AP113" s="57"/>
      <c r="AQ113" s="51"/>
      <c r="AR113" s="49">
        <f t="shared" si="322"/>
        <v>0</v>
      </c>
      <c r="AS113" s="93"/>
      <c r="AT113" s="56"/>
      <c r="AU113" s="65"/>
      <c r="AV113" s="57"/>
      <c r="AW113" s="51"/>
      <c r="AX113" s="49">
        <f t="shared" si="323"/>
        <v>0</v>
      </c>
      <c r="AY113" s="93"/>
      <c r="AZ113" s="56"/>
      <c r="BA113" s="65"/>
      <c r="BB113" s="57"/>
      <c r="BC113" s="51"/>
      <c r="BD113" s="49">
        <f t="shared" si="324"/>
        <v>0</v>
      </c>
      <c r="BE113" s="93"/>
      <c r="BF113" s="56"/>
      <c r="BG113" s="65"/>
      <c r="BH113" s="57"/>
      <c r="BI113" s="51"/>
      <c r="BJ113" s="49">
        <f t="shared" si="325"/>
        <v>0</v>
      </c>
      <c r="BK113" s="93" cm="1">
        <f t="array" ref="BK113">SUM(_xlfn._xlws.FILTER($C113:$BJ113,$C$8:$BJ$8=BK$8))</f>
        <v>0</v>
      </c>
      <c r="BL113" s="56" cm="1">
        <f t="array" ref="BL113">SUM(_xlfn._xlws.FILTER($C113:$BJ113,$C$8:$BJ$8=BL$8))</f>
        <v>0</v>
      </c>
      <c r="BM113" s="65" cm="1">
        <f t="array" ref="BM113">SUM(_xlfn._xlws.FILTER($C113:$BJ113,$C$8:$BJ$8=BM$8))</f>
        <v>0</v>
      </c>
      <c r="BN113" s="57">
        <f t="shared" si="326"/>
        <v>0</v>
      </c>
      <c r="BO113" s="51" cm="1">
        <f t="array" ref="BO113">SUM(_xlfn._xlws.FILTER($C113:$BJ113,$C$8:$BJ$8=BO$8))</f>
        <v>0</v>
      </c>
      <c r="BP113" s="49">
        <f t="shared" si="327"/>
        <v>0</v>
      </c>
      <c r="BQ113" s="75" cm="1">
        <f t="array" ref="BQ113">BM113-SUM(_xlfn._xlws.FILTER(C113:BJ113,$C$8:$BJ$8=$BM$8))</f>
        <v>0</v>
      </c>
      <c r="BR113" s="75" cm="1">
        <f t="array" ref="BR113">BO113-SUM(_xlfn._xlws.FILTER(C113:BJ113,$C$8:$BJ$8=$BO$8))</f>
        <v>0</v>
      </c>
    </row>
    <row r="114" spans="1:70" ht="36" customHeight="1" outlineLevel="1" x14ac:dyDescent="0.2">
      <c r="A114" s="62">
        <v>16</v>
      </c>
      <c r="B114" s="95" t="s">
        <v>47</v>
      </c>
      <c r="C114" s="90">
        <f t="shared" ref="C114:E114" si="482">SUM(C115:C120)</f>
        <v>9929</v>
      </c>
      <c r="D114" s="48">
        <f t="shared" si="482"/>
        <v>0</v>
      </c>
      <c r="E114" s="39">
        <f t="shared" si="482"/>
        <v>1810986</v>
      </c>
      <c r="F114" s="39">
        <f t="shared" ref="F114:F119" si="483">IFERROR(E114/(C114+D114),0)</f>
        <v>182.3935945210998</v>
      </c>
      <c r="G114" s="45">
        <f t="shared" ref="G114" si="484">SUM(G115:G120)</f>
        <v>46205</v>
      </c>
      <c r="H114" s="26">
        <f t="shared" si="317"/>
        <v>4.6535401349582033</v>
      </c>
      <c r="I114" s="48">
        <f>SUM(I115:I119)</f>
        <v>3067</v>
      </c>
      <c r="J114" s="48">
        <f>SUM(J115:J119)</f>
        <v>0</v>
      </c>
      <c r="K114" s="39">
        <f t="shared" ref="K114" si="485">SUM(K115:K120)</f>
        <v>881021</v>
      </c>
      <c r="L114" s="39">
        <f t="shared" ref="L114:L119" si="486">IFERROR(K114/(I114+J114),0)</f>
        <v>287.25823280078254</v>
      </c>
      <c r="M114" s="45">
        <f t="shared" ref="M114" si="487">SUM(M115:M120)</f>
        <v>22773.54</v>
      </c>
      <c r="N114" s="26">
        <f t="shared" si="286"/>
        <v>7.4253472448646889</v>
      </c>
      <c r="O114" s="90">
        <f t="shared" ref="O114:Q114" si="488">SUM(O115:O120)</f>
        <v>6962</v>
      </c>
      <c r="P114" s="48">
        <f t="shared" si="488"/>
        <v>0</v>
      </c>
      <c r="Q114" s="39">
        <f t="shared" si="488"/>
        <v>4014112</v>
      </c>
      <c r="R114" s="39">
        <f t="shared" ref="R114:R119" si="489">IFERROR(Q114/(O114+P114),0)</f>
        <v>576.57454754380922</v>
      </c>
      <c r="S114" s="45">
        <f t="shared" ref="S114" si="490">SUM(S115:S120)</f>
        <v>88749.96</v>
      </c>
      <c r="T114" s="26">
        <f t="shared" si="318"/>
        <v>12.747767882792301</v>
      </c>
      <c r="U114" s="90">
        <f t="shared" ref="U114:W114" si="491">SUM(U115:U120)</f>
        <v>73</v>
      </c>
      <c r="V114" s="48">
        <f t="shared" si="491"/>
        <v>0</v>
      </c>
      <c r="W114" s="39">
        <f t="shared" si="491"/>
        <v>29591</v>
      </c>
      <c r="X114" s="39">
        <f t="shared" ref="X114:X119" si="492">IFERROR(W114/(U114+V114),0)</f>
        <v>405.35616438356163</v>
      </c>
      <c r="Y114" s="45">
        <f t="shared" ref="Y114" si="493">SUM(Y115:Y120)</f>
        <v>912.00999999999976</v>
      </c>
      <c r="Z114" s="26">
        <f t="shared" si="319"/>
        <v>12.493287671232874</v>
      </c>
      <c r="AA114" s="90">
        <f t="shared" ref="AA114:AC114" si="494">SUM(AA115:AA120)</f>
        <v>146</v>
      </c>
      <c r="AB114" s="48">
        <f t="shared" si="494"/>
        <v>0</v>
      </c>
      <c r="AC114" s="39">
        <f t="shared" si="494"/>
        <v>21967</v>
      </c>
      <c r="AD114" s="39">
        <f t="shared" ref="AD114:AD119" si="495">IFERROR(AC114/(AA114+AB114),0)</f>
        <v>150.45890410958904</v>
      </c>
      <c r="AE114" s="45">
        <f t="shared" ref="AE114" si="496">SUM(AE115:AE120)</f>
        <v>1212.9899999999996</v>
      </c>
      <c r="AF114" s="26">
        <f t="shared" si="320"/>
        <v>8.308150684931503</v>
      </c>
      <c r="AG114" s="90">
        <f t="shared" ref="AG114:AI114" si="497">SUM(AG115:AG120)</f>
        <v>57</v>
      </c>
      <c r="AH114" s="48">
        <f t="shared" si="497"/>
        <v>0</v>
      </c>
      <c r="AI114" s="39">
        <f t="shared" si="497"/>
        <v>8939</v>
      </c>
      <c r="AJ114" s="39">
        <f t="shared" ref="AJ114:AJ119" si="498">IFERROR(AI114/(AG114+AH114),0)</f>
        <v>156.82456140350877</v>
      </c>
      <c r="AK114" s="45">
        <f t="shared" ref="AK114" si="499">SUM(AK115:AK120)</f>
        <v>500.37</v>
      </c>
      <c r="AL114" s="26">
        <f t="shared" si="321"/>
        <v>8.7784210526315789</v>
      </c>
      <c r="AM114" s="90">
        <f t="shared" ref="AM114:AO114" si="500">SUM(AM115:AM120)</f>
        <v>0</v>
      </c>
      <c r="AN114" s="48">
        <f t="shared" si="500"/>
        <v>0</v>
      </c>
      <c r="AO114" s="39">
        <f t="shared" si="500"/>
        <v>0</v>
      </c>
      <c r="AP114" s="39">
        <f t="shared" ref="AP114:AP119" si="501">IFERROR(AO114/(AM114+AN114),0)</f>
        <v>0</v>
      </c>
      <c r="AQ114" s="45">
        <f t="shared" ref="AQ114" si="502">SUM(AQ115:AQ120)</f>
        <v>0</v>
      </c>
      <c r="AR114" s="26">
        <f t="shared" si="322"/>
        <v>0</v>
      </c>
      <c r="AS114" s="90">
        <f t="shared" ref="AS114:AU114" si="503">SUM(AS115:AS120)</f>
        <v>0</v>
      </c>
      <c r="AT114" s="48">
        <f t="shared" si="503"/>
        <v>0</v>
      </c>
      <c r="AU114" s="39">
        <f t="shared" si="503"/>
        <v>0</v>
      </c>
      <c r="AV114" s="39">
        <f t="shared" ref="AV114:AV119" si="504">IFERROR(AU114/(AS114+AT114),0)</f>
        <v>0</v>
      </c>
      <c r="AW114" s="45">
        <f t="shared" ref="AW114" si="505">SUM(AW115:AW120)</f>
        <v>0</v>
      </c>
      <c r="AX114" s="26">
        <f t="shared" si="323"/>
        <v>0</v>
      </c>
      <c r="AY114" s="90">
        <f t="shared" ref="AY114:BA114" si="506">SUM(AY115:AY120)</f>
        <v>0</v>
      </c>
      <c r="AZ114" s="48">
        <f t="shared" si="506"/>
        <v>0</v>
      </c>
      <c r="BA114" s="39">
        <f t="shared" si="506"/>
        <v>0</v>
      </c>
      <c r="BB114" s="39">
        <f t="shared" ref="BB114:BB119" si="507">IFERROR(BA114/(AY114+AZ114),0)</f>
        <v>0</v>
      </c>
      <c r="BC114" s="45">
        <f t="shared" ref="BC114" si="508">SUM(BC115:BC120)</f>
        <v>0</v>
      </c>
      <c r="BD114" s="26">
        <f t="shared" si="324"/>
        <v>0</v>
      </c>
      <c r="BE114" s="90">
        <f t="shared" ref="BE114:BG114" si="509">SUM(BE115:BE120)</f>
        <v>0</v>
      </c>
      <c r="BF114" s="48">
        <f t="shared" si="509"/>
        <v>0</v>
      </c>
      <c r="BG114" s="39">
        <f t="shared" si="509"/>
        <v>0</v>
      </c>
      <c r="BH114" s="39">
        <f t="shared" ref="BH114:BH119" si="510">IFERROR(BG114/(BE114+BF114),0)</f>
        <v>0</v>
      </c>
      <c r="BI114" s="45">
        <f t="shared" ref="BI114" si="511">SUM(BI115:BI120)</f>
        <v>0</v>
      </c>
      <c r="BJ114" s="26">
        <f t="shared" si="325"/>
        <v>0</v>
      </c>
      <c r="BK114" s="90">
        <f t="shared" ref="BK114:BM114" si="512">SUM(BK115:BK120)</f>
        <v>20234</v>
      </c>
      <c r="BL114" s="48">
        <f t="shared" si="512"/>
        <v>0</v>
      </c>
      <c r="BM114" s="39">
        <f t="shared" si="512"/>
        <v>6766616</v>
      </c>
      <c r="BN114" s="39">
        <f t="shared" si="326"/>
        <v>334.4181081348226</v>
      </c>
      <c r="BO114" s="45">
        <f t="shared" ref="BO114" si="513">SUM(BO115:BO120)</f>
        <v>160353.86999999997</v>
      </c>
      <c r="BP114" s="26">
        <f t="shared" si="327"/>
        <v>7.9249713353760978</v>
      </c>
      <c r="BQ114" s="75" cm="1">
        <f t="array" ref="BQ114">BM114-SUM(_xlfn._xlws.FILTER(C114:BJ114,$C$8:$BJ$8=$BM$8))</f>
        <v>0</v>
      </c>
      <c r="BR114" s="75" cm="1">
        <f t="array" ref="BR114">BO114-SUM(_xlfn._xlws.FILTER(C114:BJ114,$C$8:$BJ$8=$BO$8))</f>
        <v>0</v>
      </c>
    </row>
    <row r="115" spans="1:70" ht="19.5" customHeight="1" outlineLevel="1" x14ac:dyDescent="0.2">
      <c r="A115" s="63"/>
      <c r="B115" s="91" t="str" cm="1">
        <f t="array" ref="B115:B120">$B$10:$B$15</f>
        <v>ΟΙΚΙΑΚΟΣ</v>
      </c>
      <c r="C115" s="92">
        <v>9652</v>
      </c>
      <c r="D115" s="9"/>
      <c r="E115" s="9">
        <v>1382505</v>
      </c>
      <c r="F115" s="9">
        <f t="shared" si="483"/>
        <v>143.23508081226689</v>
      </c>
      <c r="G115" s="19">
        <v>39076.339999999997</v>
      </c>
      <c r="H115" s="46">
        <f t="shared" si="317"/>
        <v>4.04852258599254</v>
      </c>
      <c r="I115" s="114">
        <v>2963</v>
      </c>
      <c r="J115" s="9"/>
      <c r="K115" s="9">
        <v>494514</v>
      </c>
      <c r="L115" s="9">
        <f t="shared" si="486"/>
        <v>166.89638879514007</v>
      </c>
      <c r="M115" s="19">
        <v>16717.810000000001</v>
      </c>
      <c r="N115" s="46">
        <f t="shared" si="286"/>
        <v>5.6421903476206552</v>
      </c>
      <c r="O115" s="92">
        <v>6666</v>
      </c>
      <c r="P115" s="9"/>
      <c r="Q115" s="9">
        <v>810803</v>
      </c>
      <c r="R115" s="9">
        <f t="shared" si="489"/>
        <v>121.63261326132613</v>
      </c>
      <c r="S115" s="19">
        <v>35400.829999999994</v>
      </c>
      <c r="T115" s="46">
        <f t="shared" si="318"/>
        <v>5.310655565556555</v>
      </c>
      <c r="U115" s="92">
        <v>69</v>
      </c>
      <c r="V115" s="9"/>
      <c r="W115" s="9">
        <v>4383</v>
      </c>
      <c r="X115" s="9">
        <f t="shared" si="492"/>
        <v>63.521739130434781</v>
      </c>
      <c r="Y115" s="19">
        <v>479.36999999999983</v>
      </c>
      <c r="Z115" s="46">
        <f t="shared" si="319"/>
        <v>6.9473913043478239</v>
      </c>
      <c r="AA115" s="92">
        <v>142</v>
      </c>
      <c r="AB115" s="9"/>
      <c r="AC115" s="9">
        <v>20394</v>
      </c>
      <c r="AD115" s="9">
        <f t="shared" si="495"/>
        <v>143.61971830985917</v>
      </c>
      <c r="AE115" s="19">
        <v>1144.3799999999997</v>
      </c>
      <c r="AF115" s="46">
        <f t="shared" si="320"/>
        <v>8.059014084507039</v>
      </c>
      <c r="AG115" s="92">
        <v>55</v>
      </c>
      <c r="AH115" s="9"/>
      <c r="AI115" s="9">
        <v>8116</v>
      </c>
      <c r="AJ115" s="9">
        <f t="shared" si="498"/>
        <v>147.56363636363636</v>
      </c>
      <c r="AK115" s="19">
        <v>472.23</v>
      </c>
      <c r="AL115" s="46">
        <f t="shared" si="321"/>
        <v>8.5860000000000003</v>
      </c>
      <c r="AM115" s="92"/>
      <c r="AN115" s="9"/>
      <c r="AO115" s="9"/>
      <c r="AP115" s="9">
        <f t="shared" si="501"/>
        <v>0</v>
      </c>
      <c r="AQ115" s="19"/>
      <c r="AR115" s="46">
        <f t="shared" si="322"/>
        <v>0</v>
      </c>
      <c r="AS115" s="92"/>
      <c r="AT115" s="9"/>
      <c r="AU115" s="9"/>
      <c r="AV115" s="9">
        <f t="shared" si="504"/>
        <v>0</v>
      </c>
      <c r="AW115" s="19"/>
      <c r="AX115" s="46">
        <f t="shared" si="323"/>
        <v>0</v>
      </c>
      <c r="AY115" s="92"/>
      <c r="AZ115" s="9"/>
      <c r="BA115" s="9"/>
      <c r="BB115" s="9">
        <f t="shared" si="507"/>
        <v>0</v>
      </c>
      <c r="BC115" s="19"/>
      <c r="BD115" s="46">
        <f t="shared" si="324"/>
        <v>0</v>
      </c>
      <c r="BE115" s="92"/>
      <c r="BF115" s="9"/>
      <c r="BG115" s="9"/>
      <c r="BH115" s="9">
        <f t="shared" si="510"/>
        <v>0</v>
      </c>
      <c r="BI115" s="19"/>
      <c r="BJ115" s="46">
        <f t="shared" si="325"/>
        <v>0</v>
      </c>
      <c r="BK115" s="92" cm="1">
        <f t="array" ref="BK115">SUM(_xlfn._xlws.FILTER($C115:$BJ115,$C$8:$BJ$8=BK$8))</f>
        <v>19547</v>
      </c>
      <c r="BL115" s="9" cm="1">
        <f t="array" ref="BL115">SUM(_xlfn._xlws.FILTER($C115:$BJ115,$C$8:$BJ$8=BL$8))</f>
        <v>0</v>
      </c>
      <c r="BM115" s="9" cm="1">
        <f t="array" ref="BM115">SUM(_xlfn._xlws.FILTER($C115:$BJ115,$C$8:$BJ$8=BM$8))</f>
        <v>2720715</v>
      </c>
      <c r="BN115" s="9">
        <f t="shared" si="326"/>
        <v>139.1883665012534</v>
      </c>
      <c r="BO115" s="19" cm="1">
        <f t="array" ref="BO115">SUM(_xlfn._xlws.FILTER($C115:$BJ115,$C$8:$BJ$8=BO$8))</f>
        <v>93290.959999999977</v>
      </c>
      <c r="BP115" s="46">
        <f t="shared" si="327"/>
        <v>4.7726484882590663</v>
      </c>
      <c r="BQ115" s="75" cm="1">
        <f t="array" ref="BQ115">BM115-SUM(_xlfn._xlws.FILTER(C115:BJ115,$C$8:$BJ$8=$BM$8))</f>
        <v>0</v>
      </c>
      <c r="BR115" s="75" cm="1">
        <f t="array" ref="BR115">BO115-SUM(_xlfn._xlws.FILTER(C115:BJ115,$C$8:$BJ$8=$BO$8))</f>
        <v>0</v>
      </c>
    </row>
    <row r="116" spans="1:70" ht="19.5" customHeight="1" outlineLevel="1" x14ac:dyDescent="0.2">
      <c r="A116" s="63"/>
      <c r="B116" s="91" t="str">
        <v>ΕΜΠΟΡΙΚΟΣ</v>
      </c>
      <c r="C116" s="92">
        <v>277</v>
      </c>
      <c r="D116" s="9"/>
      <c r="E116" s="9">
        <v>428481</v>
      </c>
      <c r="F116" s="9">
        <f t="shared" si="483"/>
        <v>1546.8628158844765</v>
      </c>
      <c r="G116" s="19">
        <v>7128.66</v>
      </c>
      <c r="H116" s="46">
        <f t="shared" si="317"/>
        <v>25.735234657039712</v>
      </c>
      <c r="I116" s="114">
        <v>103</v>
      </c>
      <c r="J116" s="9"/>
      <c r="K116" s="9">
        <v>301220</v>
      </c>
      <c r="L116" s="9">
        <f t="shared" si="486"/>
        <v>2924.4660194174758</v>
      </c>
      <c r="M116" s="19">
        <v>5363.94</v>
      </c>
      <c r="N116" s="46">
        <f t="shared" si="286"/>
        <v>52.077087378640776</v>
      </c>
      <c r="O116" s="92">
        <v>294</v>
      </c>
      <c r="P116" s="9"/>
      <c r="Q116" s="9">
        <v>3203308</v>
      </c>
      <c r="R116" s="9">
        <f t="shared" si="489"/>
        <v>10895.605442176871</v>
      </c>
      <c r="S116" s="19">
        <v>53257.080000000009</v>
      </c>
      <c r="T116" s="46">
        <f t="shared" si="318"/>
        <v>181.14653061224493</v>
      </c>
      <c r="U116" s="92">
        <v>4</v>
      </c>
      <c r="V116" s="9"/>
      <c r="W116" s="9">
        <v>25208</v>
      </c>
      <c r="X116" s="9">
        <f t="shared" si="492"/>
        <v>6302</v>
      </c>
      <c r="Y116" s="19">
        <v>432.64</v>
      </c>
      <c r="Z116" s="46">
        <f t="shared" si="319"/>
        <v>108.16</v>
      </c>
      <c r="AA116" s="92">
        <v>4</v>
      </c>
      <c r="AB116" s="9"/>
      <c r="AC116" s="9">
        <v>1573</v>
      </c>
      <c r="AD116" s="9">
        <f t="shared" si="495"/>
        <v>393.25</v>
      </c>
      <c r="AE116" s="19">
        <v>68.61</v>
      </c>
      <c r="AF116" s="46">
        <f t="shared" si="320"/>
        <v>17.1525</v>
      </c>
      <c r="AG116" s="92">
        <v>2</v>
      </c>
      <c r="AH116" s="9"/>
      <c r="AI116" s="9">
        <v>823</v>
      </c>
      <c r="AJ116" s="9">
        <f t="shared" si="498"/>
        <v>411.5</v>
      </c>
      <c r="AK116" s="19">
        <v>28.14</v>
      </c>
      <c r="AL116" s="46">
        <f t="shared" si="321"/>
        <v>14.07</v>
      </c>
      <c r="AM116" s="92"/>
      <c r="AN116" s="9"/>
      <c r="AO116" s="9"/>
      <c r="AP116" s="9">
        <f t="shared" si="501"/>
        <v>0</v>
      </c>
      <c r="AQ116" s="19"/>
      <c r="AR116" s="46">
        <f t="shared" si="322"/>
        <v>0</v>
      </c>
      <c r="AS116" s="92"/>
      <c r="AT116" s="9"/>
      <c r="AU116" s="9"/>
      <c r="AV116" s="9">
        <f t="shared" si="504"/>
        <v>0</v>
      </c>
      <c r="AW116" s="19"/>
      <c r="AX116" s="46">
        <f t="shared" si="323"/>
        <v>0</v>
      </c>
      <c r="AY116" s="92"/>
      <c r="AZ116" s="9"/>
      <c r="BA116" s="9"/>
      <c r="BB116" s="9">
        <f t="shared" si="507"/>
        <v>0</v>
      </c>
      <c r="BC116" s="19"/>
      <c r="BD116" s="46">
        <f t="shared" si="324"/>
        <v>0</v>
      </c>
      <c r="BE116" s="92"/>
      <c r="BF116" s="9"/>
      <c r="BG116" s="9"/>
      <c r="BH116" s="9">
        <f t="shared" si="510"/>
        <v>0</v>
      </c>
      <c r="BI116" s="19"/>
      <c r="BJ116" s="46">
        <f t="shared" si="325"/>
        <v>0</v>
      </c>
      <c r="BK116" s="92" cm="1">
        <f t="array" ref="BK116">SUM(_xlfn._xlws.FILTER($C116:$BJ116,$C$8:$BJ$8=BK$8))</f>
        <v>684</v>
      </c>
      <c r="BL116" s="9" cm="1">
        <f t="array" ref="BL116">SUM(_xlfn._xlws.FILTER($C116:$BJ116,$C$8:$BJ$8=BL$8))</f>
        <v>0</v>
      </c>
      <c r="BM116" s="9" cm="1">
        <f t="array" ref="BM116">SUM(_xlfn._xlws.FILTER($C116:$BJ116,$C$8:$BJ$8=BM$8))</f>
        <v>3960613</v>
      </c>
      <c r="BN116" s="9">
        <f t="shared" si="326"/>
        <v>5790.3698830409357</v>
      </c>
      <c r="BO116" s="19" cm="1">
        <f t="array" ref="BO116">SUM(_xlfn._xlws.FILTER($C116:$BJ116,$C$8:$BJ$8=BO$8))</f>
        <v>66279.070000000007</v>
      </c>
      <c r="BP116" s="46">
        <f t="shared" si="327"/>
        <v>96.899225146198845</v>
      </c>
      <c r="BQ116" s="75" cm="1">
        <f t="array" ref="BQ116">BM116-SUM(_xlfn._xlws.FILTER(C116:BJ116,$C$8:$BJ$8=$BM$8))</f>
        <v>0</v>
      </c>
      <c r="BR116" s="75" cm="1">
        <f t="array" ref="BR116">BO116-SUM(_xlfn._xlws.FILTER(C116:BJ116,$C$8:$BJ$8=$BO$8))</f>
        <v>0</v>
      </c>
    </row>
    <row r="117" spans="1:70" ht="19.5" customHeight="1" outlineLevel="1" x14ac:dyDescent="0.2">
      <c r="A117" s="63"/>
      <c r="B117" s="91" t="str">
        <v>CNG</v>
      </c>
      <c r="C117" s="92"/>
      <c r="D117" s="9"/>
      <c r="E117" s="9"/>
      <c r="F117" s="9">
        <f t="shared" si="483"/>
        <v>0</v>
      </c>
      <c r="G117" s="19"/>
      <c r="H117" s="46">
        <f t="shared" si="317"/>
        <v>0</v>
      </c>
      <c r="I117" s="114"/>
      <c r="J117" s="9"/>
      <c r="K117" s="9"/>
      <c r="L117" s="9">
        <f t="shared" si="486"/>
        <v>0</v>
      </c>
      <c r="M117" s="19"/>
      <c r="N117" s="46">
        <f t="shared" si="286"/>
        <v>0</v>
      </c>
      <c r="O117" s="92"/>
      <c r="P117" s="9"/>
      <c r="Q117" s="9"/>
      <c r="R117" s="9">
        <f t="shared" si="489"/>
        <v>0</v>
      </c>
      <c r="S117" s="19"/>
      <c r="T117" s="46">
        <f t="shared" si="318"/>
        <v>0</v>
      </c>
      <c r="U117" s="92"/>
      <c r="V117" s="9"/>
      <c r="W117" s="9"/>
      <c r="X117" s="9">
        <f t="shared" si="492"/>
        <v>0</v>
      </c>
      <c r="Y117" s="19"/>
      <c r="Z117" s="46">
        <f t="shared" si="319"/>
        <v>0</v>
      </c>
      <c r="AA117" s="92"/>
      <c r="AB117" s="9"/>
      <c r="AC117" s="9"/>
      <c r="AD117" s="9">
        <f t="shared" si="495"/>
        <v>0</v>
      </c>
      <c r="AE117" s="19"/>
      <c r="AF117" s="46">
        <f t="shared" si="320"/>
        <v>0</v>
      </c>
      <c r="AG117" s="92"/>
      <c r="AH117" s="9"/>
      <c r="AI117" s="9"/>
      <c r="AJ117" s="9">
        <f t="shared" si="498"/>
        <v>0</v>
      </c>
      <c r="AK117" s="19"/>
      <c r="AL117" s="46">
        <f t="shared" si="321"/>
        <v>0</v>
      </c>
      <c r="AM117" s="92"/>
      <c r="AN117" s="9"/>
      <c r="AO117" s="9"/>
      <c r="AP117" s="9">
        <f t="shared" si="501"/>
        <v>0</v>
      </c>
      <c r="AQ117" s="19"/>
      <c r="AR117" s="46">
        <f t="shared" si="322"/>
        <v>0</v>
      </c>
      <c r="AS117" s="92"/>
      <c r="AT117" s="9"/>
      <c r="AU117" s="9"/>
      <c r="AV117" s="9">
        <f t="shared" si="504"/>
        <v>0</v>
      </c>
      <c r="AW117" s="19"/>
      <c r="AX117" s="46">
        <f t="shared" si="323"/>
        <v>0</v>
      </c>
      <c r="AY117" s="92"/>
      <c r="AZ117" s="9"/>
      <c r="BA117" s="9"/>
      <c r="BB117" s="9">
        <f t="shared" si="507"/>
        <v>0</v>
      </c>
      <c r="BC117" s="19"/>
      <c r="BD117" s="46">
        <f t="shared" si="324"/>
        <v>0</v>
      </c>
      <c r="BE117" s="92"/>
      <c r="BF117" s="9"/>
      <c r="BG117" s="9"/>
      <c r="BH117" s="9">
        <f t="shared" si="510"/>
        <v>0</v>
      </c>
      <c r="BI117" s="19"/>
      <c r="BJ117" s="46">
        <f t="shared" si="325"/>
        <v>0</v>
      </c>
      <c r="BK117" s="92" cm="1">
        <f t="array" ref="BK117">SUM(_xlfn._xlws.FILTER($C117:$BJ117,$C$8:$BJ$8=BK$8))</f>
        <v>0</v>
      </c>
      <c r="BL117" s="9" cm="1">
        <f t="array" ref="BL117">SUM(_xlfn._xlws.FILTER($C117:$BJ117,$C$8:$BJ$8=BL$8))</f>
        <v>0</v>
      </c>
      <c r="BM117" s="9" cm="1">
        <f t="array" ref="BM117">SUM(_xlfn._xlws.FILTER($C117:$BJ117,$C$8:$BJ$8=BM$8))</f>
        <v>0</v>
      </c>
      <c r="BN117" s="9">
        <f t="shared" si="326"/>
        <v>0</v>
      </c>
      <c r="BO117" s="19" cm="1">
        <f t="array" ref="BO117">SUM(_xlfn._xlws.FILTER($C117:$BJ117,$C$8:$BJ$8=BO$8))</f>
        <v>0</v>
      </c>
      <c r="BP117" s="46">
        <f t="shared" si="327"/>
        <v>0</v>
      </c>
      <c r="BQ117" s="75" cm="1">
        <f t="array" ref="BQ117">BM117-SUM(_xlfn._xlws.FILTER(C117:BJ117,$C$8:$BJ$8=$BM$8))</f>
        <v>0</v>
      </c>
      <c r="BR117" s="75" cm="1">
        <f t="array" ref="BR117">BO117-SUM(_xlfn._xlws.FILTER(C117:BJ117,$C$8:$BJ$8=$BO$8))</f>
        <v>0</v>
      </c>
    </row>
    <row r="118" spans="1:70" ht="19.5" customHeight="1" outlineLevel="1" x14ac:dyDescent="0.2">
      <c r="A118" s="63"/>
      <c r="B118" s="91" t="str">
        <v>ΒΙΟΜΗΧΑΝΙΚΟΣ</v>
      </c>
      <c r="C118" s="92"/>
      <c r="D118" s="9"/>
      <c r="E118" s="9"/>
      <c r="F118" s="9">
        <f t="shared" si="483"/>
        <v>0</v>
      </c>
      <c r="G118" s="19"/>
      <c r="H118" s="46">
        <f t="shared" si="317"/>
        <v>0</v>
      </c>
      <c r="I118" s="114">
        <v>1</v>
      </c>
      <c r="J118" s="9"/>
      <c r="K118" s="9">
        <v>85287</v>
      </c>
      <c r="L118" s="9">
        <f t="shared" si="486"/>
        <v>85287</v>
      </c>
      <c r="M118" s="19">
        <v>691.79</v>
      </c>
      <c r="N118" s="46">
        <f t="shared" si="286"/>
        <v>691.79</v>
      </c>
      <c r="O118" s="92"/>
      <c r="P118" s="9"/>
      <c r="Q118" s="9"/>
      <c r="R118" s="9">
        <f t="shared" si="489"/>
        <v>0</v>
      </c>
      <c r="S118" s="19"/>
      <c r="T118" s="46">
        <f t="shared" si="318"/>
        <v>0</v>
      </c>
      <c r="U118" s="92"/>
      <c r="V118" s="9"/>
      <c r="W118" s="9"/>
      <c r="X118" s="9">
        <f t="shared" si="492"/>
        <v>0</v>
      </c>
      <c r="Y118" s="19"/>
      <c r="Z118" s="46">
        <f t="shared" si="319"/>
        <v>0</v>
      </c>
      <c r="AA118" s="92"/>
      <c r="AB118" s="9"/>
      <c r="AC118" s="9"/>
      <c r="AD118" s="9">
        <f t="shared" si="495"/>
        <v>0</v>
      </c>
      <c r="AE118" s="19"/>
      <c r="AF118" s="46">
        <f t="shared" si="320"/>
        <v>0</v>
      </c>
      <c r="AG118" s="92"/>
      <c r="AH118" s="9"/>
      <c r="AI118" s="9"/>
      <c r="AJ118" s="9">
        <f t="shared" si="498"/>
        <v>0</v>
      </c>
      <c r="AK118" s="19"/>
      <c r="AL118" s="46">
        <f t="shared" si="321"/>
        <v>0</v>
      </c>
      <c r="AM118" s="92"/>
      <c r="AN118" s="9"/>
      <c r="AO118" s="9"/>
      <c r="AP118" s="9">
        <f t="shared" si="501"/>
        <v>0</v>
      </c>
      <c r="AQ118" s="19"/>
      <c r="AR118" s="46">
        <f t="shared" si="322"/>
        <v>0</v>
      </c>
      <c r="AS118" s="92"/>
      <c r="AT118" s="9"/>
      <c r="AU118" s="9"/>
      <c r="AV118" s="9">
        <f t="shared" si="504"/>
        <v>0</v>
      </c>
      <c r="AW118" s="19"/>
      <c r="AX118" s="46">
        <f t="shared" si="323"/>
        <v>0</v>
      </c>
      <c r="AY118" s="92"/>
      <c r="AZ118" s="9"/>
      <c r="BA118" s="9"/>
      <c r="BB118" s="9">
        <f t="shared" si="507"/>
        <v>0</v>
      </c>
      <c r="BC118" s="19"/>
      <c r="BD118" s="46">
        <f t="shared" si="324"/>
        <v>0</v>
      </c>
      <c r="BE118" s="92"/>
      <c r="BF118" s="9"/>
      <c r="BG118" s="9"/>
      <c r="BH118" s="9">
        <f t="shared" si="510"/>
        <v>0</v>
      </c>
      <c r="BI118" s="19"/>
      <c r="BJ118" s="46">
        <f t="shared" si="325"/>
        <v>0</v>
      </c>
      <c r="BK118" s="92" cm="1">
        <f t="array" ref="BK118">SUM(_xlfn._xlws.FILTER($C118:$BJ118,$C$8:$BJ$8=BK$8))</f>
        <v>1</v>
      </c>
      <c r="BL118" s="9" cm="1">
        <f t="array" ref="BL118">SUM(_xlfn._xlws.FILTER($C118:$BJ118,$C$8:$BJ$8=BL$8))</f>
        <v>0</v>
      </c>
      <c r="BM118" s="9" cm="1">
        <f t="array" ref="BM118">SUM(_xlfn._xlws.FILTER($C118:$BJ118,$C$8:$BJ$8=BM$8))</f>
        <v>85287</v>
      </c>
      <c r="BN118" s="9">
        <f t="shared" si="326"/>
        <v>85287</v>
      </c>
      <c r="BO118" s="19" cm="1">
        <f t="array" ref="BO118">SUM(_xlfn._xlws.FILTER($C118:$BJ118,$C$8:$BJ$8=BO$8))</f>
        <v>691.79</v>
      </c>
      <c r="BP118" s="46">
        <f t="shared" si="327"/>
        <v>691.79</v>
      </c>
      <c r="BQ118" s="75" cm="1">
        <f t="array" ref="BQ118">BM118-SUM(_xlfn._xlws.FILTER(C118:BJ118,$C$8:$BJ$8=$BM$8))</f>
        <v>0</v>
      </c>
      <c r="BR118" s="75" cm="1">
        <f t="array" ref="BR118">BO118-SUM(_xlfn._xlws.FILTER(C118:BJ118,$C$8:$BJ$8=$BO$8))</f>
        <v>0</v>
      </c>
    </row>
    <row r="119" spans="1:70" ht="19.5" customHeight="1" outlineLevel="1" x14ac:dyDescent="0.2">
      <c r="A119" s="64"/>
      <c r="B119" s="91" t="str">
        <v>ΚΛΙΜΑΤΙΣΜΟΣ / ΣΥΜΠΑΡΑΓΩΓΗ</v>
      </c>
      <c r="C119" s="93"/>
      <c r="D119" s="57"/>
      <c r="E119" s="65"/>
      <c r="F119" s="9">
        <f t="shared" si="483"/>
        <v>0</v>
      </c>
      <c r="G119" s="51"/>
      <c r="H119" s="46">
        <f t="shared" si="317"/>
        <v>0</v>
      </c>
      <c r="I119" s="56"/>
      <c r="J119" s="57"/>
      <c r="K119" s="65"/>
      <c r="L119" s="9">
        <f t="shared" si="486"/>
        <v>0</v>
      </c>
      <c r="M119" s="51"/>
      <c r="N119" s="46">
        <f t="shared" si="286"/>
        <v>0</v>
      </c>
      <c r="O119" s="93">
        <v>2</v>
      </c>
      <c r="P119" s="57"/>
      <c r="Q119" s="65">
        <v>1</v>
      </c>
      <c r="R119" s="9">
        <f t="shared" si="489"/>
        <v>0.5</v>
      </c>
      <c r="S119" s="51">
        <v>92.05</v>
      </c>
      <c r="T119" s="46">
        <f t="shared" si="318"/>
        <v>46.024999999999999</v>
      </c>
      <c r="U119" s="93"/>
      <c r="V119" s="57"/>
      <c r="W119" s="65"/>
      <c r="X119" s="9">
        <f t="shared" si="492"/>
        <v>0</v>
      </c>
      <c r="Y119" s="51"/>
      <c r="Z119" s="46">
        <f t="shared" si="319"/>
        <v>0</v>
      </c>
      <c r="AA119" s="93"/>
      <c r="AB119" s="57"/>
      <c r="AC119" s="65"/>
      <c r="AD119" s="9">
        <f t="shared" si="495"/>
        <v>0</v>
      </c>
      <c r="AE119" s="51"/>
      <c r="AF119" s="46">
        <f t="shared" si="320"/>
        <v>0</v>
      </c>
      <c r="AG119" s="93"/>
      <c r="AH119" s="57"/>
      <c r="AI119" s="65"/>
      <c r="AJ119" s="9">
        <f t="shared" si="498"/>
        <v>0</v>
      </c>
      <c r="AK119" s="51"/>
      <c r="AL119" s="46">
        <f t="shared" si="321"/>
        <v>0</v>
      </c>
      <c r="AM119" s="93"/>
      <c r="AN119" s="57"/>
      <c r="AO119" s="65"/>
      <c r="AP119" s="9">
        <f t="shared" si="501"/>
        <v>0</v>
      </c>
      <c r="AQ119" s="51"/>
      <c r="AR119" s="46">
        <f t="shared" si="322"/>
        <v>0</v>
      </c>
      <c r="AS119" s="93"/>
      <c r="AT119" s="57"/>
      <c r="AU119" s="65"/>
      <c r="AV119" s="9">
        <f t="shared" si="504"/>
        <v>0</v>
      </c>
      <c r="AW119" s="51"/>
      <c r="AX119" s="46">
        <f t="shared" si="323"/>
        <v>0</v>
      </c>
      <c r="AY119" s="93"/>
      <c r="AZ119" s="57"/>
      <c r="BA119" s="65"/>
      <c r="BB119" s="9">
        <f t="shared" si="507"/>
        <v>0</v>
      </c>
      <c r="BC119" s="51"/>
      <c r="BD119" s="46">
        <f t="shared" si="324"/>
        <v>0</v>
      </c>
      <c r="BE119" s="93"/>
      <c r="BF119" s="57"/>
      <c r="BG119" s="65"/>
      <c r="BH119" s="9">
        <f t="shared" si="510"/>
        <v>0</v>
      </c>
      <c r="BI119" s="51"/>
      <c r="BJ119" s="46">
        <f t="shared" si="325"/>
        <v>0</v>
      </c>
      <c r="BK119" s="93" cm="1">
        <f t="array" ref="BK119">SUM(_xlfn._xlws.FILTER($C119:$BJ119,$C$8:$BJ$8=BK$8))</f>
        <v>2</v>
      </c>
      <c r="BL119" s="57" cm="1">
        <f t="array" ref="BL119">SUM(_xlfn._xlws.FILTER($C119:$BJ119,$C$8:$BJ$8=BL$8))</f>
        <v>0</v>
      </c>
      <c r="BM119" s="65" cm="1">
        <f t="array" ref="BM119">SUM(_xlfn._xlws.FILTER($C119:$BJ119,$C$8:$BJ$8=BM$8))</f>
        <v>1</v>
      </c>
      <c r="BN119" s="9">
        <f t="shared" si="326"/>
        <v>0.5</v>
      </c>
      <c r="BO119" s="51" cm="1">
        <f t="array" ref="BO119">SUM(_xlfn._xlws.FILTER($C119:$BJ119,$C$8:$BJ$8=BO$8))</f>
        <v>92.05</v>
      </c>
      <c r="BP119" s="46">
        <f t="shared" si="327"/>
        <v>46.024999999999999</v>
      </c>
      <c r="BQ119" s="75" cm="1">
        <f t="array" ref="BQ119">BM119-SUM(_xlfn._xlws.FILTER(C119:BJ119,$C$8:$BJ$8=$BM$8))</f>
        <v>0</v>
      </c>
      <c r="BR119" s="75" cm="1">
        <f t="array" ref="BR119">BO119-SUM(_xlfn._xlws.FILTER(C119:BJ119,$C$8:$BJ$8=$BO$8))</f>
        <v>0</v>
      </c>
    </row>
    <row r="120" spans="1:70" ht="19.5" customHeight="1" outlineLevel="1" thickBot="1" x14ac:dyDescent="0.25">
      <c r="A120" s="63"/>
      <c r="B120" s="94" t="str">
        <v>ΕΙΚΟΝΙΚΗ ΔΙΑΣΥΝΔΕΣΗ</v>
      </c>
      <c r="C120" s="93"/>
      <c r="D120" s="56"/>
      <c r="E120" s="65"/>
      <c r="F120" s="57"/>
      <c r="G120" s="51"/>
      <c r="H120" s="49">
        <f t="shared" si="317"/>
        <v>0</v>
      </c>
      <c r="I120" s="56"/>
      <c r="J120" s="56"/>
      <c r="K120" s="65"/>
      <c r="L120" s="57"/>
      <c r="M120" s="51"/>
      <c r="N120" s="49">
        <f t="shared" si="286"/>
        <v>0</v>
      </c>
      <c r="O120" s="93"/>
      <c r="P120" s="56"/>
      <c r="Q120" s="65"/>
      <c r="R120" s="57"/>
      <c r="S120" s="51"/>
      <c r="T120" s="49">
        <f t="shared" si="318"/>
        <v>0</v>
      </c>
      <c r="U120" s="93"/>
      <c r="V120" s="56"/>
      <c r="W120" s="65"/>
      <c r="X120" s="57"/>
      <c r="Y120" s="51"/>
      <c r="Z120" s="49">
        <f t="shared" si="319"/>
        <v>0</v>
      </c>
      <c r="AA120" s="93"/>
      <c r="AB120" s="56"/>
      <c r="AC120" s="65"/>
      <c r="AD120" s="57"/>
      <c r="AE120" s="51"/>
      <c r="AF120" s="49">
        <f t="shared" si="320"/>
        <v>0</v>
      </c>
      <c r="AG120" s="93"/>
      <c r="AH120" s="56"/>
      <c r="AI120" s="65"/>
      <c r="AJ120" s="57"/>
      <c r="AK120" s="51"/>
      <c r="AL120" s="49">
        <f t="shared" si="321"/>
        <v>0</v>
      </c>
      <c r="AM120" s="93"/>
      <c r="AN120" s="56"/>
      <c r="AO120" s="65"/>
      <c r="AP120" s="57"/>
      <c r="AQ120" s="51"/>
      <c r="AR120" s="49">
        <f t="shared" si="322"/>
        <v>0</v>
      </c>
      <c r="AS120" s="93"/>
      <c r="AT120" s="56"/>
      <c r="AU120" s="65"/>
      <c r="AV120" s="57"/>
      <c r="AW120" s="51"/>
      <c r="AX120" s="49">
        <f t="shared" si="323"/>
        <v>0</v>
      </c>
      <c r="AY120" s="93"/>
      <c r="AZ120" s="56"/>
      <c r="BA120" s="65"/>
      <c r="BB120" s="57"/>
      <c r="BC120" s="51"/>
      <c r="BD120" s="49">
        <f t="shared" si="324"/>
        <v>0</v>
      </c>
      <c r="BE120" s="93"/>
      <c r="BF120" s="56"/>
      <c r="BG120" s="65"/>
      <c r="BH120" s="57"/>
      <c r="BI120" s="51"/>
      <c r="BJ120" s="49">
        <f t="shared" si="325"/>
        <v>0</v>
      </c>
      <c r="BK120" s="93" cm="1">
        <f t="array" ref="BK120">SUM(_xlfn._xlws.FILTER($C120:$BJ120,$C$8:$BJ$8=BK$8))</f>
        <v>0</v>
      </c>
      <c r="BL120" s="56" cm="1">
        <f t="array" ref="BL120">SUM(_xlfn._xlws.FILTER($C120:$BJ120,$C$8:$BJ$8=BL$8))</f>
        <v>0</v>
      </c>
      <c r="BM120" s="65" cm="1">
        <f t="array" ref="BM120">SUM(_xlfn._xlws.FILTER($C120:$BJ120,$C$8:$BJ$8=BM$8))</f>
        <v>0</v>
      </c>
      <c r="BN120" s="57">
        <f t="shared" si="326"/>
        <v>0</v>
      </c>
      <c r="BO120" s="51" cm="1">
        <f t="array" ref="BO120">SUM(_xlfn._xlws.FILTER($C120:$BJ120,$C$8:$BJ$8=BO$8))</f>
        <v>0</v>
      </c>
      <c r="BP120" s="49">
        <f t="shared" si="327"/>
        <v>0</v>
      </c>
      <c r="BQ120" s="75" cm="1">
        <f t="array" ref="BQ120">BM120-SUM(_xlfn._xlws.FILTER(C120:BJ120,$C$8:$BJ$8=$BM$8))</f>
        <v>0</v>
      </c>
      <c r="BR120" s="75" cm="1">
        <f t="array" ref="BR120">BO120-SUM(_xlfn._xlws.FILTER(C120:BJ120,$C$8:$BJ$8=$BO$8))</f>
        <v>0</v>
      </c>
    </row>
    <row r="121" spans="1:70" ht="36" customHeight="1" outlineLevel="1" x14ac:dyDescent="0.2">
      <c r="A121" s="62">
        <v>17</v>
      </c>
      <c r="B121" s="95" t="s">
        <v>48</v>
      </c>
      <c r="C121" s="90">
        <f t="shared" ref="C121:E121" si="514">SUM(C122:C127)</f>
        <v>0</v>
      </c>
      <c r="D121" s="48">
        <f t="shared" si="514"/>
        <v>0</v>
      </c>
      <c r="E121" s="39">
        <f t="shared" si="514"/>
        <v>0</v>
      </c>
      <c r="F121" s="39">
        <f t="shared" ref="F121:F126" si="515">IFERROR(E121/(C121+D121),0)</f>
        <v>0</v>
      </c>
      <c r="G121" s="45">
        <f t="shared" ref="G121" si="516">SUM(G122:G127)</f>
        <v>0</v>
      </c>
      <c r="H121" s="26">
        <f t="shared" si="317"/>
        <v>0</v>
      </c>
      <c r="I121" s="48">
        <f>SUM(I122:I126)</f>
        <v>1</v>
      </c>
      <c r="J121" s="48">
        <f>SUM(J122:J126)</f>
        <v>0</v>
      </c>
      <c r="K121" s="39">
        <f t="shared" ref="K121" si="517">SUM(K122:K127)</f>
        <v>5607775</v>
      </c>
      <c r="L121" s="39">
        <f t="shared" ref="L121:L126" si="518">IFERROR(K121/(I121+J121),0)</f>
        <v>5607775</v>
      </c>
      <c r="M121" s="45">
        <f t="shared" ref="M121" si="519">SUM(M122:M127)</f>
        <v>6646.46</v>
      </c>
      <c r="N121" s="26">
        <f t="shared" si="286"/>
        <v>6646.46</v>
      </c>
      <c r="O121" s="90">
        <f t="shared" ref="O121:Q121" si="520">SUM(O122:O127)</f>
        <v>0</v>
      </c>
      <c r="P121" s="48">
        <f t="shared" si="520"/>
        <v>0</v>
      </c>
      <c r="Q121" s="39">
        <f t="shared" si="520"/>
        <v>0</v>
      </c>
      <c r="R121" s="39">
        <f t="shared" ref="R121:R126" si="521">IFERROR(Q121/(O121+P121),0)</f>
        <v>0</v>
      </c>
      <c r="S121" s="45">
        <f t="shared" ref="S121" si="522">SUM(S122:S127)</f>
        <v>0</v>
      </c>
      <c r="T121" s="26">
        <f t="shared" si="318"/>
        <v>0</v>
      </c>
      <c r="U121" s="90">
        <f t="shared" ref="U121:W121" si="523">SUM(U122:U127)</f>
        <v>0</v>
      </c>
      <c r="V121" s="48">
        <f t="shared" si="523"/>
        <v>0</v>
      </c>
      <c r="W121" s="39">
        <f t="shared" si="523"/>
        <v>0</v>
      </c>
      <c r="X121" s="39">
        <f t="shared" ref="X121:X126" si="524">IFERROR(W121/(U121+V121),0)</f>
        <v>0</v>
      </c>
      <c r="Y121" s="45">
        <f t="shared" ref="Y121" si="525">SUM(Y122:Y127)</f>
        <v>0</v>
      </c>
      <c r="Z121" s="26">
        <f t="shared" si="319"/>
        <v>0</v>
      </c>
      <c r="AA121" s="90">
        <f t="shared" ref="AA121:AC121" si="526">SUM(AA122:AA127)</f>
        <v>0</v>
      </c>
      <c r="AB121" s="48">
        <f t="shared" si="526"/>
        <v>0</v>
      </c>
      <c r="AC121" s="39">
        <f t="shared" si="526"/>
        <v>0</v>
      </c>
      <c r="AD121" s="39">
        <f t="shared" ref="AD121:AD126" si="527">IFERROR(AC121/(AA121+AB121),0)</f>
        <v>0</v>
      </c>
      <c r="AE121" s="45">
        <f t="shared" ref="AE121" si="528">SUM(AE122:AE127)</f>
        <v>0</v>
      </c>
      <c r="AF121" s="26">
        <f t="shared" si="320"/>
        <v>0</v>
      </c>
      <c r="AG121" s="90">
        <f t="shared" ref="AG121:AI121" si="529">SUM(AG122:AG127)</f>
        <v>0</v>
      </c>
      <c r="AH121" s="48">
        <f t="shared" si="529"/>
        <v>0</v>
      </c>
      <c r="AI121" s="39">
        <f t="shared" si="529"/>
        <v>0</v>
      </c>
      <c r="AJ121" s="39">
        <f t="shared" ref="AJ121:AJ126" si="530">IFERROR(AI121/(AG121+AH121),0)</f>
        <v>0</v>
      </c>
      <c r="AK121" s="45">
        <f t="shared" ref="AK121" si="531">SUM(AK122:AK127)</f>
        <v>0</v>
      </c>
      <c r="AL121" s="26">
        <f t="shared" si="321"/>
        <v>0</v>
      </c>
      <c r="AM121" s="90">
        <f t="shared" ref="AM121:AO121" si="532">SUM(AM122:AM127)</f>
        <v>0</v>
      </c>
      <c r="AN121" s="48">
        <f t="shared" si="532"/>
        <v>0</v>
      </c>
      <c r="AO121" s="39">
        <f t="shared" si="532"/>
        <v>0</v>
      </c>
      <c r="AP121" s="39">
        <f t="shared" ref="AP121:AP126" si="533">IFERROR(AO121/(AM121+AN121),0)</f>
        <v>0</v>
      </c>
      <c r="AQ121" s="45">
        <f t="shared" ref="AQ121" si="534">SUM(AQ122:AQ127)</f>
        <v>0</v>
      </c>
      <c r="AR121" s="26">
        <f t="shared" si="322"/>
        <v>0</v>
      </c>
      <c r="AS121" s="90">
        <f t="shared" ref="AS121:AU121" si="535">SUM(AS122:AS127)</f>
        <v>0</v>
      </c>
      <c r="AT121" s="48">
        <f t="shared" si="535"/>
        <v>0</v>
      </c>
      <c r="AU121" s="39">
        <f t="shared" si="535"/>
        <v>0</v>
      </c>
      <c r="AV121" s="39">
        <f t="shared" ref="AV121:AV126" si="536">IFERROR(AU121/(AS121+AT121),0)</f>
        <v>0</v>
      </c>
      <c r="AW121" s="45">
        <f t="shared" ref="AW121" si="537">SUM(AW122:AW127)</f>
        <v>0</v>
      </c>
      <c r="AX121" s="26">
        <f t="shared" si="323"/>
        <v>0</v>
      </c>
      <c r="AY121" s="90">
        <f t="shared" ref="AY121:BA121" si="538">SUM(AY122:AY127)</f>
        <v>0</v>
      </c>
      <c r="AZ121" s="48">
        <f t="shared" si="538"/>
        <v>0</v>
      </c>
      <c r="BA121" s="39">
        <f t="shared" si="538"/>
        <v>0</v>
      </c>
      <c r="BB121" s="39">
        <f t="shared" ref="BB121:BB126" si="539">IFERROR(BA121/(AY121+AZ121),0)</f>
        <v>0</v>
      </c>
      <c r="BC121" s="45">
        <f t="shared" ref="BC121" si="540">SUM(BC122:BC127)</f>
        <v>0</v>
      </c>
      <c r="BD121" s="26">
        <f t="shared" si="324"/>
        <v>0</v>
      </c>
      <c r="BE121" s="90">
        <f t="shared" ref="BE121:BG121" si="541">SUM(BE122:BE127)</f>
        <v>0</v>
      </c>
      <c r="BF121" s="48">
        <f t="shared" si="541"/>
        <v>0</v>
      </c>
      <c r="BG121" s="39">
        <f t="shared" si="541"/>
        <v>0</v>
      </c>
      <c r="BH121" s="39">
        <f t="shared" ref="BH121:BH126" si="542">IFERROR(BG121/(BE121+BF121),0)</f>
        <v>0</v>
      </c>
      <c r="BI121" s="45">
        <f t="shared" ref="BI121" si="543">SUM(BI122:BI127)</f>
        <v>0</v>
      </c>
      <c r="BJ121" s="26">
        <f t="shared" si="325"/>
        <v>0</v>
      </c>
      <c r="BK121" s="90">
        <f t="shared" ref="BK121:BM121" si="544">SUM(BK122:BK127)</f>
        <v>1</v>
      </c>
      <c r="BL121" s="48">
        <f t="shared" si="544"/>
        <v>0</v>
      </c>
      <c r="BM121" s="39">
        <f t="shared" si="544"/>
        <v>5607775</v>
      </c>
      <c r="BN121" s="39">
        <f t="shared" si="326"/>
        <v>5607775</v>
      </c>
      <c r="BO121" s="45">
        <f t="shared" ref="BO121" si="545">SUM(BO122:BO127)</f>
        <v>6646.46</v>
      </c>
      <c r="BP121" s="26">
        <f t="shared" si="327"/>
        <v>6646.46</v>
      </c>
      <c r="BQ121" s="75" cm="1">
        <f t="array" ref="BQ121">BM121-SUM(_xlfn._xlws.FILTER(C121:BJ121,$C$8:$BJ$8=$BM$8))</f>
        <v>0</v>
      </c>
      <c r="BR121" s="75" cm="1">
        <f t="array" ref="BR121">BO121-SUM(_xlfn._xlws.FILTER(C121:BJ121,$C$8:$BJ$8=$BO$8))</f>
        <v>0</v>
      </c>
    </row>
    <row r="122" spans="1:70" ht="19.5" customHeight="1" outlineLevel="1" x14ac:dyDescent="0.2">
      <c r="A122" s="63"/>
      <c r="B122" s="91" t="str" cm="1">
        <f t="array" ref="B122:B127">$B$10:$B$15</f>
        <v>ΟΙΚΙΑΚΟΣ</v>
      </c>
      <c r="C122" s="92"/>
      <c r="D122" s="9"/>
      <c r="E122" s="9"/>
      <c r="F122" s="9">
        <f t="shared" si="515"/>
        <v>0</v>
      </c>
      <c r="G122" s="19"/>
      <c r="H122" s="46">
        <f t="shared" si="317"/>
        <v>0</v>
      </c>
      <c r="I122" s="114"/>
      <c r="J122" s="9"/>
      <c r="K122" s="9"/>
      <c r="L122" s="9">
        <f t="shared" si="518"/>
        <v>0</v>
      </c>
      <c r="M122" s="19"/>
      <c r="N122" s="46">
        <f t="shared" si="286"/>
        <v>0</v>
      </c>
      <c r="O122" s="92"/>
      <c r="P122" s="9"/>
      <c r="Q122" s="9"/>
      <c r="R122" s="9">
        <f t="shared" si="521"/>
        <v>0</v>
      </c>
      <c r="S122" s="19"/>
      <c r="T122" s="46">
        <f t="shared" si="318"/>
        <v>0</v>
      </c>
      <c r="U122" s="92"/>
      <c r="V122" s="9"/>
      <c r="W122" s="9"/>
      <c r="X122" s="9">
        <f t="shared" si="524"/>
        <v>0</v>
      </c>
      <c r="Y122" s="19"/>
      <c r="Z122" s="46">
        <f t="shared" si="319"/>
        <v>0</v>
      </c>
      <c r="AA122" s="92"/>
      <c r="AB122" s="9"/>
      <c r="AC122" s="9"/>
      <c r="AD122" s="9">
        <f t="shared" si="527"/>
        <v>0</v>
      </c>
      <c r="AE122" s="19"/>
      <c r="AF122" s="46">
        <f t="shared" si="320"/>
        <v>0</v>
      </c>
      <c r="AG122" s="92"/>
      <c r="AH122" s="9"/>
      <c r="AI122" s="9"/>
      <c r="AJ122" s="9">
        <f t="shared" si="530"/>
        <v>0</v>
      </c>
      <c r="AK122" s="19"/>
      <c r="AL122" s="46">
        <f t="shared" si="321"/>
        <v>0</v>
      </c>
      <c r="AM122" s="92"/>
      <c r="AN122" s="9"/>
      <c r="AO122" s="9"/>
      <c r="AP122" s="9">
        <f t="shared" si="533"/>
        <v>0</v>
      </c>
      <c r="AQ122" s="19"/>
      <c r="AR122" s="46">
        <f t="shared" si="322"/>
        <v>0</v>
      </c>
      <c r="AS122" s="92"/>
      <c r="AT122" s="9"/>
      <c r="AU122" s="9"/>
      <c r="AV122" s="9">
        <f t="shared" si="536"/>
        <v>0</v>
      </c>
      <c r="AW122" s="19"/>
      <c r="AX122" s="46">
        <f t="shared" si="323"/>
        <v>0</v>
      </c>
      <c r="AY122" s="92"/>
      <c r="AZ122" s="9"/>
      <c r="BA122" s="9"/>
      <c r="BB122" s="9">
        <f t="shared" si="539"/>
        <v>0</v>
      </c>
      <c r="BC122" s="19"/>
      <c r="BD122" s="46">
        <f t="shared" si="324"/>
        <v>0</v>
      </c>
      <c r="BE122" s="92"/>
      <c r="BF122" s="9"/>
      <c r="BG122" s="9"/>
      <c r="BH122" s="9">
        <f t="shared" si="542"/>
        <v>0</v>
      </c>
      <c r="BI122" s="19"/>
      <c r="BJ122" s="46">
        <f t="shared" si="325"/>
        <v>0</v>
      </c>
      <c r="BK122" s="92" cm="1">
        <f t="array" ref="BK122">SUM(_xlfn._xlws.FILTER($C122:$BJ122,$C$8:$BJ$8=BK$8))</f>
        <v>0</v>
      </c>
      <c r="BL122" s="9" cm="1">
        <f t="array" ref="BL122">SUM(_xlfn._xlws.FILTER($C122:$BJ122,$C$8:$BJ$8=BL$8))</f>
        <v>0</v>
      </c>
      <c r="BM122" s="9" cm="1">
        <f t="array" ref="BM122">SUM(_xlfn._xlws.FILTER($C122:$BJ122,$C$8:$BJ$8=BM$8))</f>
        <v>0</v>
      </c>
      <c r="BN122" s="9">
        <f t="shared" si="326"/>
        <v>0</v>
      </c>
      <c r="BO122" s="19" cm="1">
        <f t="array" ref="BO122">SUM(_xlfn._xlws.FILTER($C122:$BJ122,$C$8:$BJ$8=BO$8))</f>
        <v>0</v>
      </c>
      <c r="BP122" s="46">
        <f t="shared" si="327"/>
        <v>0</v>
      </c>
      <c r="BQ122" s="75" cm="1">
        <f t="array" ref="BQ122">BM122-SUM(_xlfn._xlws.FILTER(C122:BJ122,$C$8:$BJ$8=$BM$8))</f>
        <v>0</v>
      </c>
      <c r="BR122" s="75" cm="1">
        <f t="array" ref="BR122">BO122-SUM(_xlfn._xlws.FILTER(C122:BJ122,$C$8:$BJ$8=$BO$8))</f>
        <v>0</v>
      </c>
    </row>
    <row r="123" spans="1:70" ht="19.5" customHeight="1" outlineLevel="1" x14ac:dyDescent="0.2">
      <c r="A123" s="63"/>
      <c r="B123" s="91" t="str">
        <v>ΕΜΠΟΡΙΚΟΣ</v>
      </c>
      <c r="C123" s="92"/>
      <c r="D123" s="9"/>
      <c r="E123" s="9"/>
      <c r="F123" s="9">
        <f t="shared" si="515"/>
        <v>0</v>
      </c>
      <c r="G123" s="19"/>
      <c r="H123" s="46">
        <f t="shared" si="317"/>
        <v>0</v>
      </c>
      <c r="I123" s="114"/>
      <c r="J123" s="9"/>
      <c r="K123" s="9"/>
      <c r="L123" s="9">
        <f t="shared" si="518"/>
        <v>0</v>
      </c>
      <c r="M123" s="19"/>
      <c r="N123" s="46">
        <f t="shared" si="286"/>
        <v>0</v>
      </c>
      <c r="O123" s="92"/>
      <c r="P123" s="9"/>
      <c r="Q123" s="9"/>
      <c r="R123" s="9">
        <f t="shared" si="521"/>
        <v>0</v>
      </c>
      <c r="S123" s="19"/>
      <c r="T123" s="46">
        <f t="shared" si="318"/>
        <v>0</v>
      </c>
      <c r="U123" s="92"/>
      <c r="V123" s="9"/>
      <c r="W123" s="9"/>
      <c r="X123" s="9">
        <f t="shared" si="524"/>
        <v>0</v>
      </c>
      <c r="Y123" s="19"/>
      <c r="Z123" s="46">
        <f t="shared" si="319"/>
        <v>0</v>
      </c>
      <c r="AA123" s="92"/>
      <c r="AB123" s="9"/>
      <c r="AC123" s="9"/>
      <c r="AD123" s="9">
        <f t="shared" si="527"/>
        <v>0</v>
      </c>
      <c r="AE123" s="19"/>
      <c r="AF123" s="46">
        <f t="shared" si="320"/>
        <v>0</v>
      </c>
      <c r="AG123" s="92"/>
      <c r="AH123" s="9"/>
      <c r="AI123" s="9"/>
      <c r="AJ123" s="9">
        <f t="shared" si="530"/>
        <v>0</v>
      </c>
      <c r="AK123" s="19"/>
      <c r="AL123" s="46">
        <f t="shared" si="321"/>
        <v>0</v>
      </c>
      <c r="AM123" s="92"/>
      <c r="AN123" s="9"/>
      <c r="AO123" s="9"/>
      <c r="AP123" s="9">
        <f t="shared" si="533"/>
        <v>0</v>
      </c>
      <c r="AQ123" s="19"/>
      <c r="AR123" s="46">
        <f t="shared" si="322"/>
        <v>0</v>
      </c>
      <c r="AS123" s="92"/>
      <c r="AT123" s="9"/>
      <c r="AU123" s="9"/>
      <c r="AV123" s="9">
        <f t="shared" si="536"/>
        <v>0</v>
      </c>
      <c r="AW123" s="19"/>
      <c r="AX123" s="46">
        <f t="shared" si="323"/>
        <v>0</v>
      </c>
      <c r="AY123" s="92"/>
      <c r="AZ123" s="9"/>
      <c r="BA123" s="9"/>
      <c r="BB123" s="9">
        <f t="shared" si="539"/>
        <v>0</v>
      </c>
      <c r="BC123" s="19"/>
      <c r="BD123" s="46">
        <f t="shared" si="324"/>
        <v>0</v>
      </c>
      <c r="BE123" s="92"/>
      <c r="BF123" s="9"/>
      <c r="BG123" s="9"/>
      <c r="BH123" s="9">
        <f t="shared" si="542"/>
        <v>0</v>
      </c>
      <c r="BI123" s="19"/>
      <c r="BJ123" s="46">
        <f t="shared" si="325"/>
        <v>0</v>
      </c>
      <c r="BK123" s="92" cm="1">
        <f t="array" ref="BK123">SUM(_xlfn._xlws.FILTER($C123:$BJ123,$C$8:$BJ$8=BK$8))</f>
        <v>0</v>
      </c>
      <c r="BL123" s="9" cm="1">
        <f t="array" ref="BL123">SUM(_xlfn._xlws.FILTER($C123:$BJ123,$C$8:$BJ$8=BL$8))</f>
        <v>0</v>
      </c>
      <c r="BM123" s="9" cm="1">
        <f t="array" ref="BM123">SUM(_xlfn._xlws.FILTER($C123:$BJ123,$C$8:$BJ$8=BM$8))</f>
        <v>0</v>
      </c>
      <c r="BN123" s="9">
        <f t="shared" si="326"/>
        <v>0</v>
      </c>
      <c r="BO123" s="19" cm="1">
        <f t="array" ref="BO123">SUM(_xlfn._xlws.FILTER($C123:$BJ123,$C$8:$BJ$8=BO$8))</f>
        <v>0</v>
      </c>
      <c r="BP123" s="46">
        <f t="shared" si="327"/>
        <v>0</v>
      </c>
      <c r="BQ123" s="75" cm="1">
        <f t="array" ref="BQ123">BM123-SUM(_xlfn._xlws.FILTER(C123:BJ123,$C$8:$BJ$8=$BM$8))</f>
        <v>0</v>
      </c>
      <c r="BR123" s="75" cm="1">
        <f t="array" ref="BR123">BO123-SUM(_xlfn._xlws.FILTER(C123:BJ123,$C$8:$BJ$8=$BO$8))</f>
        <v>0</v>
      </c>
    </row>
    <row r="124" spans="1:70" ht="19.5" customHeight="1" outlineLevel="1" x14ac:dyDescent="0.2">
      <c r="A124" s="63"/>
      <c r="B124" s="91" t="str">
        <v>CNG</v>
      </c>
      <c r="C124" s="92"/>
      <c r="D124" s="9"/>
      <c r="E124" s="9"/>
      <c r="F124" s="9">
        <f t="shared" si="515"/>
        <v>0</v>
      </c>
      <c r="G124" s="19"/>
      <c r="H124" s="46">
        <f t="shared" si="317"/>
        <v>0</v>
      </c>
      <c r="I124" s="114"/>
      <c r="J124" s="9"/>
      <c r="K124" s="9"/>
      <c r="L124" s="9">
        <f t="shared" si="518"/>
        <v>0</v>
      </c>
      <c r="M124" s="19"/>
      <c r="N124" s="46">
        <f t="shared" si="286"/>
        <v>0</v>
      </c>
      <c r="O124" s="92"/>
      <c r="P124" s="9"/>
      <c r="Q124" s="9"/>
      <c r="R124" s="9">
        <f t="shared" si="521"/>
        <v>0</v>
      </c>
      <c r="S124" s="19"/>
      <c r="T124" s="46">
        <f t="shared" si="318"/>
        <v>0</v>
      </c>
      <c r="U124" s="92"/>
      <c r="V124" s="9"/>
      <c r="W124" s="9"/>
      <c r="X124" s="9">
        <f t="shared" si="524"/>
        <v>0</v>
      </c>
      <c r="Y124" s="19"/>
      <c r="Z124" s="46">
        <f t="shared" si="319"/>
        <v>0</v>
      </c>
      <c r="AA124" s="92"/>
      <c r="AB124" s="9"/>
      <c r="AC124" s="9"/>
      <c r="AD124" s="9">
        <f t="shared" si="527"/>
        <v>0</v>
      </c>
      <c r="AE124" s="19"/>
      <c r="AF124" s="46">
        <f t="shared" si="320"/>
        <v>0</v>
      </c>
      <c r="AG124" s="92"/>
      <c r="AH124" s="9"/>
      <c r="AI124" s="9"/>
      <c r="AJ124" s="9">
        <f t="shared" si="530"/>
        <v>0</v>
      </c>
      <c r="AK124" s="19"/>
      <c r="AL124" s="46">
        <f t="shared" si="321"/>
        <v>0</v>
      </c>
      <c r="AM124" s="92"/>
      <c r="AN124" s="9"/>
      <c r="AO124" s="9"/>
      <c r="AP124" s="9">
        <f t="shared" si="533"/>
        <v>0</v>
      </c>
      <c r="AQ124" s="19"/>
      <c r="AR124" s="46">
        <f t="shared" si="322"/>
        <v>0</v>
      </c>
      <c r="AS124" s="92"/>
      <c r="AT124" s="9"/>
      <c r="AU124" s="9"/>
      <c r="AV124" s="9">
        <f t="shared" si="536"/>
        <v>0</v>
      </c>
      <c r="AW124" s="19"/>
      <c r="AX124" s="46">
        <f t="shared" si="323"/>
        <v>0</v>
      </c>
      <c r="AY124" s="92"/>
      <c r="AZ124" s="9"/>
      <c r="BA124" s="9"/>
      <c r="BB124" s="9">
        <f t="shared" si="539"/>
        <v>0</v>
      </c>
      <c r="BC124" s="19"/>
      <c r="BD124" s="46">
        <f t="shared" si="324"/>
        <v>0</v>
      </c>
      <c r="BE124" s="92"/>
      <c r="BF124" s="9"/>
      <c r="BG124" s="9"/>
      <c r="BH124" s="9">
        <f t="shared" si="542"/>
        <v>0</v>
      </c>
      <c r="BI124" s="19"/>
      <c r="BJ124" s="46">
        <f t="shared" si="325"/>
        <v>0</v>
      </c>
      <c r="BK124" s="92" cm="1">
        <f t="array" ref="BK124">SUM(_xlfn._xlws.FILTER($C124:$BJ124,$C$8:$BJ$8=BK$8))</f>
        <v>0</v>
      </c>
      <c r="BL124" s="9" cm="1">
        <f t="array" ref="BL124">SUM(_xlfn._xlws.FILTER($C124:$BJ124,$C$8:$BJ$8=BL$8))</f>
        <v>0</v>
      </c>
      <c r="BM124" s="9" cm="1">
        <f t="array" ref="BM124">SUM(_xlfn._xlws.FILTER($C124:$BJ124,$C$8:$BJ$8=BM$8))</f>
        <v>0</v>
      </c>
      <c r="BN124" s="9">
        <f t="shared" si="326"/>
        <v>0</v>
      </c>
      <c r="BO124" s="19" cm="1">
        <f t="array" ref="BO124">SUM(_xlfn._xlws.FILTER($C124:$BJ124,$C$8:$BJ$8=BO$8))</f>
        <v>0</v>
      </c>
      <c r="BP124" s="46">
        <f t="shared" si="327"/>
        <v>0</v>
      </c>
      <c r="BQ124" s="75" cm="1">
        <f t="array" ref="BQ124">BM124-SUM(_xlfn._xlws.FILTER(C124:BJ124,$C$8:$BJ$8=$BM$8))</f>
        <v>0</v>
      </c>
      <c r="BR124" s="75" cm="1">
        <f t="array" ref="BR124">BO124-SUM(_xlfn._xlws.FILTER(C124:BJ124,$C$8:$BJ$8=$BO$8))</f>
        <v>0</v>
      </c>
    </row>
    <row r="125" spans="1:70" ht="19.5" customHeight="1" outlineLevel="1" x14ac:dyDescent="0.2">
      <c r="A125" s="63"/>
      <c r="B125" s="91" t="str">
        <v>ΒΙΟΜΗΧΑΝΙΚΟΣ</v>
      </c>
      <c r="C125" s="92"/>
      <c r="D125" s="9"/>
      <c r="E125" s="9"/>
      <c r="F125" s="9">
        <f t="shared" si="515"/>
        <v>0</v>
      </c>
      <c r="G125" s="19"/>
      <c r="H125" s="46">
        <f t="shared" si="317"/>
        <v>0</v>
      </c>
      <c r="I125" s="114">
        <v>1</v>
      </c>
      <c r="J125" s="9"/>
      <c r="K125" s="9">
        <v>5607775</v>
      </c>
      <c r="L125" s="9">
        <f t="shared" si="518"/>
        <v>5607775</v>
      </c>
      <c r="M125" s="19">
        <v>6646.46</v>
      </c>
      <c r="N125" s="46">
        <f t="shared" si="286"/>
        <v>6646.46</v>
      </c>
      <c r="O125" s="92"/>
      <c r="P125" s="9"/>
      <c r="Q125" s="9"/>
      <c r="R125" s="9">
        <f t="shared" si="521"/>
        <v>0</v>
      </c>
      <c r="S125" s="19"/>
      <c r="T125" s="46">
        <f t="shared" si="318"/>
        <v>0</v>
      </c>
      <c r="U125" s="92"/>
      <c r="V125" s="9"/>
      <c r="W125" s="9"/>
      <c r="X125" s="9">
        <f t="shared" si="524"/>
        <v>0</v>
      </c>
      <c r="Y125" s="19"/>
      <c r="Z125" s="46">
        <f t="shared" si="319"/>
        <v>0</v>
      </c>
      <c r="AA125" s="92"/>
      <c r="AB125" s="9"/>
      <c r="AC125" s="9"/>
      <c r="AD125" s="9">
        <f t="shared" si="527"/>
        <v>0</v>
      </c>
      <c r="AE125" s="19"/>
      <c r="AF125" s="46">
        <f t="shared" si="320"/>
        <v>0</v>
      </c>
      <c r="AG125" s="92"/>
      <c r="AH125" s="9"/>
      <c r="AI125" s="9"/>
      <c r="AJ125" s="9">
        <f t="shared" si="530"/>
        <v>0</v>
      </c>
      <c r="AK125" s="19"/>
      <c r="AL125" s="46">
        <f t="shared" si="321"/>
        <v>0</v>
      </c>
      <c r="AM125" s="92"/>
      <c r="AN125" s="9"/>
      <c r="AO125" s="9"/>
      <c r="AP125" s="9">
        <f t="shared" si="533"/>
        <v>0</v>
      </c>
      <c r="AQ125" s="19"/>
      <c r="AR125" s="46">
        <f t="shared" si="322"/>
        <v>0</v>
      </c>
      <c r="AS125" s="92"/>
      <c r="AT125" s="9"/>
      <c r="AU125" s="9"/>
      <c r="AV125" s="9">
        <f t="shared" si="536"/>
        <v>0</v>
      </c>
      <c r="AW125" s="19"/>
      <c r="AX125" s="46">
        <f t="shared" si="323"/>
        <v>0</v>
      </c>
      <c r="AY125" s="92"/>
      <c r="AZ125" s="9"/>
      <c r="BA125" s="9"/>
      <c r="BB125" s="9">
        <f t="shared" si="539"/>
        <v>0</v>
      </c>
      <c r="BC125" s="19"/>
      <c r="BD125" s="46">
        <f t="shared" si="324"/>
        <v>0</v>
      </c>
      <c r="BE125" s="92"/>
      <c r="BF125" s="9"/>
      <c r="BG125" s="9"/>
      <c r="BH125" s="9">
        <f t="shared" si="542"/>
        <v>0</v>
      </c>
      <c r="BI125" s="19"/>
      <c r="BJ125" s="46">
        <f t="shared" si="325"/>
        <v>0</v>
      </c>
      <c r="BK125" s="92" cm="1">
        <f t="array" ref="BK125">SUM(_xlfn._xlws.FILTER($C125:$BJ125,$C$8:$BJ$8=BK$8))</f>
        <v>1</v>
      </c>
      <c r="BL125" s="9" cm="1">
        <f t="array" ref="BL125">SUM(_xlfn._xlws.FILTER($C125:$BJ125,$C$8:$BJ$8=BL$8))</f>
        <v>0</v>
      </c>
      <c r="BM125" s="9" cm="1">
        <f t="array" ref="BM125">SUM(_xlfn._xlws.FILTER($C125:$BJ125,$C$8:$BJ$8=BM$8))</f>
        <v>5607775</v>
      </c>
      <c r="BN125" s="9">
        <f t="shared" si="326"/>
        <v>5607775</v>
      </c>
      <c r="BO125" s="19" cm="1">
        <f t="array" ref="BO125">SUM(_xlfn._xlws.FILTER($C125:$BJ125,$C$8:$BJ$8=BO$8))</f>
        <v>6646.46</v>
      </c>
      <c r="BP125" s="46">
        <f t="shared" si="327"/>
        <v>6646.46</v>
      </c>
      <c r="BQ125" s="75" cm="1">
        <f t="array" ref="BQ125">BM125-SUM(_xlfn._xlws.FILTER(C125:BJ125,$C$8:$BJ$8=$BM$8))</f>
        <v>0</v>
      </c>
      <c r="BR125" s="75" cm="1">
        <f t="array" ref="BR125">BO125-SUM(_xlfn._xlws.FILTER(C125:BJ125,$C$8:$BJ$8=$BO$8))</f>
        <v>0</v>
      </c>
    </row>
    <row r="126" spans="1:70" ht="19.5" customHeight="1" outlineLevel="1" x14ac:dyDescent="0.2">
      <c r="A126" s="64"/>
      <c r="B126" s="91" t="str">
        <v>ΚΛΙΜΑΤΙΣΜΟΣ / ΣΥΜΠΑΡΑΓΩΓΗ</v>
      </c>
      <c r="C126" s="93"/>
      <c r="D126" s="57"/>
      <c r="E126" s="65"/>
      <c r="F126" s="9">
        <f t="shared" si="515"/>
        <v>0</v>
      </c>
      <c r="G126" s="51"/>
      <c r="H126" s="46">
        <f t="shared" si="317"/>
        <v>0</v>
      </c>
      <c r="I126" s="56"/>
      <c r="J126" s="57"/>
      <c r="K126" s="65"/>
      <c r="L126" s="9">
        <f t="shared" si="518"/>
        <v>0</v>
      </c>
      <c r="M126" s="51"/>
      <c r="N126" s="46">
        <f t="shared" si="286"/>
        <v>0</v>
      </c>
      <c r="O126" s="93"/>
      <c r="P126" s="57"/>
      <c r="Q126" s="65"/>
      <c r="R126" s="9">
        <f t="shared" si="521"/>
        <v>0</v>
      </c>
      <c r="S126" s="51"/>
      <c r="T126" s="46">
        <f t="shared" si="318"/>
        <v>0</v>
      </c>
      <c r="U126" s="93"/>
      <c r="V126" s="57"/>
      <c r="W126" s="65"/>
      <c r="X126" s="9">
        <f t="shared" si="524"/>
        <v>0</v>
      </c>
      <c r="Y126" s="51"/>
      <c r="Z126" s="46">
        <f t="shared" si="319"/>
        <v>0</v>
      </c>
      <c r="AA126" s="93"/>
      <c r="AB126" s="57"/>
      <c r="AC126" s="65"/>
      <c r="AD126" s="9">
        <f t="shared" si="527"/>
        <v>0</v>
      </c>
      <c r="AE126" s="51"/>
      <c r="AF126" s="46">
        <f t="shared" si="320"/>
        <v>0</v>
      </c>
      <c r="AG126" s="93"/>
      <c r="AH126" s="57"/>
      <c r="AI126" s="65"/>
      <c r="AJ126" s="9">
        <f t="shared" si="530"/>
        <v>0</v>
      </c>
      <c r="AK126" s="51"/>
      <c r="AL126" s="46">
        <f t="shared" si="321"/>
        <v>0</v>
      </c>
      <c r="AM126" s="93"/>
      <c r="AN126" s="57"/>
      <c r="AO126" s="65"/>
      <c r="AP126" s="9">
        <f t="shared" si="533"/>
        <v>0</v>
      </c>
      <c r="AQ126" s="51"/>
      <c r="AR126" s="46">
        <f t="shared" si="322"/>
        <v>0</v>
      </c>
      <c r="AS126" s="93"/>
      <c r="AT126" s="57"/>
      <c r="AU126" s="65"/>
      <c r="AV126" s="9">
        <f t="shared" si="536"/>
        <v>0</v>
      </c>
      <c r="AW126" s="51"/>
      <c r="AX126" s="46">
        <f t="shared" si="323"/>
        <v>0</v>
      </c>
      <c r="AY126" s="93"/>
      <c r="AZ126" s="57"/>
      <c r="BA126" s="65"/>
      <c r="BB126" s="9">
        <f t="shared" si="539"/>
        <v>0</v>
      </c>
      <c r="BC126" s="51"/>
      <c r="BD126" s="46">
        <f t="shared" si="324"/>
        <v>0</v>
      </c>
      <c r="BE126" s="93"/>
      <c r="BF126" s="57"/>
      <c r="BG126" s="65"/>
      <c r="BH126" s="9">
        <f t="shared" si="542"/>
        <v>0</v>
      </c>
      <c r="BI126" s="51"/>
      <c r="BJ126" s="46">
        <f t="shared" si="325"/>
        <v>0</v>
      </c>
      <c r="BK126" s="93" cm="1">
        <f t="array" ref="BK126">SUM(_xlfn._xlws.FILTER($C126:$BJ126,$C$8:$BJ$8=BK$8))</f>
        <v>0</v>
      </c>
      <c r="BL126" s="57" cm="1">
        <f t="array" ref="BL126">SUM(_xlfn._xlws.FILTER($C126:$BJ126,$C$8:$BJ$8=BL$8))</f>
        <v>0</v>
      </c>
      <c r="BM126" s="65" cm="1">
        <f t="array" ref="BM126">SUM(_xlfn._xlws.FILTER($C126:$BJ126,$C$8:$BJ$8=BM$8))</f>
        <v>0</v>
      </c>
      <c r="BN126" s="9">
        <f t="shared" si="326"/>
        <v>0</v>
      </c>
      <c r="BO126" s="51" cm="1">
        <f t="array" ref="BO126">SUM(_xlfn._xlws.FILTER($C126:$BJ126,$C$8:$BJ$8=BO$8))</f>
        <v>0</v>
      </c>
      <c r="BP126" s="46">
        <f t="shared" si="327"/>
        <v>0</v>
      </c>
      <c r="BQ126" s="75" cm="1">
        <f t="array" ref="BQ126">BM126-SUM(_xlfn._xlws.FILTER(C126:BJ126,$C$8:$BJ$8=$BM$8))</f>
        <v>0</v>
      </c>
      <c r="BR126" s="75" cm="1">
        <f t="array" ref="BR126">BO126-SUM(_xlfn._xlws.FILTER(C126:BJ126,$C$8:$BJ$8=$BO$8))</f>
        <v>0</v>
      </c>
    </row>
    <row r="127" spans="1:70" ht="19.5" customHeight="1" outlineLevel="1" thickBot="1" x14ac:dyDescent="0.25">
      <c r="A127" s="63"/>
      <c r="B127" s="94" t="str">
        <v>ΕΙΚΟΝΙΚΗ ΔΙΑΣΥΝΔΕΣΗ</v>
      </c>
      <c r="C127" s="93"/>
      <c r="D127" s="56"/>
      <c r="E127" s="65"/>
      <c r="F127" s="57"/>
      <c r="G127" s="51"/>
      <c r="H127" s="49">
        <f t="shared" si="317"/>
        <v>0</v>
      </c>
      <c r="I127" s="56"/>
      <c r="J127" s="56"/>
      <c r="K127" s="65"/>
      <c r="L127" s="57"/>
      <c r="M127" s="51"/>
      <c r="N127" s="49">
        <f t="shared" si="286"/>
        <v>0</v>
      </c>
      <c r="O127" s="93"/>
      <c r="P127" s="56"/>
      <c r="Q127" s="65"/>
      <c r="R127" s="57"/>
      <c r="S127" s="51"/>
      <c r="T127" s="49">
        <f t="shared" si="318"/>
        <v>0</v>
      </c>
      <c r="U127" s="93"/>
      <c r="V127" s="56"/>
      <c r="W127" s="65"/>
      <c r="X127" s="57"/>
      <c r="Y127" s="51"/>
      <c r="Z127" s="49">
        <f t="shared" si="319"/>
        <v>0</v>
      </c>
      <c r="AA127" s="93"/>
      <c r="AB127" s="56"/>
      <c r="AC127" s="65"/>
      <c r="AD127" s="57"/>
      <c r="AE127" s="51"/>
      <c r="AF127" s="49">
        <f t="shared" si="320"/>
        <v>0</v>
      </c>
      <c r="AG127" s="93"/>
      <c r="AH127" s="56"/>
      <c r="AI127" s="65"/>
      <c r="AJ127" s="57"/>
      <c r="AK127" s="51"/>
      <c r="AL127" s="49">
        <f t="shared" si="321"/>
        <v>0</v>
      </c>
      <c r="AM127" s="93"/>
      <c r="AN127" s="56"/>
      <c r="AO127" s="65"/>
      <c r="AP127" s="57"/>
      <c r="AQ127" s="51"/>
      <c r="AR127" s="49">
        <f t="shared" si="322"/>
        <v>0</v>
      </c>
      <c r="AS127" s="93"/>
      <c r="AT127" s="56"/>
      <c r="AU127" s="65"/>
      <c r="AV127" s="57"/>
      <c r="AW127" s="51"/>
      <c r="AX127" s="49">
        <f t="shared" si="323"/>
        <v>0</v>
      </c>
      <c r="AY127" s="93"/>
      <c r="AZ127" s="56"/>
      <c r="BA127" s="65"/>
      <c r="BB127" s="57"/>
      <c r="BC127" s="51"/>
      <c r="BD127" s="49">
        <f t="shared" si="324"/>
        <v>0</v>
      </c>
      <c r="BE127" s="93"/>
      <c r="BF127" s="56"/>
      <c r="BG127" s="65"/>
      <c r="BH127" s="57"/>
      <c r="BI127" s="51"/>
      <c r="BJ127" s="49">
        <f t="shared" si="325"/>
        <v>0</v>
      </c>
      <c r="BK127" s="93" cm="1">
        <f t="array" ref="BK127">SUM(_xlfn._xlws.FILTER($C127:$BJ127,$C$8:$BJ$8=BK$8))</f>
        <v>0</v>
      </c>
      <c r="BL127" s="56" cm="1">
        <f t="array" ref="BL127">SUM(_xlfn._xlws.FILTER($C127:$BJ127,$C$8:$BJ$8=BL$8))</f>
        <v>0</v>
      </c>
      <c r="BM127" s="65" cm="1">
        <f t="array" ref="BM127">SUM(_xlfn._xlws.FILTER($C127:$BJ127,$C$8:$BJ$8=BM$8))</f>
        <v>0</v>
      </c>
      <c r="BN127" s="57">
        <f t="shared" si="326"/>
        <v>0</v>
      </c>
      <c r="BO127" s="51" cm="1">
        <f t="array" ref="BO127">SUM(_xlfn._xlws.FILTER($C127:$BJ127,$C$8:$BJ$8=BO$8))</f>
        <v>0</v>
      </c>
      <c r="BP127" s="49">
        <f t="shared" si="327"/>
        <v>0</v>
      </c>
      <c r="BQ127" s="75" cm="1">
        <f t="array" ref="BQ127">BM127-SUM(_xlfn._xlws.FILTER(C127:BJ127,$C$8:$BJ$8=$BM$8))</f>
        <v>0</v>
      </c>
      <c r="BR127" s="75" cm="1">
        <f t="array" ref="BR127">BO127-SUM(_xlfn._xlws.FILTER(C127:BJ127,$C$8:$BJ$8=$BO$8))</f>
        <v>0</v>
      </c>
    </row>
    <row r="128" spans="1:70" ht="42" customHeight="1" outlineLevel="1" x14ac:dyDescent="0.2">
      <c r="A128" s="62">
        <v>18</v>
      </c>
      <c r="B128" s="95" t="s">
        <v>49</v>
      </c>
      <c r="C128" s="90">
        <f t="shared" ref="C128:E128" si="546">SUM(C129:C134)</f>
        <v>453</v>
      </c>
      <c r="D128" s="48">
        <f t="shared" si="546"/>
        <v>0</v>
      </c>
      <c r="E128" s="39">
        <f t="shared" si="546"/>
        <v>2419752</v>
      </c>
      <c r="F128" s="39">
        <f t="shared" ref="F128:F133" si="547">IFERROR(E128/(C128+D128),0)</f>
        <v>5341.6158940397354</v>
      </c>
      <c r="G128" s="45">
        <f t="shared" ref="G128" si="548">SUM(G129:G134)</f>
        <v>5486.85</v>
      </c>
      <c r="H128" s="26">
        <f t="shared" si="317"/>
        <v>12.112251655629139</v>
      </c>
      <c r="I128" s="48">
        <f>SUM(I129:I133)</f>
        <v>323</v>
      </c>
      <c r="J128" s="48">
        <f>SUM(J129:J133)</f>
        <v>0</v>
      </c>
      <c r="K128" s="39">
        <f t="shared" ref="K128" si="549">SUM(K129:K134)</f>
        <v>130337</v>
      </c>
      <c r="L128" s="39">
        <f t="shared" ref="L128:L133" si="550">IFERROR(K128/(I128+J128),0)</f>
        <v>403.52012383900927</v>
      </c>
      <c r="M128" s="45">
        <f t="shared" ref="M128" si="551">SUM(M129:M134)</f>
        <v>3154.2200000000003</v>
      </c>
      <c r="N128" s="26">
        <f t="shared" si="286"/>
        <v>9.7653869969040255</v>
      </c>
      <c r="O128" s="90">
        <f t="shared" ref="O128:Q128" si="552">SUM(O129:O134)</f>
        <v>550</v>
      </c>
      <c r="P128" s="48">
        <f t="shared" si="552"/>
        <v>0</v>
      </c>
      <c r="Q128" s="39">
        <f t="shared" si="552"/>
        <v>1317193</v>
      </c>
      <c r="R128" s="39">
        <f t="shared" ref="R128:R133" si="553">IFERROR(Q128/(O128+P128),0)</f>
        <v>2394.8963636363637</v>
      </c>
      <c r="S128" s="45">
        <f t="shared" ref="S128" si="554">SUM(S129:S134)</f>
        <v>22360.02</v>
      </c>
      <c r="T128" s="26">
        <f t="shared" si="318"/>
        <v>40.654581818181818</v>
      </c>
      <c r="U128" s="90">
        <f t="shared" ref="U128:W128" si="555">SUM(U129:U134)</f>
        <v>1</v>
      </c>
      <c r="V128" s="48">
        <f t="shared" si="555"/>
        <v>0</v>
      </c>
      <c r="W128" s="39">
        <f t="shared" si="555"/>
        <v>38</v>
      </c>
      <c r="X128" s="39">
        <f t="shared" ref="X128:X133" si="556">IFERROR(W128/(U128+V128),0)</f>
        <v>38</v>
      </c>
      <c r="Y128" s="45">
        <f t="shared" ref="Y128" si="557">SUM(Y129:Y134)</f>
        <v>6.48</v>
      </c>
      <c r="Z128" s="26">
        <f t="shared" si="319"/>
        <v>6.48</v>
      </c>
      <c r="AA128" s="90">
        <f t="shared" ref="AA128:AC128" si="558">SUM(AA129:AA134)</f>
        <v>32</v>
      </c>
      <c r="AB128" s="48">
        <f t="shared" si="558"/>
        <v>0</v>
      </c>
      <c r="AC128" s="39">
        <f t="shared" si="558"/>
        <v>6113</v>
      </c>
      <c r="AD128" s="39">
        <f t="shared" ref="AD128:AD133" si="559">IFERROR(AC128/(AA128+AB128),0)</f>
        <v>191.03125</v>
      </c>
      <c r="AE128" s="45">
        <f t="shared" ref="AE128" si="560">SUM(AE129:AE134)</f>
        <v>287.67999999999995</v>
      </c>
      <c r="AF128" s="26">
        <f t="shared" si="320"/>
        <v>8.9899999999999984</v>
      </c>
      <c r="AG128" s="90">
        <f t="shared" ref="AG128:AI128" si="561">SUM(AG129:AG134)</f>
        <v>6</v>
      </c>
      <c r="AH128" s="48">
        <f t="shared" si="561"/>
        <v>0</v>
      </c>
      <c r="AI128" s="39">
        <f t="shared" si="561"/>
        <v>430678</v>
      </c>
      <c r="AJ128" s="39">
        <f t="shared" ref="AJ128:AJ140" si="562">IFERROR(AI128/(AG128+AH128),0)</f>
        <v>71779.666666666672</v>
      </c>
      <c r="AK128" s="45">
        <f t="shared" ref="AK128" si="563">SUM(AK129:AK134)</f>
        <v>4763.24</v>
      </c>
      <c r="AL128" s="26">
        <f t="shared" si="321"/>
        <v>793.87333333333333</v>
      </c>
      <c r="AM128" s="90">
        <f t="shared" ref="AM128:AO128" si="564">SUM(AM129:AM134)</f>
        <v>0</v>
      </c>
      <c r="AN128" s="48">
        <f t="shared" si="564"/>
        <v>0</v>
      </c>
      <c r="AO128" s="39">
        <f t="shared" si="564"/>
        <v>0</v>
      </c>
      <c r="AP128" s="39">
        <f t="shared" ref="AP128:AP133" si="565">IFERROR(AO128/(AM128+AN128),0)</f>
        <v>0</v>
      </c>
      <c r="AQ128" s="45">
        <f t="shared" ref="AQ128" si="566">SUM(AQ129:AQ134)</f>
        <v>0</v>
      </c>
      <c r="AR128" s="26">
        <f t="shared" si="322"/>
        <v>0</v>
      </c>
      <c r="AS128" s="90">
        <f t="shared" ref="AS128:AU128" si="567">SUM(AS129:AS134)</f>
        <v>0</v>
      </c>
      <c r="AT128" s="48">
        <f t="shared" si="567"/>
        <v>0</v>
      </c>
      <c r="AU128" s="39">
        <f t="shared" si="567"/>
        <v>0</v>
      </c>
      <c r="AV128" s="39">
        <f t="shared" ref="AV128:AV133" si="568">IFERROR(AU128/(AS128+AT128),0)</f>
        <v>0</v>
      </c>
      <c r="AW128" s="45">
        <f t="shared" ref="AW128" si="569">SUM(AW129:AW134)</f>
        <v>0</v>
      </c>
      <c r="AX128" s="26">
        <f t="shared" si="323"/>
        <v>0</v>
      </c>
      <c r="AY128" s="90">
        <f t="shared" ref="AY128:BA128" si="570">SUM(AY129:AY134)</f>
        <v>0</v>
      </c>
      <c r="AZ128" s="48">
        <f t="shared" si="570"/>
        <v>0</v>
      </c>
      <c r="BA128" s="39">
        <f t="shared" si="570"/>
        <v>0</v>
      </c>
      <c r="BB128" s="39">
        <f t="shared" ref="BB128:BB133" si="571">IFERROR(BA128/(AY128+AZ128),0)</f>
        <v>0</v>
      </c>
      <c r="BC128" s="45">
        <f t="shared" ref="BC128" si="572">SUM(BC129:BC134)</f>
        <v>0</v>
      </c>
      <c r="BD128" s="26">
        <f t="shared" si="324"/>
        <v>0</v>
      </c>
      <c r="BE128" s="90">
        <f t="shared" ref="BE128:BG128" si="573">SUM(BE129:BE134)</f>
        <v>0</v>
      </c>
      <c r="BF128" s="48">
        <f t="shared" si="573"/>
        <v>0</v>
      </c>
      <c r="BG128" s="39">
        <f t="shared" si="573"/>
        <v>0</v>
      </c>
      <c r="BH128" s="39">
        <f t="shared" ref="BH128:BH133" si="574">IFERROR(BG128/(BE128+BF128),0)</f>
        <v>0</v>
      </c>
      <c r="BI128" s="45">
        <f t="shared" ref="BI128" si="575">SUM(BI129:BI134)</f>
        <v>0</v>
      </c>
      <c r="BJ128" s="26">
        <f t="shared" si="325"/>
        <v>0</v>
      </c>
      <c r="BK128" s="90">
        <f t="shared" ref="BK128:BM128" si="576">SUM(BK129:BK134)</f>
        <v>1365</v>
      </c>
      <c r="BL128" s="48">
        <f t="shared" si="576"/>
        <v>0</v>
      </c>
      <c r="BM128" s="39">
        <f t="shared" si="576"/>
        <v>4304111</v>
      </c>
      <c r="BN128" s="39">
        <f t="shared" si="326"/>
        <v>3153.1948717948717</v>
      </c>
      <c r="BO128" s="45">
        <f t="shared" ref="BO128" si="577">SUM(BO129:BO134)</f>
        <v>36058.49</v>
      </c>
      <c r="BP128" s="26">
        <f t="shared" si="327"/>
        <v>26.416476190476189</v>
      </c>
      <c r="BQ128" s="75" cm="1">
        <f t="array" ref="BQ128">BM128-SUM(_xlfn._xlws.FILTER(C128:BJ128,$C$8:$BJ$8=$BM$8))</f>
        <v>0</v>
      </c>
      <c r="BR128" s="75" cm="1">
        <f t="array" ref="BR128">BO128-SUM(_xlfn._xlws.FILTER(C128:BJ128,$C$8:$BJ$8=$BO$8))</f>
        <v>0</v>
      </c>
    </row>
    <row r="129" spans="1:71" ht="19.5" customHeight="1" outlineLevel="1" x14ac:dyDescent="0.2">
      <c r="A129" s="63"/>
      <c r="B129" s="91" t="str" cm="1">
        <f t="array" ref="B129:B134">$B$10:$B$15</f>
        <v>ΟΙΚΙΑΚΟΣ</v>
      </c>
      <c r="C129" s="92">
        <v>431</v>
      </c>
      <c r="D129" s="9"/>
      <c r="E129" s="9">
        <v>63392</v>
      </c>
      <c r="F129" s="9">
        <f t="shared" si="547"/>
        <v>147.08120649651971</v>
      </c>
      <c r="G129" s="19">
        <v>1785.78</v>
      </c>
      <c r="H129" s="46">
        <f t="shared" si="317"/>
        <v>4.143341067285383</v>
      </c>
      <c r="I129" s="114">
        <v>299</v>
      </c>
      <c r="J129" s="9"/>
      <c r="K129" s="9">
        <v>55986</v>
      </c>
      <c r="L129" s="9">
        <f t="shared" si="550"/>
        <v>187.24414715719064</v>
      </c>
      <c r="M129" s="19">
        <v>1805.09</v>
      </c>
      <c r="N129" s="46">
        <f t="shared" si="286"/>
        <v>6.0370903010033441</v>
      </c>
      <c r="O129" s="92">
        <v>475</v>
      </c>
      <c r="P129" s="9"/>
      <c r="Q129" s="9">
        <v>71644</v>
      </c>
      <c r="R129" s="9">
        <f t="shared" si="553"/>
        <v>150.82947368421051</v>
      </c>
      <c r="S129" s="19">
        <v>3129.9</v>
      </c>
      <c r="T129" s="46">
        <f t="shared" si="318"/>
        <v>6.5892631578947372</v>
      </c>
      <c r="U129" s="92">
        <v>1</v>
      </c>
      <c r="V129" s="9"/>
      <c r="W129" s="9">
        <v>38</v>
      </c>
      <c r="X129" s="9">
        <f t="shared" si="556"/>
        <v>38</v>
      </c>
      <c r="Y129" s="19">
        <v>6.48</v>
      </c>
      <c r="Z129" s="46">
        <f t="shared" si="319"/>
        <v>6.48</v>
      </c>
      <c r="AA129" s="92">
        <v>32</v>
      </c>
      <c r="AB129" s="9"/>
      <c r="AC129" s="9">
        <v>6113</v>
      </c>
      <c r="AD129" s="9">
        <f t="shared" si="559"/>
        <v>191.03125</v>
      </c>
      <c r="AE129" s="19">
        <v>287.67999999999995</v>
      </c>
      <c r="AF129" s="46">
        <f t="shared" si="320"/>
        <v>8.9899999999999984</v>
      </c>
      <c r="AG129" s="92">
        <v>4</v>
      </c>
      <c r="AH129" s="9"/>
      <c r="AI129" s="9">
        <v>343</v>
      </c>
      <c r="AJ129" s="9">
        <f t="shared" si="562"/>
        <v>85.75</v>
      </c>
      <c r="AK129" s="19">
        <v>25.92</v>
      </c>
      <c r="AL129" s="46">
        <f t="shared" si="321"/>
        <v>6.48</v>
      </c>
      <c r="AM129" s="92"/>
      <c r="AN129" s="9"/>
      <c r="AO129" s="9"/>
      <c r="AP129" s="9">
        <f t="shared" si="565"/>
        <v>0</v>
      </c>
      <c r="AQ129" s="19"/>
      <c r="AR129" s="46">
        <f t="shared" si="322"/>
        <v>0</v>
      </c>
      <c r="AS129" s="92"/>
      <c r="AT129" s="9"/>
      <c r="AU129" s="9"/>
      <c r="AV129" s="9">
        <f t="shared" si="568"/>
        <v>0</v>
      </c>
      <c r="AW129" s="19"/>
      <c r="AX129" s="46">
        <f t="shared" si="323"/>
        <v>0</v>
      </c>
      <c r="AY129" s="92"/>
      <c r="AZ129" s="9"/>
      <c r="BA129" s="9"/>
      <c r="BB129" s="9">
        <f t="shared" si="571"/>
        <v>0</v>
      </c>
      <c r="BC129" s="19"/>
      <c r="BD129" s="46">
        <f t="shared" si="324"/>
        <v>0</v>
      </c>
      <c r="BE129" s="92"/>
      <c r="BF129" s="9"/>
      <c r="BG129" s="9"/>
      <c r="BH129" s="9">
        <f t="shared" si="574"/>
        <v>0</v>
      </c>
      <c r="BI129" s="19"/>
      <c r="BJ129" s="46">
        <f t="shared" si="325"/>
        <v>0</v>
      </c>
      <c r="BK129" s="92" cm="1">
        <f t="array" ref="BK129">SUM(_xlfn._xlws.FILTER($C129:$BJ129,$C$8:$BJ$8=BK$8))</f>
        <v>1242</v>
      </c>
      <c r="BL129" s="9" cm="1">
        <f t="array" ref="BL129">SUM(_xlfn._xlws.FILTER($C129:$BJ129,$C$8:$BJ$8=BL$8))</f>
        <v>0</v>
      </c>
      <c r="BM129" s="9" cm="1">
        <f t="array" ref="BM129">SUM(_xlfn._xlws.FILTER($C129:$BJ129,$C$8:$BJ$8=BM$8))</f>
        <v>197516</v>
      </c>
      <c r="BN129" s="9">
        <f t="shared" si="326"/>
        <v>159.03059581320451</v>
      </c>
      <c r="BO129" s="19" cm="1">
        <f t="array" ref="BO129">SUM(_xlfn._xlws.FILTER($C129:$BJ129,$C$8:$BJ$8=BO$8))</f>
        <v>7040.85</v>
      </c>
      <c r="BP129" s="46">
        <f t="shared" si="327"/>
        <v>5.6689613526570053</v>
      </c>
      <c r="BQ129" s="75" cm="1">
        <f t="array" ref="BQ129">BM129-SUM(_xlfn._xlws.FILTER(C129:BJ129,$C$8:$BJ$8=$BM$8))</f>
        <v>0</v>
      </c>
      <c r="BR129" s="75" cm="1">
        <f t="array" ref="BR129">BO129-SUM(_xlfn._xlws.FILTER(C129:BJ129,$C$8:$BJ$8=$BO$8))</f>
        <v>0</v>
      </c>
    </row>
    <row r="130" spans="1:71" ht="19.5" customHeight="1" outlineLevel="1" x14ac:dyDescent="0.2">
      <c r="A130" s="63"/>
      <c r="B130" s="91" t="str">
        <v>ΕΜΠΟΡΙΚΟΣ</v>
      </c>
      <c r="C130" s="92">
        <v>21</v>
      </c>
      <c r="D130" s="9"/>
      <c r="E130" s="9">
        <v>48350</v>
      </c>
      <c r="F130" s="9">
        <f t="shared" si="547"/>
        <v>2302.3809523809523</v>
      </c>
      <c r="G130" s="19">
        <v>780.74</v>
      </c>
      <c r="H130" s="46">
        <f t="shared" si="317"/>
        <v>37.178095238095239</v>
      </c>
      <c r="I130" s="114">
        <v>24</v>
      </c>
      <c r="J130" s="9"/>
      <c r="K130" s="9">
        <v>74351</v>
      </c>
      <c r="L130" s="9">
        <f t="shared" si="550"/>
        <v>3097.9583333333335</v>
      </c>
      <c r="M130" s="19">
        <v>1349.13</v>
      </c>
      <c r="N130" s="46">
        <f t="shared" si="286"/>
        <v>56.213750000000005</v>
      </c>
      <c r="O130" s="92">
        <v>74</v>
      </c>
      <c r="P130" s="9"/>
      <c r="Q130" s="9">
        <v>1112060</v>
      </c>
      <c r="R130" s="9">
        <f t="shared" si="553"/>
        <v>15027.837837837838</v>
      </c>
      <c r="S130" s="19">
        <v>18641.439999999999</v>
      </c>
      <c r="T130" s="46">
        <f t="shared" si="318"/>
        <v>251.91135135135133</v>
      </c>
      <c r="U130" s="92"/>
      <c r="V130" s="9"/>
      <c r="W130" s="9"/>
      <c r="X130" s="9">
        <f t="shared" si="556"/>
        <v>0</v>
      </c>
      <c r="Y130" s="19"/>
      <c r="Z130" s="46">
        <f t="shared" si="319"/>
        <v>0</v>
      </c>
      <c r="AA130" s="92"/>
      <c r="AB130" s="9"/>
      <c r="AC130" s="9"/>
      <c r="AD130" s="9">
        <f t="shared" si="559"/>
        <v>0</v>
      </c>
      <c r="AE130" s="19"/>
      <c r="AF130" s="46">
        <f t="shared" si="320"/>
        <v>0</v>
      </c>
      <c r="AH130" s="9"/>
      <c r="AJ130" s="9">
        <f t="shared" si="562"/>
        <v>0</v>
      </c>
      <c r="AL130" s="46">
        <f t="shared" si="321"/>
        <v>0</v>
      </c>
      <c r="AM130" s="92"/>
      <c r="AN130" s="9"/>
      <c r="AO130" s="9"/>
      <c r="AP130" s="9">
        <f t="shared" si="565"/>
        <v>0</v>
      </c>
      <c r="AQ130" s="19"/>
      <c r="AR130" s="46">
        <f t="shared" si="322"/>
        <v>0</v>
      </c>
      <c r="AS130" s="92"/>
      <c r="AT130" s="9"/>
      <c r="AU130" s="9"/>
      <c r="AV130" s="9">
        <f t="shared" si="568"/>
        <v>0</v>
      </c>
      <c r="AW130" s="19"/>
      <c r="AX130" s="46">
        <f t="shared" si="323"/>
        <v>0</v>
      </c>
      <c r="AY130" s="92"/>
      <c r="AZ130" s="9"/>
      <c r="BA130" s="9"/>
      <c r="BB130" s="9">
        <f t="shared" si="571"/>
        <v>0</v>
      </c>
      <c r="BC130" s="19"/>
      <c r="BD130" s="46">
        <f t="shared" si="324"/>
        <v>0</v>
      </c>
      <c r="BE130" s="92"/>
      <c r="BF130" s="9"/>
      <c r="BG130" s="9"/>
      <c r="BH130" s="9">
        <f t="shared" si="574"/>
        <v>0</v>
      </c>
      <c r="BI130" s="19"/>
      <c r="BJ130" s="46">
        <f t="shared" si="325"/>
        <v>0</v>
      </c>
      <c r="BK130" s="92" cm="1">
        <f t="array" ref="BK130">SUM(_xlfn._xlws.FILTER($C130:$BJ130,$C$8:$BJ$8=BK$8))</f>
        <v>119</v>
      </c>
      <c r="BL130" s="9" cm="1">
        <f t="array" ref="BL130">SUM(_xlfn._xlws.FILTER($C130:$BJ130,$C$8:$BJ$8=BL$8))</f>
        <v>0</v>
      </c>
      <c r="BM130" s="9" cm="1">
        <f t="array" ref="BM130">SUM(_xlfn._xlws.FILTER($C130:$BJ130,$C$8:$BJ$8=BM$8))</f>
        <v>1234761</v>
      </c>
      <c r="BN130" s="9">
        <f t="shared" si="326"/>
        <v>10376.142857142857</v>
      </c>
      <c r="BO130" s="19" cm="1">
        <f t="array" ref="BO130">SUM(_xlfn._xlws.FILTER($C130:$BJ130,$C$8:$BJ$8=BO$8))</f>
        <v>20771.309999999998</v>
      </c>
      <c r="BP130" s="46">
        <f t="shared" si="327"/>
        <v>174.54882352941175</v>
      </c>
      <c r="BQ130" s="75" cm="1">
        <f t="array" ref="BQ130">BM130-SUM(_xlfn._xlws.FILTER(C130:BJ130,$C$8:$BJ$8=$BM$8))</f>
        <v>0</v>
      </c>
      <c r="BR130" s="75" cm="1">
        <f t="array" ref="BR130">BO130-SUM(_xlfn._xlws.FILTER(C130:BJ130,$C$8:$BJ$8=$BO$8))</f>
        <v>0</v>
      </c>
    </row>
    <row r="131" spans="1:71" ht="19.5" customHeight="1" outlineLevel="1" x14ac:dyDescent="0.2">
      <c r="A131" s="63"/>
      <c r="B131" s="91" t="str">
        <v>CNG</v>
      </c>
      <c r="C131" s="92"/>
      <c r="D131" s="9"/>
      <c r="E131" s="9"/>
      <c r="F131" s="9">
        <f t="shared" si="547"/>
        <v>0</v>
      </c>
      <c r="G131" s="19"/>
      <c r="H131" s="46">
        <f t="shared" si="317"/>
        <v>0</v>
      </c>
      <c r="I131" s="114"/>
      <c r="J131" s="9"/>
      <c r="K131" s="9"/>
      <c r="L131" s="9">
        <f t="shared" si="550"/>
        <v>0</v>
      </c>
      <c r="M131" s="19"/>
      <c r="N131" s="46">
        <f t="shared" si="286"/>
        <v>0</v>
      </c>
      <c r="O131" s="92"/>
      <c r="P131" s="9"/>
      <c r="Q131" s="9"/>
      <c r="R131" s="9">
        <f t="shared" si="553"/>
        <v>0</v>
      </c>
      <c r="S131" s="19"/>
      <c r="T131" s="46">
        <f t="shared" si="318"/>
        <v>0</v>
      </c>
      <c r="U131" s="92"/>
      <c r="V131" s="9"/>
      <c r="W131" s="9"/>
      <c r="X131" s="9">
        <f t="shared" si="556"/>
        <v>0</v>
      </c>
      <c r="Y131" s="19"/>
      <c r="Z131" s="46">
        <f t="shared" si="319"/>
        <v>0</v>
      </c>
      <c r="AA131" s="92"/>
      <c r="AB131" s="9"/>
      <c r="AC131" s="9"/>
      <c r="AD131" s="9">
        <f t="shared" si="559"/>
        <v>0</v>
      </c>
      <c r="AE131" s="19"/>
      <c r="AF131" s="46">
        <f t="shared" si="320"/>
        <v>0</v>
      </c>
      <c r="AG131" s="92"/>
      <c r="AH131" s="9"/>
      <c r="AI131" s="9"/>
      <c r="AJ131" s="9">
        <f t="shared" si="562"/>
        <v>0</v>
      </c>
      <c r="AK131" s="19"/>
      <c r="AL131" s="46">
        <f t="shared" si="321"/>
        <v>0</v>
      </c>
      <c r="AM131" s="92"/>
      <c r="AN131" s="9"/>
      <c r="AO131" s="9"/>
      <c r="AP131" s="9">
        <f t="shared" si="565"/>
        <v>0</v>
      </c>
      <c r="AQ131" s="19"/>
      <c r="AR131" s="46">
        <f t="shared" si="322"/>
        <v>0</v>
      </c>
      <c r="AS131" s="92"/>
      <c r="AT131" s="9"/>
      <c r="AU131" s="9"/>
      <c r="AV131" s="9">
        <f t="shared" si="568"/>
        <v>0</v>
      </c>
      <c r="AW131" s="19"/>
      <c r="AX131" s="46">
        <f t="shared" si="323"/>
        <v>0</v>
      </c>
      <c r="AY131" s="92"/>
      <c r="AZ131" s="9"/>
      <c r="BA131" s="9"/>
      <c r="BB131" s="9">
        <f t="shared" si="571"/>
        <v>0</v>
      </c>
      <c r="BC131" s="19"/>
      <c r="BD131" s="46">
        <f t="shared" si="324"/>
        <v>0</v>
      </c>
      <c r="BE131" s="92"/>
      <c r="BF131" s="9"/>
      <c r="BG131" s="9"/>
      <c r="BH131" s="9">
        <f t="shared" si="574"/>
        <v>0</v>
      </c>
      <c r="BI131" s="19"/>
      <c r="BJ131" s="46">
        <f t="shared" si="325"/>
        <v>0</v>
      </c>
      <c r="BK131" s="92" cm="1">
        <f t="array" ref="BK131">SUM(_xlfn._xlws.FILTER($C131:$BJ131,$C$8:$BJ$8=BK$8))</f>
        <v>0</v>
      </c>
      <c r="BL131" s="9" cm="1">
        <f t="array" ref="BL131">SUM(_xlfn._xlws.FILTER($C131:$BJ131,$C$8:$BJ$8=BL$8))</f>
        <v>0</v>
      </c>
      <c r="BM131" s="9" cm="1">
        <f t="array" ref="BM131">SUM(_xlfn._xlws.FILTER($C131:$BJ131,$C$8:$BJ$8=BM$8))</f>
        <v>0</v>
      </c>
      <c r="BN131" s="9">
        <f t="shared" si="326"/>
        <v>0</v>
      </c>
      <c r="BO131" s="19" cm="1">
        <f t="array" ref="BO131">SUM(_xlfn._xlws.FILTER($C131:$BJ131,$C$8:$BJ$8=BO$8))</f>
        <v>0</v>
      </c>
      <c r="BP131" s="46">
        <f t="shared" si="327"/>
        <v>0</v>
      </c>
      <c r="BQ131" s="75" cm="1">
        <f t="array" ref="BQ131">BM131-SUM(_xlfn._xlws.FILTER(C131:BJ131,$C$8:$BJ$8=$BM$8))</f>
        <v>0</v>
      </c>
      <c r="BR131" s="75" cm="1">
        <f t="array" ref="BR131">BO131-SUM(_xlfn._xlws.FILTER(C131:BJ131,$C$8:$BJ$8=$BO$8))</f>
        <v>0</v>
      </c>
    </row>
    <row r="132" spans="1:71" ht="19.25" customHeight="1" outlineLevel="1" x14ac:dyDescent="0.2">
      <c r="A132" s="63"/>
      <c r="B132" s="91" t="str">
        <v>ΒΙΟΜΗΧΑΝΙΚΟΣ</v>
      </c>
      <c r="C132" s="92">
        <v>1</v>
      </c>
      <c r="D132" s="9"/>
      <c r="E132" s="9">
        <v>2308010</v>
      </c>
      <c r="F132" s="9">
        <f t="shared" si="547"/>
        <v>2308010</v>
      </c>
      <c r="G132" s="19">
        <v>2920.33</v>
      </c>
      <c r="H132" s="46">
        <f t="shared" si="317"/>
        <v>2920.33</v>
      </c>
      <c r="I132" s="114"/>
      <c r="J132" s="9"/>
      <c r="K132" s="9"/>
      <c r="L132" s="9">
        <f t="shared" si="550"/>
        <v>0</v>
      </c>
      <c r="M132" s="19"/>
      <c r="N132" s="46">
        <f t="shared" si="286"/>
        <v>0</v>
      </c>
      <c r="O132" s="92">
        <v>1</v>
      </c>
      <c r="P132" s="9"/>
      <c r="Q132" s="9">
        <v>133489</v>
      </c>
      <c r="R132" s="9">
        <f t="shared" si="553"/>
        <v>133489</v>
      </c>
      <c r="S132" s="19">
        <v>588.68000000000006</v>
      </c>
      <c r="T132" s="46">
        <f t="shared" si="318"/>
        <v>588.68000000000006</v>
      </c>
      <c r="U132" s="92"/>
      <c r="V132" s="9"/>
      <c r="W132" s="9"/>
      <c r="X132" s="9">
        <f t="shared" si="556"/>
        <v>0</v>
      </c>
      <c r="Y132" s="19"/>
      <c r="Z132" s="46">
        <f t="shared" si="319"/>
        <v>0</v>
      </c>
      <c r="AA132" s="92"/>
      <c r="AB132" s="9"/>
      <c r="AC132" s="9"/>
      <c r="AD132" s="9">
        <f t="shared" si="559"/>
        <v>0</v>
      </c>
      <c r="AE132" s="19"/>
      <c r="AF132" s="46">
        <f t="shared" si="320"/>
        <v>0</v>
      </c>
      <c r="AG132" s="92">
        <v>2</v>
      </c>
      <c r="AH132" s="9"/>
      <c r="AI132" s="9">
        <v>430335</v>
      </c>
      <c r="AJ132" s="9">
        <f t="shared" si="562"/>
        <v>215167.5</v>
      </c>
      <c r="AK132" s="19">
        <v>4737.32</v>
      </c>
      <c r="AL132" s="46">
        <f t="shared" si="321"/>
        <v>2368.66</v>
      </c>
      <c r="AM132" s="92"/>
      <c r="AN132" s="9"/>
      <c r="AO132" s="9"/>
      <c r="AP132" s="9">
        <f t="shared" si="565"/>
        <v>0</v>
      </c>
      <c r="AQ132" s="19"/>
      <c r="AR132" s="46">
        <f t="shared" si="322"/>
        <v>0</v>
      </c>
      <c r="AS132" s="92"/>
      <c r="AT132" s="9"/>
      <c r="AU132" s="9"/>
      <c r="AV132" s="9">
        <f t="shared" si="568"/>
        <v>0</v>
      </c>
      <c r="AW132" s="19"/>
      <c r="AX132" s="46">
        <f t="shared" si="323"/>
        <v>0</v>
      </c>
      <c r="AY132" s="92"/>
      <c r="AZ132" s="9"/>
      <c r="BA132" s="9"/>
      <c r="BB132" s="9">
        <f t="shared" si="571"/>
        <v>0</v>
      </c>
      <c r="BC132" s="19"/>
      <c r="BD132" s="46">
        <f t="shared" si="324"/>
        <v>0</v>
      </c>
      <c r="BE132" s="92"/>
      <c r="BF132" s="9"/>
      <c r="BG132" s="9"/>
      <c r="BH132" s="9">
        <f t="shared" si="574"/>
        <v>0</v>
      </c>
      <c r="BI132" s="19"/>
      <c r="BJ132" s="46">
        <f t="shared" si="325"/>
        <v>0</v>
      </c>
      <c r="BK132" s="92" cm="1">
        <f t="array" ref="BK132">SUM(_xlfn._xlws.FILTER($C132:$BJ132,$C$8:$BJ$8=BK$8))</f>
        <v>4</v>
      </c>
      <c r="BL132" s="9" cm="1">
        <f t="array" ref="BL132">SUM(_xlfn._xlws.FILTER($C132:$BJ132,$C$8:$BJ$8=BL$8))</f>
        <v>0</v>
      </c>
      <c r="BM132" s="9" cm="1">
        <f t="array" ref="BM132">SUM(_xlfn._xlws.FILTER($C132:$BJ132,$C$8:$BJ$8=BM$8))</f>
        <v>2871834</v>
      </c>
      <c r="BN132" s="9">
        <f t="shared" si="326"/>
        <v>717958.5</v>
      </c>
      <c r="BO132" s="19" cm="1">
        <f t="array" ref="BO132">SUM(_xlfn._xlws.FILTER($C132:$BJ132,$C$8:$BJ$8=BO$8))</f>
        <v>8246.33</v>
      </c>
      <c r="BP132" s="46">
        <f t="shared" si="327"/>
        <v>2061.5825</v>
      </c>
      <c r="BQ132" s="75" cm="1">
        <f t="array" ref="BQ132">BM132-SUM(_xlfn._xlws.FILTER(C132:BJ132,$C$8:$BJ$8=$BM$8))</f>
        <v>0</v>
      </c>
      <c r="BR132" s="75" cm="1">
        <f t="array" ref="BR132">BO132-SUM(_xlfn._xlws.FILTER(C132:BJ132,$C$8:$BJ$8=$BO$8))</f>
        <v>0</v>
      </c>
    </row>
    <row r="133" spans="1:71" ht="19.25" customHeight="1" outlineLevel="1" x14ac:dyDescent="0.2">
      <c r="A133" s="64"/>
      <c r="B133" s="91" t="str">
        <v>ΚΛΙΜΑΤΙΣΜΟΣ / ΣΥΜΠΑΡΑΓΩΓΗ</v>
      </c>
      <c r="C133" s="93"/>
      <c r="D133" s="57"/>
      <c r="E133" s="65"/>
      <c r="F133" s="9">
        <f t="shared" si="547"/>
        <v>0</v>
      </c>
      <c r="G133" s="51"/>
      <c r="H133" s="46">
        <f t="shared" si="317"/>
        <v>0</v>
      </c>
      <c r="I133" s="56"/>
      <c r="J133" s="57"/>
      <c r="K133" s="65"/>
      <c r="L133" s="9">
        <f t="shared" si="550"/>
        <v>0</v>
      </c>
      <c r="M133" s="51"/>
      <c r="N133" s="46">
        <f t="shared" si="286"/>
        <v>0</v>
      </c>
      <c r="O133" s="93"/>
      <c r="P133" s="57"/>
      <c r="Q133" s="65"/>
      <c r="R133" s="9">
        <f t="shared" si="553"/>
        <v>0</v>
      </c>
      <c r="S133" s="51"/>
      <c r="T133" s="46">
        <f t="shared" si="318"/>
        <v>0</v>
      </c>
      <c r="U133" s="93"/>
      <c r="V133" s="57"/>
      <c r="W133" s="65"/>
      <c r="X133" s="9">
        <f t="shared" si="556"/>
        <v>0</v>
      </c>
      <c r="Y133" s="51"/>
      <c r="Z133" s="46">
        <f t="shared" si="319"/>
        <v>0</v>
      </c>
      <c r="AA133" s="93"/>
      <c r="AB133" s="57"/>
      <c r="AC133" s="65"/>
      <c r="AD133" s="9">
        <f t="shared" si="559"/>
        <v>0</v>
      </c>
      <c r="AE133" s="51"/>
      <c r="AF133" s="46">
        <f t="shared" si="320"/>
        <v>0</v>
      </c>
      <c r="AG133" s="93"/>
      <c r="AH133" s="57"/>
      <c r="AI133" s="65"/>
      <c r="AJ133" s="9">
        <f t="shared" si="562"/>
        <v>0</v>
      </c>
      <c r="AK133" s="51"/>
      <c r="AL133" s="46">
        <f t="shared" si="321"/>
        <v>0</v>
      </c>
      <c r="AM133" s="93"/>
      <c r="AN133" s="57"/>
      <c r="AO133" s="65"/>
      <c r="AP133" s="9">
        <f t="shared" si="565"/>
        <v>0</v>
      </c>
      <c r="AQ133" s="51"/>
      <c r="AR133" s="46">
        <f t="shared" si="322"/>
        <v>0</v>
      </c>
      <c r="AS133" s="93"/>
      <c r="AT133" s="57"/>
      <c r="AU133" s="65"/>
      <c r="AV133" s="9">
        <f t="shared" si="568"/>
        <v>0</v>
      </c>
      <c r="AW133" s="51"/>
      <c r="AX133" s="46">
        <f t="shared" si="323"/>
        <v>0</v>
      </c>
      <c r="AY133" s="93"/>
      <c r="AZ133" s="57"/>
      <c r="BA133" s="65"/>
      <c r="BB133" s="9">
        <f t="shared" si="571"/>
        <v>0</v>
      </c>
      <c r="BC133" s="51"/>
      <c r="BD133" s="46">
        <f t="shared" si="324"/>
        <v>0</v>
      </c>
      <c r="BE133" s="93"/>
      <c r="BF133" s="57"/>
      <c r="BG133" s="65"/>
      <c r="BH133" s="9">
        <f t="shared" si="574"/>
        <v>0</v>
      </c>
      <c r="BI133" s="51"/>
      <c r="BJ133" s="46">
        <f t="shared" si="325"/>
        <v>0</v>
      </c>
      <c r="BK133" s="93" cm="1">
        <f t="array" ref="BK133">SUM(_xlfn._xlws.FILTER($C133:$BJ133,$C$8:$BJ$8=BK$8))</f>
        <v>0</v>
      </c>
      <c r="BL133" s="57" cm="1">
        <f t="array" ref="BL133">SUM(_xlfn._xlws.FILTER($C133:$BJ133,$C$8:$BJ$8=BL$8))</f>
        <v>0</v>
      </c>
      <c r="BM133" s="65" cm="1">
        <f t="array" ref="BM133">SUM(_xlfn._xlws.FILTER($C133:$BJ133,$C$8:$BJ$8=BM$8))</f>
        <v>0</v>
      </c>
      <c r="BN133" s="9">
        <f t="shared" si="326"/>
        <v>0</v>
      </c>
      <c r="BO133" s="51" cm="1">
        <f t="array" ref="BO133">SUM(_xlfn._xlws.FILTER($C133:$BJ133,$C$8:$BJ$8=BO$8))</f>
        <v>0</v>
      </c>
      <c r="BP133" s="46">
        <f t="shared" si="327"/>
        <v>0</v>
      </c>
      <c r="BQ133" s="75" cm="1">
        <f t="array" ref="BQ133">BM133-SUM(_xlfn._xlws.FILTER(C133:BJ133,$C$8:$BJ$8=$BM$8))</f>
        <v>0</v>
      </c>
      <c r="BR133" s="75" cm="1">
        <f t="array" ref="BR133">BO133-SUM(_xlfn._xlws.FILTER(C133:BJ133,$C$8:$BJ$8=$BO$8))</f>
        <v>0</v>
      </c>
    </row>
    <row r="134" spans="1:71" ht="19.25" customHeight="1" outlineLevel="1" thickBot="1" x14ac:dyDescent="0.25">
      <c r="A134" s="63"/>
      <c r="B134" s="94" t="str">
        <v>ΕΙΚΟΝΙΚΗ ΔΙΑΣΥΝΔΕΣΗ</v>
      </c>
      <c r="C134" s="93"/>
      <c r="D134" s="56"/>
      <c r="E134" s="65"/>
      <c r="F134" s="57"/>
      <c r="G134" s="51"/>
      <c r="H134" s="49">
        <f t="shared" si="317"/>
        <v>0</v>
      </c>
      <c r="I134" s="56"/>
      <c r="J134" s="56"/>
      <c r="K134" s="65"/>
      <c r="L134" s="57"/>
      <c r="M134" s="51"/>
      <c r="N134" s="49">
        <f t="shared" ref="N134:N141" si="578">IFERROR(M134/(I134+J134),0)</f>
        <v>0</v>
      </c>
      <c r="O134" s="93"/>
      <c r="P134" s="56"/>
      <c r="Q134" s="65"/>
      <c r="R134" s="57"/>
      <c r="S134" s="51"/>
      <c r="T134" s="49">
        <f t="shared" si="318"/>
        <v>0</v>
      </c>
      <c r="U134" s="93"/>
      <c r="V134" s="56"/>
      <c r="W134" s="65"/>
      <c r="X134" s="57"/>
      <c r="Y134" s="51"/>
      <c r="Z134" s="49">
        <f t="shared" si="319"/>
        <v>0</v>
      </c>
      <c r="AA134" s="93"/>
      <c r="AB134" s="56"/>
      <c r="AC134" s="65"/>
      <c r="AD134" s="57"/>
      <c r="AE134" s="51"/>
      <c r="AF134" s="49">
        <f t="shared" si="320"/>
        <v>0</v>
      </c>
      <c r="AG134" s="93"/>
      <c r="AH134" s="56"/>
      <c r="AI134" s="65"/>
      <c r="AJ134" s="9">
        <f t="shared" si="562"/>
        <v>0</v>
      </c>
      <c r="AK134" s="51"/>
      <c r="AL134" s="46">
        <f t="shared" si="321"/>
        <v>0</v>
      </c>
      <c r="AM134" s="93"/>
      <c r="AN134" s="56"/>
      <c r="AO134" s="65"/>
      <c r="AP134" s="57"/>
      <c r="AQ134" s="51"/>
      <c r="AR134" s="49">
        <f t="shared" si="322"/>
        <v>0</v>
      </c>
      <c r="AS134" s="93"/>
      <c r="AT134" s="56"/>
      <c r="AU134" s="65"/>
      <c r="AV134" s="57"/>
      <c r="AW134" s="51"/>
      <c r="AX134" s="49">
        <f t="shared" si="323"/>
        <v>0</v>
      </c>
      <c r="AY134" s="93"/>
      <c r="AZ134" s="56"/>
      <c r="BA134" s="65"/>
      <c r="BB134" s="57"/>
      <c r="BC134" s="51"/>
      <c r="BD134" s="49">
        <f t="shared" si="324"/>
        <v>0</v>
      </c>
      <c r="BE134" s="93"/>
      <c r="BF134" s="56"/>
      <c r="BG134" s="65"/>
      <c r="BH134" s="57"/>
      <c r="BI134" s="51"/>
      <c r="BJ134" s="49">
        <f t="shared" si="325"/>
        <v>0</v>
      </c>
      <c r="BK134" s="93" cm="1">
        <f t="array" ref="BK134">SUM(_xlfn._xlws.FILTER($C134:$BJ134,$C$8:$BJ$8=BK$8))</f>
        <v>0</v>
      </c>
      <c r="BL134" s="56" cm="1">
        <f t="array" ref="BL134">SUM(_xlfn._xlws.FILTER($C134:$BJ134,$C$8:$BJ$8=BL$8))</f>
        <v>0</v>
      </c>
      <c r="BM134" s="65" cm="1">
        <f t="array" ref="BM134">SUM(_xlfn._xlws.FILTER($C134:$BJ134,$C$8:$BJ$8=BM$8))</f>
        <v>0</v>
      </c>
      <c r="BN134" s="57">
        <f t="shared" si="326"/>
        <v>0</v>
      </c>
      <c r="BO134" s="51" cm="1">
        <f t="array" ref="BO134">SUM(_xlfn._xlws.FILTER($C134:$BJ134,$C$8:$BJ$8=BO$8))</f>
        <v>0</v>
      </c>
      <c r="BP134" s="49">
        <f t="shared" si="327"/>
        <v>0</v>
      </c>
      <c r="BQ134" s="75" cm="1">
        <f t="array" ref="BQ134">BM134-SUM(_xlfn._xlws.FILTER(C134:BJ134,$C$8:$BJ$8=$BM$8))</f>
        <v>0</v>
      </c>
      <c r="BR134" s="75" cm="1">
        <f t="array" ref="BR134">BO134-SUM(_xlfn._xlws.FILTER(C134:BJ134,$C$8:$BJ$8=$BO$8))</f>
        <v>0</v>
      </c>
    </row>
    <row r="135" spans="1:71" ht="20" customHeight="1" outlineLevel="1" x14ac:dyDescent="0.2">
      <c r="A135" s="62">
        <v>19</v>
      </c>
      <c r="B135" s="95" t="s">
        <v>50</v>
      </c>
      <c r="C135" s="90">
        <f t="shared" ref="C135:E135" si="579">SUM(C136:C141)</f>
        <v>682</v>
      </c>
      <c r="D135" s="48">
        <f t="shared" si="579"/>
        <v>0</v>
      </c>
      <c r="E135" s="39">
        <f t="shared" si="579"/>
        <v>101010</v>
      </c>
      <c r="F135" s="39">
        <f t="shared" ref="F135:F140" si="580">IFERROR(E135/(C135+D135),0)</f>
        <v>148.10850439882697</v>
      </c>
      <c r="G135" s="45">
        <f t="shared" ref="G135" si="581">SUM(G136:G141)</f>
        <v>2861.5600000000004</v>
      </c>
      <c r="H135" s="26">
        <f t="shared" si="317"/>
        <v>4.1958357771261001</v>
      </c>
      <c r="I135" s="48">
        <f>SUM(I136:I140)</f>
        <v>385</v>
      </c>
      <c r="J135" s="48">
        <f>SUM(J136:J140)</f>
        <v>0</v>
      </c>
      <c r="K135" s="39">
        <f t="shared" ref="K135" si="582">SUM(K136:K141)</f>
        <v>73444</v>
      </c>
      <c r="L135" s="39">
        <f t="shared" ref="L135:L140" si="583">IFERROR(K135/(I135+J135),0)</f>
        <v>190.76363636363635</v>
      </c>
      <c r="M135" s="45">
        <f t="shared" ref="M135" si="584">SUM(M136:M141)</f>
        <v>2370.6800000000003</v>
      </c>
      <c r="N135" s="26">
        <f t="shared" si="578"/>
        <v>6.1576103896103902</v>
      </c>
      <c r="O135" s="90">
        <f t="shared" ref="O135:Q135" si="585">SUM(O136:O141)</f>
        <v>357</v>
      </c>
      <c r="P135" s="48">
        <f t="shared" si="585"/>
        <v>0</v>
      </c>
      <c r="Q135" s="39">
        <f t="shared" si="585"/>
        <v>152572</v>
      </c>
      <c r="R135" s="39">
        <f t="shared" ref="R135:R140" si="586">IFERROR(Q135/(O135+P135),0)</f>
        <v>427.37254901960785</v>
      </c>
      <c r="S135" s="45">
        <f t="shared" ref="S135" si="587">SUM(S136:S141)</f>
        <v>3716.7899999999995</v>
      </c>
      <c r="T135" s="26">
        <f t="shared" si="318"/>
        <v>10.411176470588234</v>
      </c>
      <c r="U135" s="90">
        <f t="shared" ref="U135:W135" si="588">SUM(U136:U141)</f>
        <v>4</v>
      </c>
      <c r="V135" s="48">
        <f t="shared" si="588"/>
        <v>0</v>
      </c>
      <c r="W135" s="39">
        <f t="shared" si="588"/>
        <v>101</v>
      </c>
      <c r="X135" s="39">
        <f t="shared" ref="X135:X140" si="589">IFERROR(W135/(U135+V135),0)</f>
        <v>25.25</v>
      </c>
      <c r="Y135" s="45">
        <f t="shared" ref="Y135" si="590">SUM(Y136:Y141)</f>
        <v>24.28</v>
      </c>
      <c r="Z135" s="26">
        <f t="shared" si="319"/>
        <v>6.07</v>
      </c>
      <c r="AA135" s="90">
        <f t="shared" ref="AA135:AC135" si="591">SUM(AA136:AA141)</f>
        <v>13</v>
      </c>
      <c r="AB135" s="48">
        <f t="shared" si="591"/>
        <v>0</v>
      </c>
      <c r="AC135" s="39">
        <f t="shared" si="591"/>
        <v>1449</v>
      </c>
      <c r="AD135" s="39">
        <f t="shared" ref="AD135:AD140" si="592">IFERROR(AC135/(AA135+AB135),0)</f>
        <v>111.46153846153847</v>
      </c>
      <c r="AE135" s="45">
        <f t="shared" ref="AE135" si="593">SUM(AE136:AE141)</f>
        <v>99.960000000000008</v>
      </c>
      <c r="AF135" s="26">
        <f t="shared" si="320"/>
        <v>7.68923076923077</v>
      </c>
      <c r="AG135" s="90">
        <f t="shared" ref="AG135:AI135" si="594">SUM(AG136:AG141)</f>
        <v>3</v>
      </c>
      <c r="AH135" s="48">
        <f t="shared" si="594"/>
        <v>0</v>
      </c>
      <c r="AI135" s="39">
        <f t="shared" si="594"/>
        <v>396</v>
      </c>
      <c r="AJ135" s="39">
        <f t="shared" si="562"/>
        <v>132</v>
      </c>
      <c r="AK135" s="45">
        <f t="shared" ref="AK135" si="595">SUM(AK136:AK141)</f>
        <v>22.4</v>
      </c>
      <c r="AL135" s="26">
        <f t="shared" si="321"/>
        <v>7.4666666666666659</v>
      </c>
      <c r="AM135" s="90">
        <f t="shared" ref="AM135:AO135" si="596">SUM(AM136:AM141)</f>
        <v>0</v>
      </c>
      <c r="AN135" s="48">
        <f t="shared" si="596"/>
        <v>0</v>
      </c>
      <c r="AO135" s="39">
        <f t="shared" si="596"/>
        <v>0</v>
      </c>
      <c r="AP135" s="39">
        <f t="shared" ref="AP135:AP140" si="597">IFERROR(AO135/(AM135+AN135),0)</f>
        <v>0</v>
      </c>
      <c r="AQ135" s="45">
        <f t="shared" ref="AQ135" si="598">SUM(AQ136:AQ141)</f>
        <v>0</v>
      </c>
      <c r="AR135" s="26">
        <f t="shared" si="322"/>
        <v>0</v>
      </c>
      <c r="AS135" s="90">
        <f t="shared" ref="AS135:AU135" si="599">SUM(AS136:AS141)</f>
        <v>0</v>
      </c>
      <c r="AT135" s="48">
        <f t="shared" si="599"/>
        <v>0</v>
      </c>
      <c r="AU135" s="39">
        <f t="shared" si="599"/>
        <v>0</v>
      </c>
      <c r="AV135" s="39">
        <f t="shared" ref="AV135:AV140" si="600">IFERROR(AU135/(AS135+AT135),0)</f>
        <v>0</v>
      </c>
      <c r="AW135" s="45">
        <f t="shared" ref="AW135" si="601">SUM(AW136:AW141)</f>
        <v>0</v>
      </c>
      <c r="AX135" s="26">
        <f t="shared" si="323"/>
        <v>0</v>
      </c>
      <c r="AY135" s="90">
        <f t="shared" ref="AY135:BA135" si="602">SUM(AY136:AY141)</f>
        <v>0</v>
      </c>
      <c r="AZ135" s="48">
        <f t="shared" si="602"/>
        <v>0</v>
      </c>
      <c r="BA135" s="39">
        <f t="shared" si="602"/>
        <v>0</v>
      </c>
      <c r="BB135" s="39">
        <f t="shared" ref="BB135:BB140" si="603">IFERROR(BA135/(AY135+AZ135),0)</f>
        <v>0</v>
      </c>
      <c r="BC135" s="45">
        <f t="shared" ref="BC135" si="604">SUM(BC136:BC141)</f>
        <v>0</v>
      </c>
      <c r="BD135" s="26">
        <f t="shared" si="324"/>
        <v>0</v>
      </c>
      <c r="BE135" s="90">
        <f t="shared" ref="BE135:BG135" si="605">SUM(BE136:BE141)</f>
        <v>0</v>
      </c>
      <c r="BF135" s="48">
        <f t="shared" si="605"/>
        <v>0</v>
      </c>
      <c r="BG135" s="39">
        <f t="shared" si="605"/>
        <v>0</v>
      </c>
      <c r="BH135" s="39">
        <f t="shared" ref="BH135:BH140" si="606">IFERROR(BG135/(BE135+BF135),0)</f>
        <v>0</v>
      </c>
      <c r="BI135" s="45">
        <f t="shared" ref="BI135" si="607">SUM(BI136:BI141)</f>
        <v>0</v>
      </c>
      <c r="BJ135" s="26">
        <f t="shared" si="325"/>
        <v>0</v>
      </c>
      <c r="BK135" s="90">
        <f>SUM(BK136:BK141)</f>
        <v>1444</v>
      </c>
      <c r="BL135" s="48">
        <f>SUM(BL136:BL141)</f>
        <v>0</v>
      </c>
      <c r="BM135" s="39">
        <f>SUM(BM136:BM141)</f>
        <v>328972</v>
      </c>
      <c r="BN135" s="39">
        <f>IFERROR(BM135/(BK135+BL135),0)</f>
        <v>227.81994459833794</v>
      </c>
      <c r="BO135" s="45">
        <f>SUM(BO136:BO141)</f>
        <v>9095.67</v>
      </c>
      <c r="BP135" s="26">
        <f>IFERROR(BO135/(BK135+BL135),0)</f>
        <v>6.2989404432132963</v>
      </c>
      <c r="BQ135" s="75" cm="1">
        <f t="array" ref="BQ135">BM135-SUM(_xlfn._xlws.FILTER(C135:BJ135,$C$8:$BJ$8=$BM$8))</f>
        <v>0</v>
      </c>
      <c r="BR135" s="75" cm="1">
        <f t="array" ref="BR135">BO135-SUM(_xlfn._xlws.FILTER(C135:BJ135,$C$8:$BJ$8=$BO$8))</f>
        <v>0</v>
      </c>
    </row>
    <row r="136" spans="1:71" ht="19.5" customHeight="1" outlineLevel="1" x14ac:dyDescent="0.2">
      <c r="A136" s="63"/>
      <c r="B136" s="91" t="str" cm="1">
        <f t="array" ref="B136:B141">$B$10:$B$15</f>
        <v>ΟΙΚΙΑΚΟΣ</v>
      </c>
      <c r="C136" s="92">
        <v>672</v>
      </c>
      <c r="D136" s="9"/>
      <c r="E136" s="9">
        <v>98188</v>
      </c>
      <c r="F136" s="9">
        <f t="shared" si="580"/>
        <v>146.11309523809524</v>
      </c>
      <c r="G136" s="19">
        <v>2753.76</v>
      </c>
      <c r="H136" s="46">
        <f t="shared" si="317"/>
        <v>4.0978571428571433</v>
      </c>
      <c r="I136" s="114">
        <v>373</v>
      </c>
      <c r="J136" s="9"/>
      <c r="K136" s="9">
        <v>62435</v>
      </c>
      <c r="L136" s="9">
        <f t="shared" si="583"/>
        <v>167.38605898123325</v>
      </c>
      <c r="M136" s="19">
        <v>2146.2800000000002</v>
      </c>
      <c r="N136" s="46">
        <f t="shared" si="578"/>
        <v>5.7541018766756036</v>
      </c>
      <c r="O136" s="92">
        <v>339</v>
      </c>
      <c r="P136" s="9"/>
      <c r="Q136" s="9">
        <v>45892</v>
      </c>
      <c r="R136" s="9">
        <f t="shared" si="586"/>
        <v>135.37463126843659</v>
      </c>
      <c r="S136" s="19">
        <v>1760.3999999999999</v>
      </c>
      <c r="T136" s="46">
        <f t="shared" si="318"/>
        <v>5.1929203539823003</v>
      </c>
      <c r="U136" s="92">
        <v>4</v>
      </c>
      <c r="V136" s="9"/>
      <c r="W136" s="9">
        <v>101</v>
      </c>
      <c r="X136" s="9">
        <f t="shared" si="589"/>
        <v>25.25</v>
      </c>
      <c r="Y136" s="19">
        <v>24.28</v>
      </c>
      <c r="Z136" s="46">
        <f t="shared" si="319"/>
        <v>6.07</v>
      </c>
      <c r="AA136" s="92">
        <v>13</v>
      </c>
      <c r="AB136" s="9"/>
      <c r="AC136" s="9">
        <v>1449</v>
      </c>
      <c r="AD136" s="9">
        <f t="shared" si="592"/>
        <v>111.46153846153847</v>
      </c>
      <c r="AE136" s="19">
        <v>99.960000000000008</v>
      </c>
      <c r="AF136" s="46">
        <f t="shared" si="320"/>
        <v>7.68923076923077</v>
      </c>
      <c r="AG136" s="92">
        <v>3</v>
      </c>
      <c r="AH136" s="9"/>
      <c r="AI136" s="9">
        <v>396</v>
      </c>
      <c r="AJ136" s="9">
        <f t="shared" si="562"/>
        <v>132</v>
      </c>
      <c r="AK136" s="19">
        <v>22.4</v>
      </c>
      <c r="AL136" s="46">
        <f t="shared" si="321"/>
        <v>7.4666666666666659</v>
      </c>
      <c r="AM136" s="92"/>
      <c r="AN136" s="9"/>
      <c r="AO136" s="9"/>
      <c r="AP136" s="9">
        <f t="shared" si="597"/>
        <v>0</v>
      </c>
      <c r="AQ136" s="19"/>
      <c r="AR136" s="46">
        <f t="shared" si="322"/>
        <v>0</v>
      </c>
      <c r="AS136" s="92"/>
      <c r="AT136" s="9"/>
      <c r="AU136" s="9"/>
      <c r="AV136" s="9">
        <f t="shared" si="600"/>
        <v>0</v>
      </c>
      <c r="AW136" s="19"/>
      <c r="AX136" s="46">
        <f t="shared" si="323"/>
        <v>0</v>
      </c>
      <c r="AY136" s="92"/>
      <c r="AZ136" s="9"/>
      <c r="BA136" s="9"/>
      <c r="BB136" s="9">
        <f t="shared" si="603"/>
        <v>0</v>
      </c>
      <c r="BC136" s="19"/>
      <c r="BD136" s="46">
        <f t="shared" si="324"/>
        <v>0</v>
      </c>
      <c r="BE136" s="92"/>
      <c r="BF136" s="9"/>
      <c r="BG136" s="9"/>
      <c r="BH136" s="9">
        <f t="shared" si="606"/>
        <v>0</v>
      </c>
      <c r="BI136" s="19"/>
      <c r="BJ136" s="46">
        <f t="shared" si="325"/>
        <v>0</v>
      </c>
      <c r="BK136" s="92" cm="1">
        <f t="array" ref="BK136">SUM(_xlfn._xlws.FILTER($C136:$BJ136,$C$8:$BJ$8=BK$8))</f>
        <v>1404</v>
      </c>
      <c r="BL136" s="9" cm="1">
        <f t="array" ref="BL136">SUM(_xlfn._xlws.FILTER($C136:$BJ136,$C$8:$BJ$8=BL$8))</f>
        <v>0</v>
      </c>
      <c r="BM136" s="9" cm="1">
        <f t="array" ref="BM136">SUM(_xlfn._xlws.FILTER($C136:$BJ136,$C$8:$BJ$8=BM$8))</f>
        <v>208461</v>
      </c>
      <c r="BN136" s="9">
        <f t="shared" ref="BN136:BN141" si="608">IFERROR(BM136/(BK136+BL136),0)</f>
        <v>148.47649572649573</v>
      </c>
      <c r="BO136" s="19" cm="1">
        <f t="array" ref="BO136">SUM(_xlfn._xlws.FILTER($C136:$BJ136,$C$8:$BJ$8=BO$8))</f>
        <v>6807.08</v>
      </c>
      <c r="BP136" s="46">
        <f t="shared" ref="BP136:BP141" si="609">IFERROR(BO136/(BK136+BL136),0)</f>
        <v>4.8483475783475782</v>
      </c>
      <c r="BQ136" s="75" cm="1">
        <f t="array" ref="BQ136">BM136-SUM(_xlfn._xlws.FILTER(C136:BJ136,$C$8:$BJ$8=$BM$8))</f>
        <v>0</v>
      </c>
      <c r="BR136" s="75" cm="1">
        <f t="array" ref="BR136">BO136-SUM(_xlfn._xlws.FILTER(C136:BJ136,$C$8:$BJ$8=$BO$8))</f>
        <v>0</v>
      </c>
    </row>
    <row r="137" spans="1:71" ht="19.5" customHeight="1" outlineLevel="1" x14ac:dyDescent="0.2">
      <c r="A137" s="63"/>
      <c r="B137" s="91" t="str">
        <v>ΕΜΠΟΡΙΚΟΣ</v>
      </c>
      <c r="C137" s="92">
        <v>10</v>
      </c>
      <c r="D137" s="9"/>
      <c r="E137" s="9">
        <v>2822</v>
      </c>
      <c r="F137" s="9">
        <f t="shared" si="580"/>
        <v>282.2</v>
      </c>
      <c r="G137" s="19">
        <v>107.8</v>
      </c>
      <c r="H137" s="46">
        <f t="shared" ref="H137:H141" si="610">IFERROR(G137/(C137+D137),0)</f>
        <v>10.78</v>
      </c>
      <c r="I137" s="114">
        <v>12</v>
      </c>
      <c r="J137" s="9"/>
      <c r="K137" s="9">
        <v>11009</v>
      </c>
      <c r="L137" s="9">
        <f t="shared" si="583"/>
        <v>917.41666666666663</v>
      </c>
      <c r="M137" s="19">
        <v>224.4</v>
      </c>
      <c r="N137" s="46">
        <f t="shared" si="578"/>
        <v>18.7</v>
      </c>
      <c r="O137" s="92">
        <v>18</v>
      </c>
      <c r="P137" s="9"/>
      <c r="Q137" s="9">
        <v>106680</v>
      </c>
      <c r="R137" s="9">
        <f t="shared" si="586"/>
        <v>5926.666666666667</v>
      </c>
      <c r="S137" s="19">
        <v>1956.3899999999996</v>
      </c>
      <c r="T137" s="46">
        <f t="shared" ref="T137:T141" si="611">IFERROR(S137/(O137+P137),0)</f>
        <v>108.68833333333332</v>
      </c>
      <c r="U137" s="92"/>
      <c r="V137" s="9"/>
      <c r="W137" s="9"/>
      <c r="X137" s="9">
        <f t="shared" si="589"/>
        <v>0</v>
      </c>
      <c r="Y137" s="19"/>
      <c r="Z137" s="46">
        <f t="shared" ref="Z137:Z141" si="612">IFERROR(Y137/(U137+V137),0)</f>
        <v>0</v>
      </c>
      <c r="AA137" s="92"/>
      <c r="AB137" s="9"/>
      <c r="AC137" s="9"/>
      <c r="AD137" s="9">
        <f t="shared" si="592"/>
        <v>0</v>
      </c>
      <c r="AE137" s="19"/>
      <c r="AF137" s="46">
        <f t="shared" ref="AF137:AF141" si="613">IFERROR(AE137/(AA137+AB137),0)</f>
        <v>0</v>
      </c>
      <c r="AG137" s="92"/>
      <c r="AH137" s="9"/>
      <c r="AI137" s="9"/>
      <c r="AJ137" s="9">
        <f t="shared" si="562"/>
        <v>0</v>
      </c>
      <c r="AK137" s="19"/>
      <c r="AL137" s="46">
        <f t="shared" ref="AL137:AL141" si="614">IFERROR(AK137/(AG137+AH137),0)</f>
        <v>0</v>
      </c>
      <c r="AM137" s="92"/>
      <c r="AN137" s="9"/>
      <c r="AO137" s="9"/>
      <c r="AP137" s="9">
        <f t="shared" si="597"/>
        <v>0</v>
      </c>
      <c r="AQ137" s="19"/>
      <c r="AR137" s="46">
        <f t="shared" ref="AR137:AR141" si="615">IFERROR(AQ137/(AM137+AN137),0)</f>
        <v>0</v>
      </c>
      <c r="AS137" s="92"/>
      <c r="AT137" s="9"/>
      <c r="AU137" s="9"/>
      <c r="AV137" s="9">
        <f t="shared" si="600"/>
        <v>0</v>
      </c>
      <c r="AW137" s="19"/>
      <c r="AX137" s="46">
        <f t="shared" ref="AX137:AX141" si="616">IFERROR(AW137/(AS137+AT137),0)</f>
        <v>0</v>
      </c>
      <c r="AY137" s="92"/>
      <c r="AZ137" s="9"/>
      <c r="BA137" s="9"/>
      <c r="BB137" s="9">
        <f t="shared" si="603"/>
        <v>0</v>
      </c>
      <c r="BC137" s="19"/>
      <c r="BD137" s="46">
        <f t="shared" ref="BD137:BD141" si="617">IFERROR(BC137/(AY137+AZ137),0)</f>
        <v>0</v>
      </c>
      <c r="BE137" s="92"/>
      <c r="BF137" s="9"/>
      <c r="BG137" s="9"/>
      <c r="BH137" s="9">
        <f t="shared" si="606"/>
        <v>0</v>
      </c>
      <c r="BI137" s="19"/>
      <c r="BJ137" s="46">
        <f t="shared" ref="BJ137:BJ141" si="618">IFERROR(BI137/(BE137+BF137),0)</f>
        <v>0</v>
      </c>
      <c r="BK137" s="92" cm="1">
        <f t="array" ref="BK137">SUM(_xlfn._xlws.FILTER($C137:$BJ137,$C$8:$BJ$8=BK$8))</f>
        <v>40</v>
      </c>
      <c r="BL137" s="9" cm="1">
        <f t="array" ref="BL137">SUM(_xlfn._xlws.FILTER($C137:$BJ137,$C$8:$BJ$8=BL$8))</f>
        <v>0</v>
      </c>
      <c r="BM137" s="9" cm="1">
        <f t="array" ref="BM137">SUM(_xlfn._xlws.FILTER($C137:$BJ137,$C$8:$BJ$8=BM$8))</f>
        <v>120511</v>
      </c>
      <c r="BN137" s="9">
        <f t="shared" si="608"/>
        <v>3012.7750000000001</v>
      </c>
      <c r="BO137" s="19" cm="1">
        <f t="array" ref="BO137">SUM(_xlfn._xlws.FILTER($C137:$BJ137,$C$8:$BJ$8=BO$8))</f>
        <v>2288.5899999999997</v>
      </c>
      <c r="BP137" s="46">
        <f t="shared" si="609"/>
        <v>57.214749999999995</v>
      </c>
      <c r="BQ137" s="75" cm="1">
        <f t="array" ref="BQ137">BM137-SUM(_xlfn._xlws.FILTER(C137:BJ137,$C$8:$BJ$8=$BM$8))</f>
        <v>0</v>
      </c>
      <c r="BR137" s="75" cm="1">
        <f t="array" ref="BR137">BO137-SUM(_xlfn._xlws.FILTER(C137:BJ137,$C$8:$BJ$8=$BO$8))</f>
        <v>0</v>
      </c>
    </row>
    <row r="138" spans="1:71" ht="19.5" customHeight="1" outlineLevel="1" x14ac:dyDescent="0.2">
      <c r="A138" s="63"/>
      <c r="B138" s="91" t="str">
        <v>CNG</v>
      </c>
      <c r="C138" s="92"/>
      <c r="D138" s="9"/>
      <c r="E138" s="9"/>
      <c r="F138" s="9">
        <f t="shared" si="580"/>
        <v>0</v>
      </c>
      <c r="G138" s="19"/>
      <c r="H138" s="46">
        <f t="shared" si="610"/>
        <v>0</v>
      </c>
      <c r="I138" s="114"/>
      <c r="J138" s="9"/>
      <c r="K138" s="9"/>
      <c r="L138" s="9">
        <f t="shared" si="583"/>
        <v>0</v>
      </c>
      <c r="M138" s="19"/>
      <c r="N138" s="46">
        <f t="shared" si="578"/>
        <v>0</v>
      </c>
      <c r="O138" s="92"/>
      <c r="P138" s="9"/>
      <c r="Q138" s="9"/>
      <c r="R138" s="9">
        <f t="shared" si="586"/>
        <v>0</v>
      </c>
      <c r="S138" s="19"/>
      <c r="T138" s="46">
        <f t="shared" si="611"/>
        <v>0</v>
      </c>
      <c r="U138" s="92"/>
      <c r="V138" s="9"/>
      <c r="W138" s="9"/>
      <c r="X138" s="9">
        <f t="shared" si="589"/>
        <v>0</v>
      </c>
      <c r="Y138" s="19"/>
      <c r="Z138" s="46">
        <f t="shared" si="612"/>
        <v>0</v>
      </c>
      <c r="AA138" s="92"/>
      <c r="AB138" s="9"/>
      <c r="AC138" s="9"/>
      <c r="AD138" s="9">
        <f t="shared" si="592"/>
        <v>0</v>
      </c>
      <c r="AE138" s="19"/>
      <c r="AF138" s="46">
        <f t="shared" si="613"/>
        <v>0</v>
      </c>
      <c r="AG138" s="92"/>
      <c r="AH138" s="9"/>
      <c r="AI138" s="9"/>
      <c r="AJ138" s="9">
        <f t="shared" si="562"/>
        <v>0</v>
      </c>
      <c r="AK138" s="19"/>
      <c r="AL138" s="46">
        <f t="shared" si="614"/>
        <v>0</v>
      </c>
      <c r="AM138" s="92"/>
      <c r="AN138" s="9"/>
      <c r="AO138" s="9"/>
      <c r="AP138" s="9">
        <f t="shared" si="597"/>
        <v>0</v>
      </c>
      <c r="AQ138" s="19"/>
      <c r="AR138" s="46">
        <f t="shared" si="615"/>
        <v>0</v>
      </c>
      <c r="AS138" s="92"/>
      <c r="AT138" s="9"/>
      <c r="AU138" s="9"/>
      <c r="AV138" s="9">
        <f t="shared" si="600"/>
        <v>0</v>
      </c>
      <c r="AW138" s="19"/>
      <c r="AX138" s="46">
        <f t="shared" si="616"/>
        <v>0</v>
      </c>
      <c r="AY138" s="92"/>
      <c r="AZ138" s="9"/>
      <c r="BA138" s="9"/>
      <c r="BB138" s="9">
        <f t="shared" si="603"/>
        <v>0</v>
      </c>
      <c r="BC138" s="19"/>
      <c r="BD138" s="46">
        <f t="shared" si="617"/>
        <v>0</v>
      </c>
      <c r="BE138" s="92"/>
      <c r="BF138" s="9"/>
      <c r="BG138" s="9"/>
      <c r="BH138" s="9">
        <f t="shared" si="606"/>
        <v>0</v>
      </c>
      <c r="BI138" s="19"/>
      <c r="BJ138" s="46">
        <f t="shared" si="618"/>
        <v>0</v>
      </c>
      <c r="BK138" s="92" cm="1">
        <f t="array" ref="BK138">SUM(_xlfn._xlws.FILTER($C138:$BJ138,$C$8:$BJ$8=BK$8))</f>
        <v>0</v>
      </c>
      <c r="BL138" s="9" cm="1">
        <f t="array" ref="BL138">SUM(_xlfn._xlws.FILTER($C138:$BJ138,$C$8:$BJ$8=BL$8))</f>
        <v>0</v>
      </c>
      <c r="BM138" s="9" cm="1">
        <f t="array" ref="BM138">SUM(_xlfn._xlws.FILTER($C138:$BJ138,$C$8:$BJ$8=BM$8))</f>
        <v>0</v>
      </c>
      <c r="BN138" s="9">
        <f t="shared" si="608"/>
        <v>0</v>
      </c>
      <c r="BO138" s="19" cm="1">
        <f t="array" ref="BO138">SUM(_xlfn._xlws.FILTER($C138:$BJ138,$C$8:$BJ$8=BO$8))</f>
        <v>0</v>
      </c>
      <c r="BP138" s="46">
        <f t="shared" si="609"/>
        <v>0</v>
      </c>
      <c r="BQ138" s="75" cm="1">
        <f t="array" ref="BQ138">BM138-SUM(_xlfn._xlws.FILTER(C138:BJ138,$C$8:$BJ$8=$BM$8))</f>
        <v>0</v>
      </c>
      <c r="BR138" s="75" cm="1">
        <f t="array" ref="BR138">BO138-SUM(_xlfn._xlws.FILTER(C138:BJ138,$C$8:$BJ$8=$BO$8))</f>
        <v>0</v>
      </c>
    </row>
    <row r="139" spans="1:71" ht="19.5" customHeight="1" outlineLevel="1" x14ac:dyDescent="0.2">
      <c r="A139" s="63"/>
      <c r="B139" s="91" t="str">
        <v>ΒΙΟΜΗΧΑΝΙΚΟΣ</v>
      </c>
      <c r="C139" s="92"/>
      <c r="D139" s="9"/>
      <c r="E139" s="9"/>
      <c r="F139" s="9">
        <f t="shared" si="580"/>
        <v>0</v>
      </c>
      <c r="G139" s="19"/>
      <c r="H139" s="46">
        <f t="shared" si="610"/>
        <v>0</v>
      </c>
      <c r="I139" s="114"/>
      <c r="J139" s="9"/>
      <c r="K139" s="9"/>
      <c r="L139" s="9">
        <f t="shared" si="583"/>
        <v>0</v>
      </c>
      <c r="M139" s="19"/>
      <c r="N139" s="46">
        <f t="shared" si="578"/>
        <v>0</v>
      </c>
      <c r="O139" s="92"/>
      <c r="P139" s="9"/>
      <c r="Q139" s="9"/>
      <c r="R139" s="9">
        <f t="shared" si="586"/>
        <v>0</v>
      </c>
      <c r="S139" s="19"/>
      <c r="T139" s="46">
        <f t="shared" si="611"/>
        <v>0</v>
      </c>
      <c r="U139" s="92"/>
      <c r="V139" s="9"/>
      <c r="W139" s="9"/>
      <c r="X139" s="9">
        <f t="shared" si="589"/>
        <v>0</v>
      </c>
      <c r="Y139" s="19"/>
      <c r="Z139" s="46">
        <f t="shared" si="612"/>
        <v>0</v>
      </c>
      <c r="AA139" s="92"/>
      <c r="AB139" s="9"/>
      <c r="AC139" s="9"/>
      <c r="AD139" s="9">
        <f t="shared" si="592"/>
        <v>0</v>
      </c>
      <c r="AE139" s="19"/>
      <c r="AF139" s="46">
        <f t="shared" si="613"/>
        <v>0</v>
      </c>
      <c r="AG139" s="92"/>
      <c r="AH139" s="9"/>
      <c r="AI139" s="9"/>
      <c r="AJ139" s="9">
        <f t="shared" si="562"/>
        <v>0</v>
      </c>
      <c r="AK139" s="19"/>
      <c r="AL139" s="46">
        <f t="shared" si="614"/>
        <v>0</v>
      </c>
      <c r="AM139" s="92"/>
      <c r="AN139" s="9"/>
      <c r="AO139" s="9"/>
      <c r="AP139" s="9">
        <f t="shared" si="597"/>
        <v>0</v>
      </c>
      <c r="AQ139" s="19"/>
      <c r="AR139" s="46">
        <f t="shared" si="615"/>
        <v>0</v>
      </c>
      <c r="AS139" s="92"/>
      <c r="AT139" s="9"/>
      <c r="AU139" s="9"/>
      <c r="AV139" s="9">
        <f t="shared" si="600"/>
        <v>0</v>
      </c>
      <c r="AW139" s="19"/>
      <c r="AX139" s="46">
        <f t="shared" si="616"/>
        <v>0</v>
      </c>
      <c r="AY139" s="92"/>
      <c r="AZ139" s="9"/>
      <c r="BA139" s="9"/>
      <c r="BB139" s="9">
        <f t="shared" si="603"/>
        <v>0</v>
      </c>
      <c r="BC139" s="19"/>
      <c r="BD139" s="46">
        <f t="shared" si="617"/>
        <v>0</v>
      </c>
      <c r="BE139" s="92"/>
      <c r="BF139" s="9"/>
      <c r="BG139" s="9"/>
      <c r="BH139" s="9">
        <f t="shared" si="606"/>
        <v>0</v>
      </c>
      <c r="BI139" s="19"/>
      <c r="BJ139" s="46">
        <f t="shared" si="618"/>
        <v>0</v>
      </c>
      <c r="BK139" s="92" cm="1">
        <f t="array" ref="BK139">SUM(_xlfn._xlws.FILTER($C139:$BJ139,$C$8:$BJ$8=BK$8))</f>
        <v>0</v>
      </c>
      <c r="BL139" s="9" cm="1">
        <f t="array" ref="BL139">SUM(_xlfn._xlws.FILTER($C139:$BJ139,$C$8:$BJ$8=BL$8))</f>
        <v>0</v>
      </c>
      <c r="BM139" s="9" cm="1">
        <f t="array" ref="BM139">SUM(_xlfn._xlws.FILTER($C139:$BJ139,$C$8:$BJ$8=BM$8))</f>
        <v>0</v>
      </c>
      <c r="BN139" s="9">
        <f t="shared" si="608"/>
        <v>0</v>
      </c>
      <c r="BO139" s="19" cm="1">
        <f t="array" ref="BO139">SUM(_xlfn._xlws.FILTER($C139:$BJ139,$C$8:$BJ$8=BO$8))</f>
        <v>0</v>
      </c>
      <c r="BP139" s="46">
        <f t="shared" si="609"/>
        <v>0</v>
      </c>
      <c r="BQ139" s="75" cm="1">
        <f t="array" ref="BQ139">BM139-SUM(_xlfn._xlws.FILTER(C139:BJ139,$C$8:$BJ$8=$BM$8))</f>
        <v>0</v>
      </c>
      <c r="BR139" s="75" cm="1">
        <f t="array" ref="BR139">BO139-SUM(_xlfn._xlws.FILTER(C139:BJ139,$C$8:$BJ$8=$BO$8))</f>
        <v>0</v>
      </c>
    </row>
    <row r="140" spans="1:71" ht="19.5" customHeight="1" outlineLevel="1" x14ac:dyDescent="0.2">
      <c r="A140" s="64"/>
      <c r="B140" s="91" t="str">
        <v>ΚΛΙΜΑΤΙΣΜΟΣ / ΣΥΜΠΑΡΑΓΩΓΗ</v>
      </c>
      <c r="C140" s="93"/>
      <c r="D140" s="57"/>
      <c r="E140" s="65"/>
      <c r="F140" s="9">
        <f t="shared" si="580"/>
        <v>0</v>
      </c>
      <c r="G140" s="51"/>
      <c r="H140" s="46">
        <f t="shared" si="610"/>
        <v>0</v>
      </c>
      <c r="I140" s="56"/>
      <c r="J140" s="57"/>
      <c r="K140" s="65"/>
      <c r="L140" s="9">
        <f t="shared" si="583"/>
        <v>0</v>
      </c>
      <c r="M140" s="51"/>
      <c r="N140" s="46">
        <f t="shared" si="578"/>
        <v>0</v>
      </c>
      <c r="O140" s="93"/>
      <c r="P140" s="57"/>
      <c r="Q140" s="65"/>
      <c r="R140" s="9">
        <f t="shared" si="586"/>
        <v>0</v>
      </c>
      <c r="S140" s="51"/>
      <c r="T140" s="46">
        <f t="shared" si="611"/>
        <v>0</v>
      </c>
      <c r="U140" s="93"/>
      <c r="V140" s="57"/>
      <c r="W140" s="65"/>
      <c r="X140" s="9">
        <f t="shared" si="589"/>
        <v>0</v>
      </c>
      <c r="Y140" s="51"/>
      <c r="Z140" s="46">
        <f t="shared" si="612"/>
        <v>0</v>
      </c>
      <c r="AA140" s="93"/>
      <c r="AB140" s="57"/>
      <c r="AC140" s="65"/>
      <c r="AD140" s="9">
        <f t="shared" si="592"/>
        <v>0</v>
      </c>
      <c r="AE140" s="51"/>
      <c r="AF140" s="46">
        <f t="shared" si="613"/>
        <v>0</v>
      </c>
      <c r="AG140" s="93"/>
      <c r="AH140" s="57"/>
      <c r="AI140" s="65"/>
      <c r="AJ140" s="9">
        <f t="shared" si="562"/>
        <v>0</v>
      </c>
      <c r="AK140" s="51"/>
      <c r="AL140" s="46">
        <f t="shared" si="614"/>
        <v>0</v>
      </c>
      <c r="AM140" s="93"/>
      <c r="AN140" s="57"/>
      <c r="AO140" s="65"/>
      <c r="AP140" s="9">
        <f t="shared" si="597"/>
        <v>0</v>
      </c>
      <c r="AQ140" s="51"/>
      <c r="AR140" s="46">
        <f t="shared" si="615"/>
        <v>0</v>
      </c>
      <c r="AS140" s="93"/>
      <c r="AT140" s="57"/>
      <c r="AU140" s="65"/>
      <c r="AV140" s="9">
        <f t="shared" si="600"/>
        <v>0</v>
      </c>
      <c r="AW140" s="51"/>
      <c r="AX140" s="46">
        <f t="shared" si="616"/>
        <v>0</v>
      </c>
      <c r="AY140" s="93"/>
      <c r="AZ140" s="57"/>
      <c r="BA140" s="65"/>
      <c r="BB140" s="9">
        <f t="shared" si="603"/>
        <v>0</v>
      </c>
      <c r="BC140" s="51"/>
      <c r="BD140" s="46">
        <f t="shared" si="617"/>
        <v>0</v>
      </c>
      <c r="BE140" s="93"/>
      <c r="BF140" s="57"/>
      <c r="BG140" s="65"/>
      <c r="BH140" s="9">
        <f t="shared" si="606"/>
        <v>0</v>
      </c>
      <c r="BI140" s="51"/>
      <c r="BJ140" s="46">
        <f t="shared" si="618"/>
        <v>0</v>
      </c>
      <c r="BK140" s="93" cm="1">
        <f t="array" ref="BK140">SUM(_xlfn._xlws.FILTER($C140:$BJ140,$C$8:$BJ$8=BK$8))</f>
        <v>0</v>
      </c>
      <c r="BL140" s="57" cm="1">
        <f t="array" ref="BL140">SUM(_xlfn._xlws.FILTER($C140:$BJ140,$C$8:$BJ$8=BL$8))</f>
        <v>0</v>
      </c>
      <c r="BM140" s="65" cm="1">
        <f t="array" ref="BM140">SUM(_xlfn._xlws.FILTER($C140:$BJ140,$C$8:$BJ$8=BM$8))</f>
        <v>0</v>
      </c>
      <c r="BN140" s="9">
        <f t="shared" si="608"/>
        <v>0</v>
      </c>
      <c r="BO140" s="51" cm="1">
        <f t="array" ref="BO140">SUM(_xlfn._xlws.FILTER($C140:$BJ140,$C$8:$BJ$8=BO$8))</f>
        <v>0</v>
      </c>
      <c r="BP140" s="46">
        <f t="shared" si="609"/>
        <v>0</v>
      </c>
      <c r="BQ140" s="75" cm="1">
        <f t="array" ref="BQ140">BM140-SUM(_xlfn._xlws.FILTER(C140:BJ140,$C$8:$BJ$8=$BM$8))</f>
        <v>0</v>
      </c>
      <c r="BR140" s="75" cm="1">
        <f t="array" ref="BR140">BO140-SUM(_xlfn._xlws.FILTER(C140:BJ140,$C$8:$BJ$8=$BO$8))</f>
        <v>0</v>
      </c>
    </row>
    <row r="141" spans="1:71" ht="19.5" customHeight="1" outlineLevel="1" thickBot="1" x14ac:dyDescent="0.25">
      <c r="A141" s="63"/>
      <c r="B141" s="94" t="str">
        <v>ΕΙΚΟΝΙΚΗ ΔΙΑΣΥΝΔΕΣΗ</v>
      </c>
      <c r="C141" s="93"/>
      <c r="D141" s="56"/>
      <c r="E141" s="65"/>
      <c r="F141" s="57"/>
      <c r="G141" s="51"/>
      <c r="H141" s="49">
        <f t="shared" si="610"/>
        <v>0</v>
      </c>
      <c r="I141" s="115"/>
      <c r="J141" s="117"/>
      <c r="K141" s="65"/>
      <c r="L141" s="57"/>
      <c r="M141" s="51"/>
      <c r="N141" s="49">
        <f t="shared" si="578"/>
        <v>0</v>
      </c>
      <c r="O141" s="93"/>
      <c r="P141" s="56"/>
      <c r="Q141" s="65"/>
      <c r="R141" s="57"/>
      <c r="S141" s="51"/>
      <c r="T141" s="49">
        <f t="shared" si="611"/>
        <v>0</v>
      </c>
      <c r="U141" s="93"/>
      <c r="V141" s="56"/>
      <c r="W141" s="65"/>
      <c r="X141" s="57"/>
      <c r="Y141" s="51"/>
      <c r="Z141" s="49">
        <f t="shared" si="612"/>
        <v>0</v>
      </c>
      <c r="AA141" s="93"/>
      <c r="AB141" s="56"/>
      <c r="AC141" s="65"/>
      <c r="AD141" s="57"/>
      <c r="AE141" s="51"/>
      <c r="AF141" s="49">
        <f t="shared" si="613"/>
        <v>0</v>
      </c>
      <c r="AG141" s="93"/>
      <c r="AH141" s="56"/>
      <c r="AI141" s="65"/>
      <c r="AJ141" s="57"/>
      <c r="AK141" s="51"/>
      <c r="AL141" s="49">
        <f t="shared" si="614"/>
        <v>0</v>
      </c>
      <c r="AM141" s="93"/>
      <c r="AN141" s="56"/>
      <c r="AO141" s="65"/>
      <c r="AP141" s="57"/>
      <c r="AQ141" s="51"/>
      <c r="AR141" s="49">
        <f t="shared" si="615"/>
        <v>0</v>
      </c>
      <c r="AS141" s="93"/>
      <c r="AT141" s="56"/>
      <c r="AU141" s="65"/>
      <c r="AV141" s="57"/>
      <c r="AW141" s="51"/>
      <c r="AX141" s="49">
        <f t="shared" si="616"/>
        <v>0</v>
      </c>
      <c r="AY141" s="93"/>
      <c r="AZ141" s="56"/>
      <c r="BA141" s="65"/>
      <c r="BB141" s="57"/>
      <c r="BC141" s="51"/>
      <c r="BD141" s="49">
        <f t="shared" si="617"/>
        <v>0</v>
      </c>
      <c r="BE141" s="93"/>
      <c r="BF141" s="56"/>
      <c r="BG141" s="65"/>
      <c r="BH141" s="57"/>
      <c r="BI141" s="51"/>
      <c r="BJ141" s="49">
        <f t="shared" si="618"/>
        <v>0</v>
      </c>
      <c r="BK141" s="93" cm="1">
        <f t="array" ref="BK141">SUM(_xlfn._xlws.FILTER($C141:$BJ141,$C$8:$BJ$8=BK$8))</f>
        <v>0</v>
      </c>
      <c r="BL141" s="56" cm="1">
        <f t="array" ref="BL141">SUM(_xlfn._xlws.FILTER($C141:$BJ141,$C$8:$BJ$8=BL$8))</f>
        <v>0</v>
      </c>
      <c r="BM141" s="65" cm="1">
        <f t="array" ref="BM141">SUM(_xlfn._xlws.FILTER($C141:$BJ141,$C$8:$BJ$8=BM$8))</f>
        <v>0</v>
      </c>
      <c r="BN141" s="57">
        <f t="shared" si="608"/>
        <v>0</v>
      </c>
      <c r="BO141" s="51" cm="1">
        <f t="array" ref="BO141">SUM(_xlfn._xlws.FILTER($C141:$BJ141,$C$8:$BJ$8=BO$8))</f>
        <v>0</v>
      </c>
      <c r="BP141" s="49">
        <f t="shared" si="609"/>
        <v>0</v>
      </c>
      <c r="BQ141" s="75" cm="1">
        <f t="array" ref="BQ141">BM141-SUM(_xlfn._xlws.FILTER(C141:BJ141,$C$8:$BJ$8=$BM$8))</f>
        <v>0</v>
      </c>
      <c r="BR141" s="75" cm="1">
        <f t="array" ref="BR141">BO141-SUM(_xlfn._xlws.FILTER(C141:BJ141,$C$8:$BJ$8=$BO$8))</f>
        <v>0</v>
      </c>
    </row>
    <row r="142" spans="1:71" ht="36" customHeight="1" outlineLevel="1" x14ac:dyDescent="0.2">
      <c r="A142" s="58"/>
      <c r="B142" s="96" t="s">
        <v>51</v>
      </c>
      <c r="C142" s="97"/>
      <c r="D142" s="83"/>
      <c r="E142" s="84"/>
      <c r="F142" s="83"/>
      <c r="G142" s="85"/>
      <c r="H142" s="86"/>
      <c r="I142" s="97"/>
      <c r="J142" s="83"/>
      <c r="K142" s="84"/>
      <c r="L142" s="83"/>
      <c r="M142" s="85"/>
      <c r="N142" s="86"/>
      <c r="O142" s="97"/>
      <c r="P142" s="83"/>
      <c r="Q142" s="84"/>
      <c r="R142" s="83"/>
      <c r="S142" s="85"/>
      <c r="T142" s="86"/>
      <c r="U142" s="97"/>
      <c r="V142" s="83"/>
      <c r="W142" s="84"/>
      <c r="X142" s="83"/>
      <c r="Y142" s="85"/>
      <c r="Z142" s="86"/>
      <c r="AA142" s="97"/>
      <c r="AB142" s="83"/>
      <c r="AC142" s="84"/>
      <c r="AD142" s="83"/>
      <c r="AE142" s="85"/>
      <c r="AF142" s="86"/>
      <c r="AG142" s="97"/>
      <c r="AH142" s="83"/>
      <c r="AI142" s="84"/>
      <c r="AJ142" s="83"/>
      <c r="AK142" s="85"/>
      <c r="AL142" s="86"/>
      <c r="AM142" s="97"/>
      <c r="AN142" s="83"/>
      <c r="AO142" s="84"/>
      <c r="AP142" s="83"/>
      <c r="AQ142" s="85"/>
      <c r="AR142" s="86"/>
      <c r="AS142" s="97"/>
      <c r="AT142" s="83"/>
      <c r="AU142" s="84"/>
      <c r="AV142" s="83"/>
      <c r="AW142" s="85"/>
      <c r="AX142" s="86"/>
      <c r="AY142" s="97"/>
      <c r="AZ142" s="83"/>
      <c r="BA142" s="84"/>
      <c r="BB142" s="83"/>
      <c r="BC142" s="85"/>
      <c r="BD142" s="86"/>
      <c r="BE142" s="97"/>
      <c r="BF142" s="83"/>
      <c r="BG142" s="84"/>
      <c r="BH142" s="83"/>
      <c r="BI142" s="85"/>
      <c r="BJ142" s="86"/>
      <c r="BK142" s="97"/>
      <c r="BL142" s="83"/>
      <c r="BM142" s="84"/>
      <c r="BN142" s="83"/>
      <c r="BO142" s="85"/>
      <c r="BP142" s="86"/>
    </row>
    <row r="143" spans="1:71" ht="19.5" customHeight="1" outlineLevel="1" x14ac:dyDescent="0.2">
      <c r="A143" s="59"/>
      <c r="B143" s="98" t="str" cm="1">
        <f t="array" ref="B143:B148">$B$10:$B$15</f>
        <v>ΟΙΚΙΑΚΟΣ</v>
      </c>
      <c r="C143" s="101" cm="1">
        <f t="array" ref="C143">SUM(_xlfn._xlws.FILTER(C$9:C$142,$B$9:$B$142=$B143))</f>
        <v>279613</v>
      </c>
      <c r="D143" s="32" cm="1">
        <f t="array" ref="D143">SUM(_xlfn._xlws.FILTER(D$9:D$142,$B$9:$B$142=$B143))</f>
        <v>0</v>
      </c>
      <c r="E143" s="32" cm="1">
        <f t="array" ref="E143">SUM(_xlfn._xlws.FILTER(E$9:E$142,$B$9:$B$142=$B143))</f>
        <v>40930649</v>
      </c>
      <c r="F143" s="32">
        <f t="shared" ref="F143:F148" si="619">IFERROR(E143/(C143+D143),0)</f>
        <v>146.38321179630418</v>
      </c>
      <c r="G143" s="105" cm="1">
        <f t="array" ref="G143">SUM(_xlfn._xlws.FILTER(G$9:G$142,$B$9:$B$142=$B143))</f>
        <v>1151403.03</v>
      </c>
      <c r="H143" s="106">
        <f t="shared" ref="H143:H148" si="620">IFERROR(G143/(C143+D143),0)</f>
        <v>4.1178451288030242</v>
      </c>
      <c r="I143" s="101" cm="1">
        <f t="array" ref="I143">SUM(_xlfn._xlws.FILTER(I$9:I$142,$B$9:$B$142=$B143))</f>
        <v>119978</v>
      </c>
      <c r="J143" s="32" cm="1">
        <f t="array" ref="J143">SUM(_xlfn._xlws.FILTER(J$9:J$142,$B$9:$B$142=$B143))</f>
        <v>0</v>
      </c>
      <c r="K143" s="32" cm="1">
        <f t="array" ref="K143">SUM(_xlfn._xlws.FILTER(K$9:K$142,$B$9:$B$142=$B143))</f>
        <v>20794927</v>
      </c>
      <c r="L143" s="32">
        <f t="shared" ref="L143:L149" si="621">IFERROR(K143/(I143+J143),0)</f>
        <v>173.32283418626747</v>
      </c>
      <c r="M143" s="105" cm="1">
        <f t="array" ref="M143">SUM(_xlfn._xlws.FILTER(M$9:M$142,$B$9:$B$142=$B143))</f>
        <v>706725.71</v>
      </c>
      <c r="N143" s="106">
        <f t="shared" ref="N143:N149" si="622">IFERROR(M143/(I143+J143),0)</f>
        <v>5.8904608344863219</v>
      </c>
      <c r="O143" s="101" cm="1">
        <f t="array" ref="O143">SUM(_xlfn._xlws.FILTER(O$9:O$142,$B$9:$B$142=$B143))</f>
        <v>193347</v>
      </c>
      <c r="P143" s="32" cm="1">
        <f t="array" ref="P143">SUM(_xlfn._xlws.FILTER(P$9:P$142,$B$9:$B$142=$B143))</f>
        <v>0</v>
      </c>
      <c r="Q143" s="32" cm="1">
        <f t="array" ref="Q143">SUM(_xlfn._xlws.FILTER(Q$9:Q$142,$B$9:$B$142=$B143))</f>
        <v>22496830</v>
      </c>
      <c r="R143" s="32">
        <f t="shared" ref="R143:R149" si="623">IFERROR(Q143/(O143+P143),0)</f>
        <v>116.35468872028012</v>
      </c>
      <c r="S143" s="105" cm="1">
        <f t="array" ref="S143">SUM(_xlfn._xlws.FILTER(S$9:S$142,$B$9:$B$142=$B143))</f>
        <v>1268054.4999999998</v>
      </c>
      <c r="T143" s="106">
        <f t="shared" ref="T143:T149" si="624">IFERROR(S143/(O143+P143),0)</f>
        <v>6.5584389724174654</v>
      </c>
      <c r="U143" s="101" cm="1">
        <f t="array" ref="U143">SUM(_xlfn._xlws.FILTER(U$9:U$142,$B$9:$B$142=$B143))</f>
        <v>1229</v>
      </c>
      <c r="V143" s="32" cm="1">
        <f t="array" ref="V143">SUM(_xlfn._xlws.FILTER(V$9:V$142,$B$9:$B$142=$B143))</f>
        <v>0</v>
      </c>
      <c r="W143" s="32" cm="1">
        <f t="array" ref="W143">SUM(_xlfn._xlws.FILTER(W$9:W$142,$B$9:$B$142=$B143))</f>
        <v>108240</v>
      </c>
      <c r="X143" s="32">
        <f t="shared" ref="X143:X149" si="625">IFERROR(W143/(U143+V143),0)</f>
        <v>88.071602929210741</v>
      </c>
      <c r="Y143" s="105" cm="1">
        <f t="array" ref="Y143">SUM(_xlfn._xlws.FILTER(Y$9:Y$142,$B$9:$B$142=$B143))</f>
        <v>9848.1800000000057</v>
      </c>
      <c r="Z143" s="106">
        <f t="shared" ref="Z143:Z149" si="626">IFERROR(Y143/(U143+V143),0)</f>
        <v>8.0131651749389796</v>
      </c>
      <c r="AA143" s="101" cm="1">
        <f t="array" ref="AA143">SUM(_xlfn._xlws.FILTER(AA$9:AA$142,$B$9:$B$142=$B143))</f>
        <v>3002</v>
      </c>
      <c r="AB143" s="32" cm="1">
        <f t="array" ref="AB143">SUM(_xlfn._xlws.FILTER(AB$9:AB$142,$B$9:$B$142=$B143))</f>
        <v>0</v>
      </c>
      <c r="AC143" s="32" cm="1">
        <f t="array" ref="AC143">SUM(_xlfn._xlws.FILTER(AC$9:AC$142,$B$9:$B$142=$B143))</f>
        <v>514933</v>
      </c>
      <c r="AD143" s="32">
        <f t="shared" ref="AD143:AD149" si="627">IFERROR(AC143/(AA143+AB143),0)</f>
        <v>171.52998001332446</v>
      </c>
      <c r="AE143" s="105" cm="1">
        <f t="array" ref="AE143">SUM(_xlfn._xlws.FILTER(AE$9:AE$142,$B$9:$B$142=$B143))</f>
        <v>25627.509999999991</v>
      </c>
      <c r="AF143" s="106">
        <f t="shared" ref="AF143:AF149" si="628">IFERROR(AE143/(AA143+AB143),0)</f>
        <v>8.5368121252498312</v>
      </c>
      <c r="AG143" s="101" cm="1">
        <f t="array" ref="AG143">SUM(_xlfn._xlws.FILTER(AG$9:AG$142,$B$9:$B$142=$B143))</f>
        <v>1721</v>
      </c>
      <c r="AH143" s="32" cm="1">
        <f t="array" ref="AH143">SUM(_xlfn._xlws.FILTER(AH$9:AH$142,$B$9:$B$142=$B143))</f>
        <v>0</v>
      </c>
      <c r="AI143" s="32" cm="1">
        <f t="array" ref="AI143">SUM(_xlfn._xlws.FILTER(AI$9:AI$142,$B$9:$B$142=$B143))</f>
        <v>286911</v>
      </c>
      <c r="AJ143" s="32">
        <f t="shared" ref="AJ143:AJ149" si="629">IFERROR(AI143/(AG143+AH143),0)</f>
        <v>166.7117954677513</v>
      </c>
      <c r="AK143" s="105" cm="1">
        <f t="array" ref="AK143">SUM(_xlfn._xlws.FILTER(AK$9:AK$142,$B$9:$B$142=$B143))</f>
        <v>15327.019999999999</v>
      </c>
      <c r="AL143" s="106">
        <f t="shared" ref="AL143:AL149" si="630">IFERROR(AK143/(AG143+AH143),0)</f>
        <v>8.905880302149912</v>
      </c>
      <c r="AM143" s="101" cm="1">
        <f t="array" ref="AM143">SUM(_xlfn._xlws.FILTER(AM$9:AM$142,$B$9:$B$142=$B143))</f>
        <v>0</v>
      </c>
      <c r="AN143" s="32" cm="1">
        <f t="array" ref="AN143">SUM(_xlfn._xlws.FILTER(AN$9:AN$142,$B$9:$B$142=$B143))</f>
        <v>0</v>
      </c>
      <c r="AO143" s="32" cm="1">
        <f t="array" ref="AO143">SUM(_xlfn._xlws.FILTER(AO$9:AO$142,$B$9:$B$142=$B143))</f>
        <v>0</v>
      </c>
      <c r="AP143" s="32">
        <f t="shared" ref="AP143:AP149" si="631">IFERROR(AO143/(AM143+AN143),0)</f>
        <v>0</v>
      </c>
      <c r="AQ143" s="105" cm="1">
        <f t="array" ref="AQ143">SUM(_xlfn._xlws.FILTER(AQ$9:AQ$142,$B$9:$B$142=$B143))</f>
        <v>0</v>
      </c>
      <c r="AR143" s="106">
        <f t="shared" ref="AR143:AR149" si="632">IFERROR(AQ143/(AM143+AN143),0)</f>
        <v>0</v>
      </c>
      <c r="AS143" s="101" cm="1">
        <f t="array" ref="AS143">SUM(_xlfn._xlws.FILTER(AS$9:AS$142,$B$9:$B$142=$B143))</f>
        <v>0</v>
      </c>
      <c r="AT143" s="32" cm="1">
        <f t="array" ref="AT143">SUM(_xlfn._xlws.FILTER(AT$9:AT$142,$B$9:$B$142=$B143))</f>
        <v>0</v>
      </c>
      <c r="AU143" s="32" cm="1">
        <f t="array" ref="AU143">SUM(_xlfn._xlws.FILTER(AU$9:AU$142,$B$9:$B$142=$B143))</f>
        <v>0</v>
      </c>
      <c r="AV143" s="32">
        <f t="shared" ref="AV143:AV149" si="633">IFERROR(AU143/(AS143+AT143),0)</f>
        <v>0</v>
      </c>
      <c r="AW143" s="105" cm="1">
        <f t="array" ref="AW143">SUM(_xlfn._xlws.FILTER(AW$9:AW$142,$B$9:$B$142=$B143))</f>
        <v>0</v>
      </c>
      <c r="AX143" s="106">
        <f t="shared" ref="AX143:AX149" si="634">IFERROR(AW143/(AS143+AT143),0)</f>
        <v>0</v>
      </c>
      <c r="AY143" s="101" cm="1">
        <f t="array" ref="AY143">SUM(_xlfn._xlws.FILTER(AY$9:AY$142,$B$9:$B$142=$B143))</f>
        <v>0</v>
      </c>
      <c r="AZ143" s="32" cm="1">
        <f t="array" ref="AZ143">SUM(_xlfn._xlws.FILTER(AZ$9:AZ$142,$B$9:$B$142=$B143))</f>
        <v>0</v>
      </c>
      <c r="BA143" s="32" cm="1">
        <f t="array" ref="BA143">SUM(_xlfn._xlws.FILTER(BA$9:BA$142,$B$9:$B$142=$B143))</f>
        <v>0</v>
      </c>
      <c r="BB143" s="32">
        <f t="shared" ref="BB143:BB149" si="635">IFERROR(BA143/(AY143+AZ143),0)</f>
        <v>0</v>
      </c>
      <c r="BC143" s="105" cm="1">
        <f t="array" ref="BC143">SUM(_xlfn._xlws.FILTER(BC$9:BC$142,$B$9:$B$142=$B143))</f>
        <v>0</v>
      </c>
      <c r="BD143" s="106">
        <f t="shared" ref="BD143:BD149" si="636">IFERROR(BC143/(AY143+AZ143),0)</f>
        <v>0</v>
      </c>
      <c r="BE143" s="101" cm="1">
        <f t="array" ref="BE143">SUM(_xlfn._xlws.FILTER(BE$9:BE$142,$B$9:$B$142=$B143))</f>
        <v>0</v>
      </c>
      <c r="BF143" s="32" cm="1">
        <f t="array" ref="BF143">SUM(_xlfn._xlws.FILTER(BF$9:BF$142,$B$9:$B$142=$B143))</f>
        <v>0</v>
      </c>
      <c r="BG143" s="32" cm="1">
        <f t="array" ref="BG143">SUM(_xlfn._xlws.FILTER(BG$9:BG$142,$B$9:$B$142=$B143))</f>
        <v>0</v>
      </c>
      <c r="BH143" s="32">
        <f t="shared" ref="BH143:BH149" si="637">IFERROR(BG143/(BE143+BF143),0)</f>
        <v>0</v>
      </c>
      <c r="BI143" s="105" cm="1">
        <f t="array" ref="BI143">SUM(_xlfn._xlws.FILTER(BI$9:BI$142,$B$9:$B$142=$B143))</f>
        <v>0</v>
      </c>
      <c r="BJ143" s="106">
        <f t="shared" ref="BJ143:BJ149" si="638">IFERROR(BI143/(BE143+BF143),0)</f>
        <v>0</v>
      </c>
      <c r="BK143" s="101" cm="1">
        <f t="array" ref="BK143">SUM(_xlfn._xlws.FILTER(BK$9:BK$142,$B$9:$B$142=$B143))</f>
        <v>598890</v>
      </c>
      <c r="BL143" s="32" cm="1">
        <f t="array" ref="BL143">SUM(_xlfn._xlws.FILTER(BL$9:BL$142,$B$9:$B$142=$B143))</f>
        <v>0</v>
      </c>
      <c r="BM143" s="32" cm="1">
        <f t="array" ref="BM143">SUM(_xlfn._xlws.FILTER(BM$9:BM$142,$B$9:$B$142=$B143))</f>
        <v>85132490</v>
      </c>
      <c r="BN143" s="32">
        <f t="shared" ref="BN143:BN149" si="639">IFERROR(BM143/(BK143+BL143),0)</f>
        <v>142.15046168745513</v>
      </c>
      <c r="BO143" s="105" cm="1">
        <f t="array" ref="BO143">SUM(_xlfn._xlws.FILTER(BO$9:BO$142,$B$9:$B$142=$B143))</f>
        <v>3176985.95</v>
      </c>
      <c r="BP143" s="106">
        <f t="shared" ref="BP143:BP149" si="640">IFERROR(BO143/(BK143+BL143),0)</f>
        <v>5.304790445657801</v>
      </c>
      <c r="BQ143" s="75">
        <f>C143+I143+O143+U143+AA143+AG143+AM143+AS143+AY143+BE143-BK143</f>
        <v>0</v>
      </c>
      <c r="BR143" s="75">
        <f t="shared" ref="BR143" si="641">D143+J143+P143+V143+AB143+AH143+AN143+AT143+AZ143+BF143-BL143</f>
        <v>0</v>
      </c>
      <c r="BS143" s="75">
        <f>E143+K143+Q143+W143+AC143+AI143+AO143+AU143+BA143+BG143-BM143</f>
        <v>0</v>
      </c>
    </row>
    <row r="144" spans="1:71" ht="19.5" customHeight="1" outlineLevel="1" x14ac:dyDescent="0.2">
      <c r="A144" s="59"/>
      <c r="B144" s="98" t="str">
        <v>ΕΜΠΟΡΙΚΟΣ</v>
      </c>
      <c r="C144" s="101" cm="1">
        <f t="array" ref="C144">SUM(_xlfn._xlws.FILTER(C$9:C$142,$B$9:$B$142=$B144))</f>
        <v>5485</v>
      </c>
      <c r="D144" s="32" cm="1">
        <f t="array" ref="D144">SUM(_xlfn._xlws.FILTER(D$9:D$142,$B$9:$B$142=$B144))</f>
        <v>0</v>
      </c>
      <c r="E144" s="32" cm="1">
        <f t="array" ref="E144">SUM(_xlfn._xlws.FILTER(E$9:E$142,$B$9:$B$142=$B144))</f>
        <v>17524037</v>
      </c>
      <c r="F144" s="32">
        <f t="shared" si="619"/>
        <v>3194.9019143117594</v>
      </c>
      <c r="G144" s="105" cm="1">
        <f t="array" ref="G144">SUM(_xlfn._xlws.FILTER(G$9:G$142,$B$9:$B$142=$B144))</f>
        <v>271030.70999999996</v>
      </c>
      <c r="H144" s="106">
        <f t="shared" si="620"/>
        <v>49.413073837739283</v>
      </c>
      <c r="I144" s="101" cm="1">
        <f t="array" ref="I144">SUM(_xlfn._xlws.FILTER(I$9:I$142,$B$9:$B$142=$B144))</f>
        <v>2903</v>
      </c>
      <c r="J144" s="32" cm="1">
        <f t="array" ref="J144">SUM(_xlfn._xlws.FILTER(J$9:J$142,$B$9:$B$142=$B144))</f>
        <v>0</v>
      </c>
      <c r="K144" s="32" cm="1">
        <f t="array" ref="K144">SUM(_xlfn._xlws.FILTER(K$9:K$142,$B$9:$B$142=$B144))</f>
        <v>10050415.035289999</v>
      </c>
      <c r="L144" s="32">
        <f t="shared" si="621"/>
        <v>3462.0788960695827</v>
      </c>
      <c r="M144" s="105" cm="1">
        <f t="array" ref="M144">SUM(_xlfn._xlws.FILTER(M$9:M$142,$B$9:$B$142=$B144))</f>
        <v>190074.76</v>
      </c>
      <c r="N144" s="106">
        <f t="shared" si="622"/>
        <v>65.475287633482608</v>
      </c>
      <c r="O144" s="101" cm="1">
        <f t="array" ref="O144">SUM(_xlfn._xlws.FILTER(O$9:O$142,$B$9:$B$142=$B144))</f>
        <v>7526</v>
      </c>
      <c r="P144" s="32" cm="1">
        <f t="array" ref="P144">SUM(_xlfn._xlws.FILTER(P$9:P$142,$B$9:$B$142=$B144))</f>
        <v>0</v>
      </c>
      <c r="Q144" s="32" cm="1">
        <f t="array" ref="Q144">SUM(_xlfn._xlws.FILTER(Q$9:Q$142,$B$9:$B$142=$B144))</f>
        <v>59716288</v>
      </c>
      <c r="R144" s="32">
        <f t="shared" si="623"/>
        <v>7934.6648950305607</v>
      </c>
      <c r="S144" s="105" cm="1">
        <f t="array" ref="S144">SUM(_xlfn._xlws.FILTER(S$9:S$142,$B$9:$B$142=$B144))</f>
        <v>1059982.6799999997</v>
      </c>
      <c r="T144" s="106">
        <f t="shared" si="624"/>
        <v>140.84276906723355</v>
      </c>
      <c r="U144" s="101" cm="1">
        <f t="array" ref="U144">SUM(_xlfn._xlws.FILTER(U$9:U$142,$B$9:$B$142=$B144))</f>
        <v>34</v>
      </c>
      <c r="V144" s="32" cm="1">
        <f t="array" ref="V144">SUM(_xlfn._xlws.FILTER(V$9:V$142,$B$9:$B$142=$B144))</f>
        <v>0</v>
      </c>
      <c r="W144" s="32" cm="1">
        <f t="array" ref="W144">SUM(_xlfn._xlws.FILTER(W$9:W$142,$B$9:$B$142=$B144))</f>
        <v>2359264</v>
      </c>
      <c r="X144" s="32">
        <f t="shared" si="625"/>
        <v>69390.117647058825</v>
      </c>
      <c r="Y144" s="105" cm="1">
        <f t="array" ref="Y144">SUM(_xlfn._xlws.FILTER(Y$9:Y$142,$B$9:$B$142=$B144))</f>
        <v>39376.880000000005</v>
      </c>
      <c r="Z144" s="106">
        <f t="shared" si="626"/>
        <v>1158.1435294117648</v>
      </c>
      <c r="AA144" s="101" cm="1">
        <f t="array" ref="AA144">SUM(_xlfn._xlws.FILTER(AA$9:AA$142,$B$9:$B$142=$B144))</f>
        <v>49</v>
      </c>
      <c r="AB144" s="32" cm="1">
        <f t="array" ref="AB144">SUM(_xlfn._xlws.FILTER(AB$9:AB$142,$B$9:$B$142=$B144))</f>
        <v>0</v>
      </c>
      <c r="AC144" s="32" cm="1">
        <f t="array" ref="AC144">SUM(_xlfn._xlws.FILTER(AC$9:AC$142,$B$9:$B$142=$B144))</f>
        <v>712549</v>
      </c>
      <c r="AD144" s="32">
        <f t="shared" si="627"/>
        <v>14541.816326530612</v>
      </c>
      <c r="AE144" s="105" cm="1">
        <f t="array" ref="AE144">SUM(_xlfn._xlws.FILTER(AE$9:AE$142,$B$9:$B$142=$B144))</f>
        <v>11743.840000000002</v>
      </c>
      <c r="AF144" s="106">
        <f t="shared" si="628"/>
        <v>239.6702040816327</v>
      </c>
      <c r="AG144" s="101" cm="1">
        <f t="array" ref="AG144">SUM(_xlfn._xlws.FILTER(AG$9:AG$142,$B$9:$B$142=$B144))</f>
        <v>23</v>
      </c>
      <c r="AH144" s="32" cm="1">
        <f t="array" ref="AH144">SUM(_xlfn._xlws.FILTER(AH$9:AH$142,$B$9:$B$142=$B144))</f>
        <v>0</v>
      </c>
      <c r="AI144" s="32" cm="1">
        <f t="array" ref="AI144">SUM(_xlfn._xlws.FILTER(AI$9:AI$142,$B$9:$B$142=$B144))</f>
        <v>3050148</v>
      </c>
      <c r="AJ144" s="32">
        <f t="shared" si="629"/>
        <v>132615.13043478262</v>
      </c>
      <c r="AK144" s="105" cm="1">
        <f t="array" ref="AK144">SUM(_xlfn._xlws.FILTER(AK$9:AK$142,$B$9:$B$142=$B144))</f>
        <v>41058.179999999993</v>
      </c>
      <c r="AL144" s="106">
        <f t="shared" si="630"/>
        <v>1785.1382608695649</v>
      </c>
      <c r="AM144" s="101" cm="1">
        <f t="array" ref="AM144">SUM(_xlfn._xlws.FILTER(AM$9:AM$142,$B$9:$B$142=$B144))</f>
        <v>0</v>
      </c>
      <c r="AN144" s="32" cm="1">
        <f t="array" ref="AN144">SUM(_xlfn._xlws.FILTER(AN$9:AN$142,$B$9:$B$142=$B144))</f>
        <v>0</v>
      </c>
      <c r="AO144" s="32" cm="1">
        <f t="array" ref="AO144">SUM(_xlfn._xlws.FILTER(AO$9:AO$142,$B$9:$B$142=$B144))</f>
        <v>0</v>
      </c>
      <c r="AP144" s="32">
        <f t="shared" si="631"/>
        <v>0</v>
      </c>
      <c r="AQ144" s="105" cm="1">
        <f t="array" ref="AQ144">SUM(_xlfn._xlws.FILTER(AQ$9:AQ$142,$B$9:$B$142=$B144))</f>
        <v>0</v>
      </c>
      <c r="AR144" s="106">
        <f t="shared" si="632"/>
        <v>0</v>
      </c>
      <c r="AS144" s="101" cm="1">
        <f t="array" ref="AS144">SUM(_xlfn._xlws.FILTER(AS$9:AS$142,$B$9:$B$142=$B144))</f>
        <v>0</v>
      </c>
      <c r="AT144" s="32" cm="1">
        <f t="array" ref="AT144">SUM(_xlfn._xlws.FILTER(AT$9:AT$142,$B$9:$B$142=$B144))</f>
        <v>0</v>
      </c>
      <c r="AU144" s="32" cm="1">
        <f t="array" ref="AU144">SUM(_xlfn._xlws.FILTER(AU$9:AU$142,$B$9:$B$142=$B144))</f>
        <v>0</v>
      </c>
      <c r="AV144" s="32">
        <f t="shared" si="633"/>
        <v>0</v>
      </c>
      <c r="AW144" s="105" cm="1">
        <f t="array" ref="AW144">SUM(_xlfn._xlws.FILTER(AW$9:AW$142,$B$9:$B$142=$B144))</f>
        <v>0</v>
      </c>
      <c r="AX144" s="106">
        <f t="shared" si="634"/>
        <v>0</v>
      </c>
      <c r="AY144" s="101" cm="1">
        <f t="array" ref="AY144">SUM(_xlfn._xlws.FILTER(AY$9:AY$142,$B$9:$B$142=$B144))</f>
        <v>0</v>
      </c>
      <c r="AZ144" s="32" cm="1">
        <f t="array" ref="AZ144">SUM(_xlfn._xlws.FILTER(AZ$9:AZ$142,$B$9:$B$142=$B144))</f>
        <v>0</v>
      </c>
      <c r="BA144" s="32" cm="1">
        <f t="array" ref="BA144">SUM(_xlfn._xlws.FILTER(BA$9:BA$142,$B$9:$B$142=$B144))</f>
        <v>0</v>
      </c>
      <c r="BB144" s="32">
        <f t="shared" si="635"/>
        <v>0</v>
      </c>
      <c r="BC144" s="105" cm="1">
        <f t="array" ref="BC144">SUM(_xlfn._xlws.FILTER(BC$9:BC$142,$B$9:$B$142=$B144))</f>
        <v>0</v>
      </c>
      <c r="BD144" s="106">
        <f t="shared" si="636"/>
        <v>0</v>
      </c>
      <c r="BE144" s="101" cm="1">
        <f t="array" ref="BE144">SUM(_xlfn._xlws.FILTER(BE$9:BE$142,$B$9:$B$142=$B144))</f>
        <v>0</v>
      </c>
      <c r="BF144" s="32" cm="1">
        <f t="array" ref="BF144">SUM(_xlfn._xlws.FILTER(BF$9:BF$142,$B$9:$B$142=$B144))</f>
        <v>0</v>
      </c>
      <c r="BG144" s="32" cm="1">
        <f t="array" ref="BG144">SUM(_xlfn._xlws.FILTER(BG$9:BG$142,$B$9:$B$142=$B144))</f>
        <v>0</v>
      </c>
      <c r="BH144" s="32">
        <f t="shared" si="637"/>
        <v>0</v>
      </c>
      <c r="BI144" s="105" cm="1">
        <f t="array" ref="BI144">SUM(_xlfn._xlws.FILTER(BI$9:BI$142,$B$9:$B$142=$B144))</f>
        <v>0</v>
      </c>
      <c r="BJ144" s="106">
        <f t="shared" si="638"/>
        <v>0</v>
      </c>
      <c r="BK144" s="101" cm="1">
        <f t="array" ref="BK144">SUM(_xlfn._xlws.FILTER(BK$9:BK$142,$B$9:$B$142=$B144))</f>
        <v>16020</v>
      </c>
      <c r="BL144" s="32" cm="1">
        <f t="array" ref="BL144">SUM(_xlfn._xlws.FILTER(BL$9:BL$142,$B$9:$B$142=$B144))</f>
        <v>0</v>
      </c>
      <c r="BM144" s="32" cm="1">
        <f t="array" ref="BM144">SUM(_xlfn._xlws.FILTER(BM$9:BM$142,$B$9:$B$142=$B144))</f>
        <v>93412701.035290003</v>
      </c>
      <c r="BN144" s="32">
        <f t="shared" si="639"/>
        <v>5831.0050583826469</v>
      </c>
      <c r="BO144" s="105" cm="1">
        <f t="array" ref="BO144">SUM(_xlfn._xlws.FILTER(BO$9:BO$142,$B$9:$B$142=$B144))</f>
        <v>1613267.05</v>
      </c>
      <c r="BP144" s="106">
        <f t="shared" si="640"/>
        <v>100.70331148564296</v>
      </c>
      <c r="BQ144" s="75">
        <f t="shared" ref="BQ144:BS149" si="642">C144+I144+O144+U144+AA144+AG144+AM144+AS144+AY144+BE144-BK144</f>
        <v>0</v>
      </c>
      <c r="BR144" s="75">
        <f t="shared" si="642"/>
        <v>0</v>
      </c>
      <c r="BS144" s="75">
        <f t="shared" si="642"/>
        <v>0</v>
      </c>
    </row>
    <row r="145" spans="1:71" ht="19.5" customHeight="1" outlineLevel="1" x14ac:dyDescent="0.2">
      <c r="A145" s="59"/>
      <c r="B145" s="98" t="str">
        <v>CNG</v>
      </c>
      <c r="C145" s="101" cm="1">
        <f t="array" ref="C145">SUM(_xlfn._xlws.FILTER(C$9:C$142,$B$9:$B$142=$B145))</f>
        <v>6</v>
      </c>
      <c r="D145" s="32" cm="1">
        <f t="array" ref="D145">SUM(_xlfn._xlws.FILTER(D$9:D$142,$B$9:$B$142=$B145))</f>
        <v>0</v>
      </c>
      <c r="E145" s="32" cm="1">
        <f t="array" ref="E145">SUM(_xlfn._xlws.FILTER(E$9:E$142,$B$9:$B$142=$B145))</f>
        <v>6072252.9519999996</v>
      </c>
      <c r="F145" s="32">
        <f t="shared" si="619"/>
        <v>1012042.1586666666</v>
      </c>
      <c r="G145" s="105" cm="1">
        <f t="array" ref="G145">SUM(_xlfn._xlws.FILTER(G$9:G$142,$B$9:$B$142=$B145))</f>
        <v>6392.866608786333</v>
      </c>
      <c r="H145" s="106">
        <f t="shared" si="620"/>
        <v>1065.4777681310554</v>
      </c>
      <c r="I145" s="101" cm="1">
        <f t="array" ref="I145">SUM(_xlfn._xlws.FILTER(I$9:I$142,$B$9:$B$142=$B145))</f>
        <v>4</v>
      </c>
      <c r="J145" s="32" cm="1">
        <f t="array" ref="J145">SUM(_xlfn._xlws.FILTER(J$9:J$142,$B$9:$B$142=$B145))</f>
        <v>0</v>
      </c>
      <c r="K145" s="32" cm="1">
        <f t="array" ref="K145">SUM(_xlfn._xlws.FILTER(K$9:K$142,$B$9:$B$142=$B145))</f>
        <v>1505398.3940000001</v>
      </c>
      <c r="L145" s="32">
        <f t="shared" si="621"/>
        <v>376349.59850000002</v>
      </c>
      <c r="M145" s="105" cm="1">
        <f t="array" ref="M145">SUM(_xlfn._xlws.FILTER(M$9:M$142,$B$9:$B$142=$B145))</f>
        <v>3528.8031989814085</v>
      </c>
      <c r="N145" s="106">
        <f t="shared" si="622"/>
        <v>882.20079974535213</v>
      </c>
      <c r="O145" s="101" cm="1">
        <f t="array" ref="O145">SUM(_xlfn._xlws.FILTER(O$9:O$142,$B$9:$B$142=$B145))</f>
        <v>0</v>
      </c>
      <c r="P145" s="32" cm="1">
        <f t="array" ref="P145">SUM(_xlfn._xlws.FILTER(P$9:P$142,$B$9:$B$142=$B145))</f>
        <v>0</v>
      </c>
      <c r="Q145" s="32" cm="1">
        <f t="array" ref="Q145">SUM(_xlfn._xlws.FILTER(Q$9:Q$142,$B$9:$B$142=$B145))</f>
        <v>0</v>
      </c>
      <c r="R145" s="32">
        <f t="shared" si="623"/>
        <v>0</v>
      </c>
      <c r="S145" s="105" cm="1">
        <f t="array" ref="S145">SUM(_xlfn._xlws.FILTER(S$9:S$142,$B$9:$B$142=$B145))</f>
        <v>0</v>
      </c>
      <c r="T145" s="106">
        <f t="shared" si="624"/>
        <v>0</v>
      </c>
      <c r="U145" s="101" cm="1">
        <f t="array" ref="U145">SUM(_xlfn._xlws.FILTER(U$9:U$142,$B$9:$B$142=$B145))</f>
        <v>0</v>
      </c>
      <c r="V145" s="32" cm="1">
        <f t="array" ref="V145">SUM(_xlfn._xlws.FILTER(V$9:V$142,$B$9:$B$142=$B145))</f>
        <v>0</v>
      </c>
      <c r="W145" s="32" cm="1">
        <f t="array" ref="W145">SUM(_xlfn._xlws.FILTER(W$9:W$142,$B$9:$B$142=$B145))</f>
        <v>0</v>
      </c>
      <c r="X145" s="32">
        <f t="shared" si="625"/>
        <v>0</v>
      </c>
      <c r="Y145" s="105" cm="1">
        <f t="array" ref="Y145">SUM(_xlfn._xlws.FILTER(Y$9:Y$142,$B$9:$B$142=$B145))</f>
        <v>0</v>
      </c>
      <c r="Z145" s="106">
        <f t="shared" si="626"/>
        <v>0</v>
      </c>
      <c r="AA145" s="101" cm="1">
        <f t="array" ref="AA145">SUM(_xlfn._xlws.FILTER(AA$9:AA$142,$B$9:$B$142=$B145))</f>
        <v>0</v>
      </c>
      <c r="AB145" s="32" cm="1">
        <f t="array" ref="AB145">SUM(_xlfn._xlws.FILTER(AB$9:AB$142,$B$9:$B$142=$B145))</f>
        <v>0</v>
      </c>
      <c r="AC145" s="32" cm="1">
        <f t="array" ref="AC145">SUM(_xlfn._xlws.FILTER(AC$9:AC$142,$B$9:$B$142=$B145))</f>
        <v>0</v>
      </c>
      <c r="AD145" s="32">
        <f t="shared" si="627"/>
        <v>0</v>
      </c>
      <c r="AE145" s="105" cm="1">
        <f t="array" ref="AE145">SUM(_xlfn._xlws.FILTER(AE$9:AE$142,$B$9:$B$142=$B145))</f>
        <v>0</v>
      </c>
      <c r="AF145" s="106">
        <f t="shared" si="628"/>
        <v>0</v>
      </c>
      <c r="AG145" s="101" cm="1">
        <f t="array" ref="AG145">SUM(_xlfn._xlws.FILTER(AG$9:AG$142,$B$9:$B$142=$B145))</f>
        <v>0</v>
      </c>
      <c r="AH145" s="32" cm="1">
        <f t="array" ref="AH145">SUM(_xlfn._xlws.FILTER(AH$9:AH$142,$B$9:$B$142=$B145))</f>
        <v>0</v>
      </c>
      <c r="AI145" s="32" cm="1">
        <f t="array" ref="AI145">SUM(_xlfn._xlws.FILTER(AI$9:AI$142,$B$9:$B$142=$B145))</f>
        <v>0</v>
      </c>
      <c r="AJ145" s="32">
        <f t="shared" si="629"/>
        <v>0</v>
      </c>
      <c r="AK145" s="105" cm="1">
        <f t="array" ref="AK145">SUM(_xlfn._xlws.FILTER(AK$9:AK$142,$B$9:$B$142=$B145))</f>
        <v>0</v>
      </c>
      <c r="AL145" s="106">
        <f t="shared" si="630"/>
        <v>0</v>
      </c>
      <c r="AM145" s="101" cm="1">
        <f t="array" ref="AM145">SUM(_xlfn._xlws.FILTER(AM$9:AM$142,$B$9:$B$142=$B145))</f>
        <v>0</v>
      </c>
      <c r="AN145" s="32" cm="1">
        <f t="array" ref="AN145">SUM(_xlfn._xlws.FILTER(AN$9:AN$142,$B$9:$B$142=$B145))</f>
        <v>0</v>
      </c>
      <c r="AO145" s="32" cm="1">
        <f t="array" ref="AO145">SUM(_xlfn._xlws.FILTER(AO$9:AO$142,$B$9:$B$142=$B145))</f>
        <v>0</v>
      </c>
      <c r="AP145" s="32">
        <f t="shared" si="631"/>
        <v>0</v>
      </c>
      <c r="AQ145" s="105" cm="1">
        <f t="array" ref="AQ145">SUM(_xlfn._xlws.FILTER(AQ$9:AQ$142,$B$9:$B$142=$B145))</f>
        <v>0</v>
      </c>
      <c r="AR145" s="106">
        <f t="shared" si="632"/>
        <v>0</v>
      </c>
      <c r="AS145" s="101" cm="1">
        <f t="array" ref="AS145">SUM(_xlfn._xlws.FILTER(AS$9:AS$142,$B$9:$B$142=$B145))</f>
        <v>0</v>
      </c>
      <c r="AT145" s="32" cm="1">
        <f t="array" ref="AT145">SUM(_xlfn._xlws.FILTER(AT$9:AT$142,$B$9:$B$142=$B145))</f>
        <v>0</v>
      </c>
      <c r="AU145" s="32" cm="1">
        <f t="array" ref="AU145">SUM(_xlfn._xlws.FILTER(AU$9:AU$142,$B$9:$B$142=$B145))</f>
        <v>0</v>
      </c>
      <c r="AV145" s="32">
        <f t="shared" si="633"/>
        <v>0</v>
      </c>
      <c r="AW145" s="105" cm="1">
        <f t="array" ref="AW145">SUM(_xlfn._xlws.FILTER(AW$9:AW$142,$B$9:$B$142=$B145))</f>
        <v>0</v>
      </c>
      <c r="AX145" s="106">
        <f t="shared" si="634"/>
        <v>0</v>
      </c>
      <c r="AY145" s="101" cm="1">
        <f t="array" ref="AY145">SUM(_xlfn._xlws.FILTER(AY$9:AY$142,$B$9:$B$142=$B145))</f>
        <v>0</v>
      </c>
      <c r="AZ145" s="32" cm="1">
        <f t="array" ref="AZ145">SUM(_xlfn._xlws.FILTER(AZ$9:AZ$142,$B$9:$B$142=$B145))</f>
        <v>0</v>
      </c>
      <c r="BA145" s="32" cm="1">
        <f t="array" ref="BA145">SUM(_xlfn._xlws.FILTER(BA$9:BA$142,$B$9:$B$142=$B145))</f>
        <v>0</v>
      </c>
      <c r="BB145" s="32">
        <f t="shared" si="635"/>
        <v>0</v>
      </c>
      <c r="BC145" s="105" cm="1">
        <f t="array" ref="BC145">SUM(_xlfn._xlws.FILTER(BC$9:BC$142,$B$9:$B$142=$B145))</f>
        <v>0</v>
      </c>
      <c r="BD145" s="106">
        <f t="shared" si="636"/>
        <v>0</v>
      </c>
      <c r="BE145" s="101" cm="1">
        <f t="array" ref="BE145">SUM(_xlfn._xlws.FILTER(BE$9:BE$142,$B$9:$B$142=$B145))</f>
        <v>0</v>
      </c>
      <c r="BF145" s="32" cm="1">
        <f t="array" ref="BF145">SUM(_xlfn._xlws.FILTER(BF$9:BF$142,$B$9:$B$142=$B145))</f>
        <v>0</v>
      </c>
      <c r="BG145" s="32" cm="1">
        <f t="array" ref="BG145">SUM(_xlfn._xlws.FILTER(BG$9:BG$142,$B$9:$B$142=$B145))</f>
        <v>0</v>
      </c>
      <c r="BH145" s="32">
        <f t="shared" si="637"/>
        <v>0</v>
      </c>
      <c r="BI145" s="105" cm="1">
        <f t="array" ref="BI145">SUM(_xlfn._xlws.FILTER(BI$9:BI$142,$B$9:$B$142=$B145))</f>
        <v>0</v>
      </c>
      <c r="BJ145" s="106">
        <f t="shared" si="638"/>
        <v>0</v>
      </c>
      <c r="BK145" s="101" cm="1">
        <f t="array" ref="BK145">SUM(_xlfn._xlws.FILTER(BK$9:BK$142,$B$9:$B$142=$B145))</f>
        <v>10</v>
      </c>
      <c r="BL145" s="32" cm="1">
        <f t="array" ref="BL145">SUM(_xlfn._xlws.FILTER(BL$9:BL$142,$B$9:$B$142=$B145))</f>
        <v>0</v>
      </c>
      <c r="BM145" s="32" cm="1">
        <f t="array" ref="BM145">SUM(_xlfn._xlws.FILTER(BM$9:BM$142,$B$9:$B$142=$B145))</f>
        <v>7577651.3459999999</v>
      </c>
      <c r="BN145" s="32">
        <f t="shared" si="639"/>
        <v>757765.13459999999</v>
      </c>
      <c r="BO145" s="105" cm="1">
        <f t="array" ref="BO145">SUM(_xlfn._xlws.FILTER(BO$9:BO$142,$B$9:$B$142=$B145))</f>
        <v>9921.6698077677429</v>
      </c>
      <c r="BP145" s="106">
        <f t="shared" si="640"/>
        <v>992.16698077677427</v>
      </c>
      <c r="BQ145" s="75">
        <f t="shared" si="642"/>
        <v>0</v>
      </c>
      <c r="BR145" s="75">
        <f t="shared" si="642"/>
        <v>0</v>
      </c>
      <c r="BS145" s="75">
        <f t="shared" si="642"/>
        <v>0</v>
      </c>
    </row>
    <row r="146" spans="1:71" ht="19.5" customHeight="1" outlineLevel="1" x14ac:dyDescent="0.2">
      <c r="A146" s="59"/>
      <c r="B146" s="99" t="str">
        <v>ΒΙΟΜΗΧΑΝΙΚΟΣ</v>
      </c>
      <c r="C146" s="101" cm="1">
        <f t="array" ref="C146">SUM(_xlfn._xlws.FILTER(C$9:C$142,$B$9:$B$142=$B146))</f>
        <v>46</v>
      </c>
      <c r="D146" s="32" cm="1">
        <f t="array" ref="D146">SUM(_xlfn._xlws.FILTER(D$9:D$142,$B$9:$B$142=$B146))</f>
        <v>0</v>
      </c>
      <c r="E146" s="32" cm="1">
        <f t="array" ref="E146">SUM(_xlfn._xlws.FILTER(E$9:E$142,$B$9:$B$142=$B146))</f>
        <v>43882946</v>
      </c>
      <c r="F146" s="32">
        <f t="shared" si="619"/>
        <v>953977.08695652173</v>
      </c>
      <c r="G146" s="105" cm="1">
        <f t="array" ref="G146">SUM(_xlfn._xlws.FILTER(G$9:G$142,$B$9:$B$142=$B146))</f>
        <v>53157.090000000004</v>
      </c>
      <c r="H146" s="106">
        <f t="shared" si="620"/>
        <v>1155.5889130434784</v>
      </c>
      <c r="I146" s="101" cm="1">
        <f t="array" ref="I146">SUM(_xlfn._xlws.FILTER(I$9:I$142,$B$9:$B$142=$B146))</f>
        <v>46</v>
      </c>
      <c r="J146" s="32" cm="1">
        <f t="array" ref="J146">SUM(_xlfn._xlws.FILTER(J$9:J$142,$B$9:$B$142=$B146))/2</f>
        <v>1</v>
      </c>
      <c r="K146" s="32" cm="1">
        <f t="array" ref="K146">SUM(_xlfn._xlws.FILTER(K$9:K$142,$B$9:$B$142=$B146))</f>
        <v>64606542</v>
      </c>
      <c r="L146" s="32">
        <f t="shared" si="621"/>
        <v>1374607.2765957448</v>
      </c>
      <c r="M146" s="105" cm="1">
        <f t="array" ref="M146">SUM(_xlfn._xlws.FILTER(M$9:M$142,$B$9:$B$142=$B146))</f>
        <v>111523.66</v>
      </c>
      <c r="N146" s="106">
        <f t="shared" si="622"/>
        <v>2372.843829787234</v>
      </c>
      <c r="O146" s="101" cm="1">
        <f t="array" ref="O146">SUM(_xlfn._xlws.FILTER(O$9:O$142,$B$9:$B$142=$B146))</f>
        <v>95</v>
      </c>
      <c r="P146" s="32" cm="1">
        <f t="array" ref="P146">SUM(_xlfn._xlws.FILTER(P$9:P$142,$B$9:$B$142=$B146))</f>
        <v>0</v>
      </c>
      <c r="Q146" s="32" cm="1">
        <f t="array" ref="Q146">SUM(_xlfn._xlws.FILTER(Q$9:Q$142,$B$9:$B$142=$B146))</f>
        <v>70085300</v>
      </c>
      <c r="R146" s="32">
        <f t="shared" si="623"/>
        <v>737740</v>
      </c>
      <c r="S146" s="105" cm="1">
        <f t="array" ref="S146">SUM(_xlfn._xlws.FILTER(S$9:S$142,$B$9:$B$142=$B146))</f>
        <v>136023.05000000002</v>
      </c>
      <c r="T146" s="106">
        <f t="shared" si="624"/>
        <v>1431.8215789473686</v>
      </c>
      <c r="U146" s="101" cm="1">
        <f t="array" ref="U146">SUM(_xlfn._xlws.FILTER(U$9:U$142,$B$9:$B$142=$B146))</f>
        <v>86</v>
      </c>
      <c r="V146" s="32" cm="1">
        <f t="array" ref="V146">SUM(_xlfn._xlws.FILTER(V$9:V$142,$B$9:$B$142=$B146))</f>
        <v>0</v>
      </c>
      <c r="W146" s="32" cm="1">
        <f t="array" ref="W146">SUM(_xlfn._xlws.FILTER(W$9:W$142,$B$9:$B$142=$B146))</f>
        <v>131099795</v>
      </c>
      <c r="X146" s="32">
        <f t="shared" si="625"/>
        <v>1524416.2209302327</v>
      </c>
      <c r="Y146" s="105" cm="1">
        <f t="array" ref="Y146">SUM(_xlfn._xlws.FILTER(Y$9:Y$142,$B$9:$B$142=$B146))</f>
        <v>318502.04000000004</v>
      </c>
      <c r="Z146" s="106">
        <f t="shared" si="626"/>
        <v>3703.5120930232561</v>
      </c>
      <c r="AA146" s="101" cm="1">
        <f t="array" ref="AA146">SUM(_xlfn._xlws.FILTER(AA$9:AA$142,$B$9:$B$142=$B146))</f>
        <v>41</v>
      </c>
      <c r="AB146" s="32" cm="1">
        <f t="array" ref="AB146">SUM(_xlfn._xlws.FILTER(AB$9:AB$142,$B$9:$B$142=$B146))</f>
        <v>0</v>
      </c>
      <c r="AC146" s="32" cm="1">
        <f t="array" ref="AC146">SUM(_xlfn._xlws.FILTER(AC$9:AC$142,$B$9:$B$142=$B146))</f>
        <v>64894697</v>
      </c>
      <c r="AD146" s="32">
        <f t="shared" si="627"/>
        <v>1582797.487804878</v>
      </c>
      <c r="AE146" s="105" cm="1">
        <f t="array" ref="AE146">SUM(_xlfn._xlws.FILTER(AE$9:AE$142,$B$9:$B$142=$B146))</f>
        <v>165646.09</v>
      </c>
      <c r="AF146" s="106">
        <f t="shared" si="628"/>
        <v>4040.1485365853659</v>
      </c>
      <c r="AG146" s="101" cm="1">
        <f t="array" ref="AG146">SUM(_xlfn._xlws.FILTER(AG$9:AG$142,$B$9:$B$142=$B146))</f>
        <v>30</v>
      </c>
      <c r="AH146" s="32" cm="1">
        <f t="array" ref="AH146">SUM(_xlfn._xlws.FILTER(AH$9:AH$142,$B$9:$B$142=$B146))</f>
        <v>0</v>
      </c>
      <c r="AI146" s="32" cm="1">
        <f t="array" ref="AI146">SUM(_xlfn._xlws.FILTER(AI$9:AI$142,$B$9:$B$142=$B146))</f>
        <v>55966060</v>
      </c>
      <c r="AJ146" s="32">
        <f t="shared" si="629"/>
        <v>1865535.3333333333</v>
      </c>
      <c r="AK146" s="105" cm="1">
        <f t="array" ref="AK146">SUM(_xlfn._xlws.FILTER(AK$9:AK$142,$B$9:$B$142=$B146))</f>
        <v>136879.82999999999</v>
      </c>
      <c r="AL146" s="106">
        <f t="shared" si="630"/>
        <v>4562.6609999999991</v>
      </c>
      <c r="AM146" s="101" cm="1">
        <f t="array" ref="AM146">SUM(_xlfn._xlws.FILTER(AM$9:AM$142,$B$9:$B$142=$B146))</f>
        <v>0</v>
      </c>
      <c r="AN146" s="32" cm="1">
        <f t="array" ref="AN146">SUM(_xlfn._xlws.FILTER(AN$9:AN$142,$B$9:$B$142=$B146))</f>
        <v>0</v>
      </c>
      <c r="AO146" s="32" cm="1">
        <f t="array" ref="AO146">SUM(_xlfn._xlws.FILTER(AO$9:AO$142,$B$9:$B$142=$B146))</f>
        <v>0</v>
      </c>
      <c r="AP146" s="32">
        <f t="shared" si="631"/>
        <v>0</v>
      </c>
      <c r="AQ146" s="105" cm="1">
        <f t="array" ref="AQ146">SUM(_xlfn._xlws.FILTER(AQ$9:AQ$142,$B$9:$B$142=$B146))</f>
        <v>0</v>
      </c>
      <c r="AR146" s="106">
        <f t="shared" si="632"/>
        <v>0</v>
      </c>
      <c r="AS146" s="101" cm="1">
        <f t="array" ref="AS146">SUM(_xlfn._xlws.FILTER(AS$9:AS$142,$B$9:$B$142=$B146))</f>
        <v>0</v>
      </c>
      <c r="AT146" s="32" cm="1">
        <f t="array" ref="AT146">SUM(_xlfn._xlws.FILTER(AT$9:AT$142,$B$9:$B$142=$B146))</f>
        <v>0</v>
      </c>
      <c r="AU146" s="32" cm="1">
        <f t="array" ref="AU146">SUM(_xlfn._xlws.FILTER(AU$9:AU$142,$B$9:$B$142=$B146))</f>
        <v>0</v>
      </c>
      <c r="AV146" s="32">
        <f t="shared" si="633"/>
        <v>0</v>
      </c>
      <c r="AW146" s="105" cm="1">
        <f t="array" ref="AW146">SUM(_xlfn._xlws.FILTER(AW$9:AW$142,$B$9:$B$142=$B146))</f>
        <v>0</v>
      </c>
      <c r="AX146" s="106">
        <f t="shared" si="634"/>
        <v>0</v>
      </c>
      <c r="AY146" s="101" cm="1">
        <f t="array" ref="AY146">SUM(_xlfn._xlws.FILTER(AY$9:AY$142,$B$9:$B$142=$B146))</f>
        <v>0</v>
      </c>
      <c r="AZ146" s="32" cm="1">
        <f t="array" ref="AZ146">SUM(_xlfn._xlws.FILTER(AZ$9:AZ$142,$B$9:$B$142=$B146))</f>
        <v>0</v>
      </c>
      <c r="BA146" s="32" cm="1">
        <f t="array" ref="BA146">SUM(_xlfn._xlws.FILTER(BA$9:BA$142,$B$9:$B$142=$B146))</f>
        <v>0</v>
      </c>
      <c r="BB146" s="32">
        <f t="shared" si="635"/>
        <v>0</v>
      </c>
      <c r="BC146" s="105" cm="1">
        <f t="array" ref="BC146">SUM(_xlfn._xlws.FILTER(BC$9:BC$142,$B$9:$B$142=$B146))</f>
        <v>0</v>
      </c>
      <c r="BD146" s="106">
        <f t="shared" si="636"/>
        <v>0</v>
      </c>
      <c r="BE146" s="101" cm="1">
        <f t="array" ref="BE146">SUM(_xlfn._xlws.FILTER(BE$9:BE$142,$B$9:$B$142=$B146))</f>
        <v>1</v>
      </c>
      <c r="BF146" s="32" cm="1">
        <f t="array" ref="BF146">SUM(_xlfn._xlws.FILTER(BF$9:BF$142,$B$9:$B$142=$B146))</f>
        <v>0</v>
      </c>
      <c r="BG146" s="32" cm="1">
        <f t="array" ref="BG146">SUM(_xlfn._xlws.FILTER(BG$9:BG$142,$B$9:$B$142=$B146))</f>
        <v>4709854</v>
      </c>
      <c r="BH146" s="32">
        <f t="shared" si="637"/>
        <v>4709854</v>
      </c>
      <c r="BI146" s="105" cm="1">
        <f t="array" ref="BI146">SUM(_xlfn._xlws.FILTER(BI$9:BI$142,$B$9:$B$142=$B146))</f>
        <v>10653.6</v>
      </c>
      <c r="BJ146" s="106">
        <f t="shared" si="638"/>
        <v>10653.6</v>
      </c>
      <c r="BK146" s="101" cm="1">
        <f t="array" ref="BK146">SUM(_xlfn._xlws.FILTER(BK$9:BK$142,$B$9:$B$142=$B146))</f>
        <v>345</v>
      </c>
      <c r="BL146" s="32">
        <f>D146+J146+P146+V146+AB146+AH146+AN146+AT146+AZ146+BF146</f>
        <v>1</v>
      </c>
      <c r="BM146" s="32" cm="1">
        <f t="array" ref="BM146">SUM(_xlfn._xlws.FILTER(BM$9:BM$142,$B$9:$B$142=$B146))</f>
        <v>435245194</v>
      </c>
      <c r="BN146" s="32">
        <f t="shared" si="639"/>
        <v>1257934.0867052022</v>
      </c>
      <c r="BO146" s="105" cm="1">
        <f t="array" ref="BO146">SUM(_xlfn._xlws.FILTER(BO$9:BO$142,$B$9:$B$142=$B146))</f>
        <v>932385.35999999987</v>
      </c>
      <c r="BP146" s="106">
        <f t="shared" si="640"/>
        <v>2694.7553757225428</v>
      </c>
      <c r="BQ146" s="75">
        <f t="shared" si="642"/>
        <v>0</v>
      </c>
      <c r="BR146" s="75">
        <f t="shared" si="642"/>
        <v>0</v>
      </c>
      <c r="BS146" s="75">
        <f t="shared" si="642"/>
        <v>0</v>
      </c>
    </row>
    <row r="147" spans="1:71" ht="19.5" customHeight="1" outlineLevel="1" x14ac:dyDescent="0.2">
      <c r="A147" s="60"/>
      <c r="B147" s="100" t="str">
        <v>ΚΛΙΜΑΤΙΣΜΟΣ / ΣΥΜΠΑΡΑΓΩΓΗ</v>
      </c>
      <c r="C147" s="101" cm="1">
        <f t="array" ref="C147">SUM(_xlfn._xlws.FILTER(C$9:C$142,$B$9:$B$142=$B147))</f>
        <v>0</v>
      </c>
      <c r="D147" s="32" cm="1">
        <f t="array" ref="D147">SUM(_xlfn._xlws.FILTER(D$9:D$142,$B$9:$B$142=$B147))</f>
        <v>0</v>
      </c>
      <c r="E147" s="32" cm="1">
        <f t="array" ref="E147">SUM(_xlfn._xlws.FILTER(E$9:E$142,$B$9:$B$142=$B147))</f>
        <v>0</v>
      </c>
      <c r="F147" s="32">
        <f t="shared" si="619"/>
        <v>0</v>
      </c>
      <c r="G147" s="105" cm="1">
        <f t="array" ref="G147">SUM(_xlfn._xlws.FILTER(G$9:G$142,$B$9:$B$142=$B147))</f>
        <v>0</v>
      </c>
      <c r="H147" s="106">
        <f t="shared" si="620"/>
        <v>0</v>
      </c>
      <c r="I147" s="101" cm="1">
        <f t="array" ref="I147">SUM(_xlfn._xlws.FILTER(I$9:I$142,$B$9:$B$142=$B147))</f>
        <v>0</v>
      </c>
      <c r="J147" s="32" cm="1">
        <f t="array" ref="J147">SUM(_xlfn._xlws.FILTER(J$9:J$142,$B$9:$B$142=$B147))</f>
        <v>0</v>
      </c>
      <c r="K147" s="32" cm="1">
        <f t="array" ref="K147">SUM(_xlfn._xlws.FILTER(K$9:K$142,$B$9:$B$142=$B147))</f>
        <v>0</v>
      </c>
      <c r="L147" s="32">
        <f t="shared" si="621"/>
        <v>0</v>
      </c>
      <c r="M147" s="105" cm="1">
        <f t="array" ref="M147">SUM(_xlfn._xlws.FILTER(M$9:M$142,$B$9:$B$142=$B147))</f>
        <v>0</v>
      </c>
      <c r="N147" s="106">
        <f t="shared" si="622"/>
        <v>0</v>
      </c>
      <c r="O147" s="101" cm="1">
        <f t="array" ref="O147">SUM(_xlfn._xlws.FILTER(O$9:O$142,$B$9:$B$142=$B147))</f>
        <v>58</v>
      </c>
      <c r="P147" s="32" cm="1">
        <f t="array" ref="P147">SUM(_xlfn._xlws.FILTER(P$9:P$142,$B$9:$B$142=$B147))</f>
        <v>0</v>
      </c>
      <c r="Q147" s="32" cm="1">
        <f t="array" ref="Q147">SUM(_xlfn._xlws.FILTER(Q$9:Q$142,$B$9:$B$142=$B147))</f>
        <v>1976659</v>
      </c>
      <c r="R147" s="32">
        <f t="shared" si="623"/>
        <v>34080.327586206899</v>
      </c>
      <c r="S147" s="105" cm="1">
        <f t="array" ref="S147">SUM(_xlfn._xlws.FILTER(S$9:S$142,$B$9:$B$142=$B147))</f>
        <v>10044.469999999998</v>
      </c>
      <c r="T147" s="106">
        <f t="shared" si="624"/>
        <v>173.18051724137928</v>
      </c>
      <c r="U147" s="101" cm="1">
        <f t="array" ref="U147">SUM(_xlfn._xlws.FILTER(U$9:U$142,$B$9:$B$142=$B147))</f>
        <v>0</v>
      </c>
      <c r="V147" s="32" cm="1">
        <f t="array" ref="V147">SUM(_xlfn._xlws.FILTER(V$9:V$142,$B$9:$B$142=$B147))</f>
        <v>0</v>
      </c>
      <c r="W147" s="32" cm="1">
        <f t="array" ref="W147">SUM(_xlfn._xlws.FILTER(W$9:W$142,$B$9:$B$142=$B147))</f>
        <v>0</v>
      </c>
      <c r="X147" s="32">
        <f t="shared" si="625"/>
        <v>0</v>
      </c>
      <c r="Y147" s="105" cm="1">
        <f t="array" ref="Y147">SUM(_xlfn._xlws.FILTER(Y$9:Y$142,$B$9:$B$142=$B147))</f>
        <v>0</v>
      </c>
      <c r="Z147" s="106">
        <f t="shared" si="626"/>
        <v>0</v>
      </c>
      <c r="AA147" s="101" cm="1">
        <f t="array" ref="AA147">SUM(_xlfn._xlws.FILTER(AA$9:AA$142,$B$9:$B$142=$B147))</f>
        <v>0</v>
      </c>
      <c r="AB147" s="32" cm="1">
        <f t="array" ref="AB147">SUM(_xlfn._xlws.FILTER(AB$9:AB$142,$B$9:$B$142=$B147))</f>
        <v>0</v>
      </c>
      <c r="AC147" s="32" cm="1">
        <f t="array" ref="AC147">SUM(_xlfn._xlws.FILTER(AC$9:AC$142,$B$9:$B$142=$B147))</f>
        <v>0</v>
      </c>
      <c r="AD147" s="32">
        <f t="shared" si="627"/>
        <v>0</v>
      </c>
      <c r="AE147" s="105" cm="1">
        <f t="array" ref="AE147">SUM(_xlfn._xlws.FILTER(AE$9:AE$142,$B$9:$B$142=$B147))</f>
        <v>0</v>
      </c>
      <c r="AF147" s="106">
        <f t="shared" si="628"/>
        <v>0</v>
      </c>
      <c r="AG147" s="101" cm="1">
        <f t="array" ref="AG147">SUM(_xlfn._xlws.FILTER(AG$9:AG$142,$B$9:$B$142=$B147))</f>
        <v>0</v>
      </c>
      <c r="AH147" s="32" cm="1">
        <f t="array" ref="AH147">SUM(_xlfn._xlws.FILTER(AH$9:AH$142,$B$9:$B$142=$B147))</f>
        <v>0</v>
      </c>
      <c r="AI147" s="32" cm="1">
        <f t="array" ref="AI147">SUM(_xlfn._xlws.FILTER(AI$9:AI$142,$B$9:$B$142=$B147))</f>
        <v>0</v>
      </c>
      <c r="AJ147" s="32">
        <f t="shared" si="629"/>
        <v>0</v>
      </c>
      <c r="AK147" s="105" cm="1">
        <f t="array" ref="AK147">SUM(_xlfn._xlws.FILTER(AK$9:AK$142,$B$9:$B$142=$B147))</f>
        <v>0</v>
      </c>
      <c r="AL147" s="106">
        <f t="shared" si="630"/>
        <v>0</v>
      </c>
      <c r="AM147" s="101" cm="1">
        <f t="array" ref="AM147">SUM(_xlfn._xlws.FILTER(AM$9:AM$142,$B$9:$B$142=$B147))</f>
        <v>0</v>
      </c>
      <c r="AN147" s="32" cm="1">
        <f t="array" ref="AN147">SUM(_xlfn._xlws.FILTER(AN$9:AN$142,$B$9:$B$142=$B147))</f>
        <v>0</v>
      </c>
      <c r="AO147" s="32" cm="1">
        <f t="array" ref="AO147">SUM(_xlfn._xlws.FILTER(AO$9:AO$142,$B$9:$B$142=$B147))</f>
        <v>0</v>
      </c>
      <c r="AP147" s="32">
        <f t="shared" si="631"/>
        <v>0</v>
      </c>
      <c r="AQ147" s="105" cm="1">
        <f t="array" ref="AQ147">SUM(_xlfn._xlws.FILTER(AQ$9:AQ$142,$B$9:$B$142=$B147))</f>
        <v>0</v>
      </c>
      <c r="AR147" s="106">
        <f t="shared" si="632"/>
        <v>0</v>
      </c>
      <c r="AS147" s="101" cm="1">
        <f t="array" ref="AS147">SUM(_xlfn._xlws.FILTER(AS$9:AS$142,$B$9:$B$142=$B147))</f>
        <v>0</v>
      </c>
      <c r="AT147" s="32" cm="1">
        <f t="array" ref="AT147">SUM(_xlfn._xlws.FILTER(AT$9:AT$142,$B$9:$B$142=$B147))</f>
        <v>0</v>
      </c>
      <c r="AU147" s="32" cm="1">
        <f t="array" ref="AU147">SUM(_xlfn._xlws.FILTER(AU$9:AU$142,$B$9:$B$142=$B147))</f>
        <v>0</v>
      </c>
      <c r="AV147" s="32">
        <f t="shared" si="633"/>
        <v>0</v>
      </c>
      <c r="AW147" s="105" cm="1">
        <f t="array" ref="AW147">SUM(_xlfn._xlws.FILTER(AW$9:AW$142,$B$9:$B$142=$B147))</f>
        <v>0</v>
      </c>
      <c r="AX147" s="106">
        <f t="shared" si="634"/>
        <v>0</v>
      </c>
      <c r="AY147" s="101" cm="1">
        <f t="array" ref="AY147">SUM(_xlfn._xlws.FILTER(AY$9:AY$142,$B$9:$B$142=$B147))</f>
        <v>0</v>
      </c>
      <c r="AZ147" s="32" cm="1">
        <f t="array" ref="AZ147">SUM(_xlfn._xlws.FILTER(AZ$9:AZ$142,$B$9:$B$142=$B147))</f>
        <v>0</v>
      </c>
      <c r="BA147" s="32" cm="1">
        <f t="array" ref="BA147">SUM(_xlfn._xlws.FILTER(BA$9:BA$142,$B$9:$B$142=$B147))</f>
        <v>0</v>
      </c>
      <c r="BB147" s="32">
        <f t="shared" si="635"/>
        <v>0</v>
      </c>
      <c r="BC147" s="105" cm="1">
        <f t="array" ref="BC147">SUM(_xlfn._xlws.FILTER(BC$9:BC$142,$B$9:$B$142=$B147))</f>
        <v>0</v>
      </c>
      <c r="BD147" s="106">
        <f t="shared" si="636"/>
        <v>0</v>
      </c>
      <c r="BE147" s="101" cm="1">
        <f t="array" ref="BE147">SUM(_xlfn._xlws.FILTER(BE$9:BE$142,$B$9:$B$142=$B147))</f>
        <v>0</v>
      </c>
      <c r="BF147" s="32" cm="1">
        <f t="array" ref="BF147">SUM(_xlfn._xlws.FILTER(BF$9:BF$142,$B$9:$B$142=$B147))</f>
        <v>0</v>
      </c>
      <c r="BG147" s="32" cm="1">
        <f t="array" ref="BG147">SUM(_xlfn._xlws.FILTER(BG$9:BG$142,$B$9:$B$142=$B147))</f>
        <v>0</v>
      </c>
      <c r="BH147" s="32">
        <f t="shared" si="637"/>
        <v>0</v>
      </c>
      <c r="BI147" s="105" cm="1">
        <f t="array" ref="BI147">SUM(_xlfn._xlws.FILTER(BI$9:BI$142,$B$9:$B$142=$B147))</f>
        <v>0</v>
      </c>
      <c r="BJ147" s="106">
        <f t="shared" si="638"/>
        <v>0</v>
      </c>
      <c r="BK147" s="101" cm="1">
        <f t="array" ref="BK147">SUM(_xlfn._xlws.FILTER(BK$9:BK$142,$B$9:$B$142=$B147))</f>
        <v>58</v>
      </c>
      <c r="BL147" s="32" cm="1">
        <f t="array" ref="BL147">SUM(_xlfn._xlws.FILTER(BL$9:BL$142,$B$9:$B$142=$B147))</f>
        <v>0</v>
      </c>
      <c r="BM147" s="32" cm="1">
        <f t="array" ref="BM147">SUM(_xlfn._xlws.FILTER(BM$9:BM$142,$B$9:$B$142=$B147))</f>
        <v>1976659</v>
      </c>
      <c r="BN147" s="32">
        <f t="shared" si="639"/>
        <v>34080.327586206899</v>
      </c>
      <c r="BO147" s="105" cm="1">
        <f t="array" ref="BO147">SUM(_xlfn._xlws.FILTER(BO$9:BO$142,$B$9:$B$142=$B147))</f>
        <v>10044.469999999998</v>
      </c>
      <c r="BP147" s="106">
        <f t="shared" si="640"/>
        <v>173.18051724137928</v>
      </c>
      <c r="BQ147" s="75">
        <f t="shared" si="642"/>
        <v>0</v>
      </c>
      <c r="BR147" s="75">
        <f t="shared" si="642"/>
        <v>0</v>
      </c>
      <c r="BS147" s="75">
        <f t="shared" si="642"/>
        <v>0</v>
      </c>
    </row>
    <row r="148" spans="1:71" ht="19.5" customHeight="1" outlineLevel="1" x14ac:dyDescent="0.2">
      <c r="A148" s="60"/>
      <c r="B148" s="100" t="str">
        <v>ΕΙΚΟΝΙΚΗ ΔΙΑΣΥΝΔΕΣΗ</v>
      </c>
      <c r="C148" s="102" cm="1">
        <f t="array" ref="C148">SUM(_xlfn._xlws.FILTER(C$9:C$142,$B$9:$B$142=$B148))</f>
        <v>0</v>
      </c>
      <c r="D148" s="81" cm="1">
        <f t="array" ref="D148">SUM(_xlfn._xlws.FILTER(D$9:D$142,$B$9:$B$142=$B148))</f>
        <v>0</v>
      </c>
      <c r="E148" s="32" cm="1">
        <f t="array" ref="E148">SUM(_xlfn._xlws.FILTER(E$9:E$142,$B$9:$B$142=$B148))</f>
        <v>107030.048</v>
      </c>
      <c r="F148" s="32">
        <f t="shared" si="619"/>
        <v>0</v>
      </c>
      <c r="G148" s="105" cm="1">
        <f t="array" ref="G148">SUM(_xlfn._xlws.FILTER(G$9:G$142,$B$9:$B$142=$B148))</f>
        <v>112.67339121366693</v>
      </c>
      <c r="H148" s="106">
        <f t="shared" si="620"/>
        <v>0</v>
      </c>
      <c r="I148" s="102" cm="1">
        <f t="array" ref="I148">SUM(_xlfn._xlws.FILTER(I$9:I$142,$B$9:$B$142=$B148))</f>
        <v>0</v>
      </c>
      <c r="J148" s="81" cm="1">
        <f t="array" ref="J148">SUM(_xlfn._xlws.FILTER(J$9:J$142,$B$9:$B$142=$B148))</f>
        <v>0</v>
      </c>
      <c r="K148" s="32" cm="1">
        <f t="array" ref="K148">SUM(_xlfn._xlws.FILTER(K$9:K$142,$B$9:$B$142=$B148))</f>
        <v>45371.606</v>
      </c>
      <c r="L148" s="32">
        <f t="shared" si="621"/>
        <v>0</v>
      </c>
      <c r="M148" s="105" cm="1">
        <f t="array" ref="M148">SUM(_xlfn._xlws.FILTER(M$9:M$142,$B$9:$B$142=$B148))</f>
        <v>106.35680101859164</v>
      </c>
      <c r="N148" s="106">
        <f t="shared" si="622"/>
        <v>0</v>
      </c>
      <c r="O148" s="102" cm="1">
        <f t="array" ref="O148">SUM(_xlfn._xlws.FILTER(O$9:O$142,$B$9:$B$142=$B148))</f>
        <v>0</v>
      </c>
      <c r="P148" s="81" cm="1">
        <f t="array" ref="P148">SUM(_xlfn._xlws.FILTER(P$9:P$142,$B$9:$B$142=$B148))</f>
        <v>0</v>
      </c>
      <c r="Q148" s="32" cm="1">
        <f t="array" ref="Q148">SUM(_xlfn._xlws.FILTER(Q$9:Q$142,$B$9:$B$142=$B148))</f>
        <v>0</v>
      </c>
      <c r="R148" s="32">
        <f t="shared" si="623"/>
        <v>0</v>
      </c>
      <c r="S148" s="105" cm="1">
        <f t="array" ref="S148">SUM(_xlfn._xlws.FILTER(S$9:S$142,$B$9:$B$142=$B148))</f>
        <v>0</v>
      </c>
      <c r="T148" s="106">
        <f t="shared" si="624"/>
        <v>0</v>
      </c>
      <c r="U148" s="102" cm="1">
        <f t="array" ref="U148">SUM(_xlfn._xlws.FILTER(U$9:U$142,$B$9:$B$142=$B148))</f>
        <v>0</v>
      </c>
      <c r="V148" s="81" cm="1">
        <f t="array" ref="V148">SUM(_xlfn._xlws.FILTER(V$9:V$142,$B$9:$B$142=$B148))</f>
        <v>0</v>
      </c>
      <c r="W148" s="32" cm="1">
        <f t="array" ref="W148">SUM(_xlfn._xlws.FILTER(W$9:W$142,$B$9:$B$142=$B148))</f>
        <v>0</v>
      </c>
      <c r="X148" s="32">
        <f t="shared" si="625"/>
        <v>0</v>
      </c>
      <c r="Y148" s="105" cm="1">
        <f t="array" ref="Y148">SUM(_xlfn._xlws.FILTER(Y$9:Y$142,$B$9:$B$142=$B148))</f>
        <v>0</v>
      </c>
      <c r="Z148" s="106">
        <f t="shared" si="626"/>
        <v>0</v>
      </c>
      <c r="AA148" s="102" cm="1">
        <f t="array" ref="AA148">SUM(_xlfn._xlws.FILTER(AA$9:AA$142,$B$9:$B$142=$B148))</f>
        <v>0</v>
      </c>
      <c r="AB148" s="81" cm="1">
        <f t="array" ref="AB148">SUM(_xlfn._xlws.FILTER(AB$9:AB$142,$B$9:$B$142=$B148))</f>
        <v>0</v>
      </c>
      <c r="AC148" s="32" cm="1">
        <f t="array" ref="AC148">SUM(_xlfn._xlws.FILTER(AC$9:AC$142,$B$9:$B$142=$B148))</f>
        <v>0</v>
      </c>
      <c r="AD148" s="32">
        <f t="shared" si="627"/>
        <v>0</v>
      </c>
      <c r="AE148" s="105" cm="1">
        <f t="array" ref="AE148">SUM(_xlfn._xlws.FILTER(AE$9:AE$142,$B$9:$B$142=$B148))</f>
        <v>0</v>
      </c>
      <c r="AF148" s="106">
        <f t="shared" si="628"/>
        <v>0</v>
      </c>
      <c r="AG148" s="102" cm="1">
        <f t="array" ref="AG148">SUM(_xlfn._xlws.FILTER(AG$9:AG$142,$B$9:$B$142=$B148))</f>
        <v>0</v>
      </c>
      <c r="AH148" s="81" cm="1">
        <f t="array" ref="AH148">SUM(_xlfn._xlws.FILTER(AH$9:AH$142,$B$9:$B$142=$B148))</f>
        <v>0</v>
      </c>
      <c r="AI148" s="32" cm="1">
        <f t="array" ref="AI148">SUM(_xlfn._xlws.FILTER(AI$9:AI$142,$B$9:$B$142=$B148))</f>
        <v>0</v>
      </c>
      <c r="AJ148" s="32">
        <f t="shared" si="629"/>
        <v>0</v>
      </c>
      <c r="AK148" s="105" cm="1">
        <f t="array" ref="AK148">SUM(_xlfn._xlws.FILTER(AK$9:AK$142,$B$9:$B$142=$B148))</f>
        <v>0</v>
      </c>
      <c r="AL148" s="106">
        <f t="shared" si="630"/>
        <v>0</v>
      </c>
      <c r="AM148" s="102" cm="1">
        <f t="array" ref="AM148">SUM(_xlfn._xlws.FILTER(AM$9:AM$142,$B$9:$B$142=$B148))</f>
        <v>0</v>
      </c>
      <c r="AN148" s="81" cm="1">
        <f t="array" ref="AN148">SUM(_xlfn._xlws.FILTER(AN$9:AN$142,$B$9:$B$142=$B148))</f>
        <v>0</v>
      </c>
      <c r="AO148" s="32" cm="1">
        <f t="array" ref="AO148">SUM(_xlfn._xlws.FILTER(AO$9:AO$142,$B$9:$B$142=$B148))</f>
        <v>0</v>
      </c>
      <c r="AP148" s="32">
        <f t="shared" si="631"/>
        <v>0</v>
      </c>
      <c r="AQ148" s="105" cm="1">
        <f t="array" ref="AQ148">SUM(_xlfn._xlws.FILTER(AQ$9:AQ$142,$B$9:$B$142=$B148))</f>
        <v>0</v>
      </c>
      <c r="AR148" s="106">
        <f t="shared" si="632"/>
        <v>0</v>
      </c>
      <c r="AS148" s="102" cm="1">
        <f t="array" ref="AS148">SUM(_xlfn._xlws.FILTER(AS$9:AS$142,$B$9:$B$142=$B148))</f>
        <v>0</v>
      </c>
      <c r="AT148" s="81" cm="1">
        <f t="array" ref="AT148">SUM(_xlfn._xlws.FILTER(AT$9:AT$142,$B$9:$B$142=$B148))</f>
        <v>0</v>
      </c>
      <c r="AU148" s="32" cm="1">
        <f t="array" ref="AU148">SUM(_xlfn._xlws.FILTER(AU$9:AU$142,$B$9:$B$142=$B148))</f>
        <v>0</v>
      </c>
      <c r="AV148" s="32">
        <f t="shared" si="633"/>
        <v>0</v>
      </c>
      <c r="AW148" s="105" cm="1">
        <f t="array" ref="AW148">SUM(_xlfn._xlws.FILTER(AW$9:AW$142,$B$9:$B$142=$B148))</f>
        <v>0</v>
      </c>
      <c r="AX148" s="106">
        <f t="shared" si="634"/>
        <v>0</v>
      </c>
      <c r="AY148" s="102" cm="1">
        <f t="array" ref="AY148">SUM(_xlfn._xlws.FILTER(AY$9:AY$142,$B$9:$B$142=$B148))</f>
        <v>0</v>
      </c>
      <c r="AZ148" s="81" cm="1">
        <f t="array" ref="AZ148">SUM(_xlfn._xlws.FILTER(AZ$9:AZ$142,$B$9:$B$142=$B148))</f>
        <v>0</v>
      </c>
      <c r="BA148" s="32" cm="1">
        <f t="array" ref="BA148">SUM(_xlfn._xlws.FILTER(BA$9:BA$142,$B$9:$B$142=$B148))</f>
        <v>0</v>
      </c>
      <c r="BB148" s="32">
        <f t="shared" si="635"/>
        <v>0</v>
      </c>
      <c r="BC148" s="105" cm="1">
        <f t="array" ref="BC148">SUM(_xlfn._xlws.FILTER(BC$9:BC$142,$B$9:$B$142=$B148))</f>
        <v>0</v>
      </c>
      <c r="BD148" s="106">
        <f t="shared" si="636"/>
        <v>0</v>
      </c>
      <c r="BE148" s="102" cm="1">
        <f t="array" ref="BE148">SUM(_xlfn._xlws.FILTER(BE$9:BE$142,$B$9:$B$142=$B148))</f>
        <v>0</v>
      </c>
      <c r="BF148" s="81" cm="1">
        <f t="array" ref="BF148">SUM(_xlfn._xlws.FILTER(BF$9:BF$142,$B$9:$B$142=$B148))</f>
        <v>0</v>
      </c>
      <c r="BG148" s="32" cm="1">
        <f t="array" ref="BG148">SUM(_xlfn._xlws.FILTER(BG$9:BG$142,$B$9:$B$142=$B148))</f>
        <v>0</v>
      </c>
      <c r="BH148" s="32">
        <f t="shared" si="637"/>
        <v>0</v>
      </c>
      <c r="BI148" s="105" cm="1">
        <f t="array" ref="BI148">SUM(_xlfn._xlws.FILTER(BI$9:BI$142,$B$9:$B$142=$B148))</f>
        <v>0</v>
      </c>
      <c r="BJ148" s="106">
        <f t="shared" si="638"/>
        <v>0</v>
      </c>
      <c r="BK148" s="102" cm="1">
        <f t="array" ref="BK148">SUM(_xlfn._xlws.FILTER(BK$9:BK$142,$B$9:$B$142=$B148))</f>
        <v>0</v>
      </c>
      <c r="BL148" s="81" cm="1">
        <f t="array" ref="BL148">SUM(_xlfn._xlws.FILTER(BL$9:BL$142,$B$9:$B$142=$B148))</f>
        <v>0</v>
      </c>
      <c r="BM148" s="32" cm="1">
        <f t="array" ref="BM148">SUM(_xlfn._xlws.FILTER(BM$9:BM$142,$B$9:$B$142=$B148))</f>
        <v>152401.65399999998</v>
      </c>
      <c r="BN148" s="32">
        <f t="shared" si="639"/>
        <v>0</v>
      </c>
      <c r="BO148" s="105" cm="1">
        <f t="array" ref="BO148">SUM(_xlfn._xlws.FILTER(BO$9:BO$142,$B$9:$B$142=$B148))</f>
        <v>219.03019223225854</v>
      </c>
      <c r="BP148" s="106">
        <f t="shared" si="640"/>
        <v>0</v>
      </c>
      <c r="BQ148" s="75">
        <f t="shared" si="642"/>
        <v>0</v>
      </c>
      <c r="BR148" s="75">
        <f t="shared" si="642"/>
        <v>0</v>
      </c>
      <c r="BS148" s="75">
        <f t="shared" si="642"/>
        <v>0</v>
      </c>
    </row>
    <row r="149" spans="1:71" ht="21" outlineLevel="1" thickBot="1" x14ac:dyDescent="0.25">
      <c r="A149" s="61"/>
      <c r="B149" s="103" t="s">
        <v>52</v>
      </c>
      <c r="C149" s="104">
        <f>SUM(C143:C148)</f>
        <v>285150</v>
      </c>
      <c r="D149" s="35">
        <f>SUM(D143:D148)</f>
        <v>0</v>
      </c>
      <c r="E149" s="35">
        <f>SUM(E143:E148)</f>
        <v>108516914.99999999</v>
      </c>
      <c r="F149" s="66">
        <f>IFERROR(E149/(C149+D149),0)</f>
        <v>380.56081009994733</v>
      </c>
      <c r="G149" s="36">
        <f>SUM(G143:G148)</f>
        <v>1482096.37</v>
      </c>
      <c r="H149" s="37">
        <f>IFERROR(G149/(C149+D149),0)</f>
        <v>5.1976025600561115</v>
      </c>
      <c r="I149" s="104">
        <f t="shared" ref="I149:K149" si="643">SUM(I143:I148)</f>
        <v>122931</v>
      </c>
      <c r="J149" s="35">
        <v>1</v>
      </c>
      <c r="K149" s="35">
        <f t="shared" si="643"/>
        <v>97002654.035290003</v>
      </c>
      <c r="L149" s="66">
        <f t="shared" si="621"/>
        <v>789.07570067427525</v>
      </c>
      <c r="M149" s="36">
        <f t="shared" ref="M149" si="644">SUM(M143:M148)</f>
        <v>1011959.29</v>
      </c>
      <c r="N149" s="37">
        <f t="shared" si="622"/>
        <v>8.2318622490482554</v>
      </c>
      <c r="O149" s="104">
        <f t="shared" ref="O149:Q149" si="645">SUM(O143:O148)</f>
        <v>201026</v>
      </c>
      <c r="P149" s="35">
        <f t="shared" si="645"/>
        <v>0</v>
      </c>
      <c r="Q149" s="35">
        <f t="shared" si="645"/>
        <v>154275077</v>
      </c>
      <c r="R149" s="66">
        <f t="shared" si="623"/>
        <v>767.4384258752599</v>
      </c>
      <c r="S149" s="36">
        <f t="shared" ref="S149" si="646">SUM(S143:S148)</f>
        <v>2474104.6999999997</v>
      </c>
      <c r="T149" s="37">
        <f t="shared" si="624"/>
        <v>12.307386606707588</v>
      </c>
      <c r="U149" s="104">
        <f t="shared" ref="U149:W149" si="647">SUM(U143:U148)</f>
        <v>1349</v>
      </c>
      <c r="V149" s="35">
        <f t="shared" si="647"/>
        <v>0</v>
      </c>
      <c r="W149" s="35">
        <f t="shared" si="647"/>
        <v>133567299</v>
      </c>
      <c r="X149" s="66">
        <f t="shared" si="625"/>
        <v>99012.082283172727</v>
      </c>
      <c r="Y149" s="36">
        <f t="shared" ref="Y149" si="648">SUM(Y143:Y148)</f>
        <v>367727.10000000003</v>
      </c>
      <c r="Z149" s="37">
        <f t="shared" si="626"/>
        <v>272.59236471460343</v>
      </c>
      <c r="AA149" s="104">
        <f t="shared" ref="AA149:AC149" si="649">SUM(AA143:AA148)</f>
        <v>3092</v>
      </c>
      <c r="AB149" s="35">
        <f t="shared" si="649"/>
        <v>0</v>
      </c>
      <c r="AC149" s="35">
        <f t="shared" si="649"/>
        <v>66122179</v>
      </c>
      <c r="AD149" s="66">
        <f t="shared" si="627"/>
        <v>21384.922056921088</v>
      </c>
      <c r="AE149" s="36">
        <f t="shared" ref="AE149" si="650">SUM(AE143:AE148)</f>
        <v>203017.44</v>
      </c>
      <c r="AF149" s="37">
        <f t="shared" si="628"/>
        <v>65.658939197930138</v>
      </c>
      <c r="AG149" s="104">
        <f t="shared" ref="AG149:AI149" si="651">SUM(AG143:AG148)</f>
        <v>1774</v>
      </c>
      <c r="AH149" s="35">
        <f t="shared" si="651"/>
        <v>0</v>
      </c>
      <c r="AI149" s="35">
        <f t="shared" si="651"/>
        <v>59303119</v>
      </c>
      <c r="AJ149" s="66">
        <f t="shared" si="629"/>
        <v>33429.04114994363</v>
      </c>
      <c r="AK149" s="36">
        <f t="shared" ref="AK149" si="652">SUM(AK143:AK148)</f>
        <v>193265.02999999997</v>
      </c>
      <c r="AL149" s="37">
        <f t="shared" si="630"/>
        <v>108.94308342728296</v>
      </c>
      <c r="AM149" s="104">
        <f t="shared" ref="AM149:AO149" si="653">SUM(AM143:AM148)</f>
        <v>0</v>
      </c>
      <c r="AN149" s="35">
        <f t="shared" si="653"/>
        <v>0</v>
      </c>
      <c r="AO149" s="35">
        <f t="shared" si="653"/>
        <v>0</v>
      </c>
      <c r="AP149" s="66">
        <f t="shared" si="631"/>
        <v>0</v>
      </c>
      <c r="AQ149" s="36">
        <f t="shared" ref="AQ149" si="654">SUM(AQ143:AQ148)</f>
        <v>0</v>
      </c>
      <c r="AR149" s="37">
        <f t="shared" si="632"/>
        <v>0</v>
      </c>
      <c r="AS149" s="104">
        <f t="shared" ref="AS149:AU149" si="655">SUM(AS143:AS148)</f>
        <v>0</v>
      </c>
      <c r="AT149" s="35">
        <f t="shared" si="655"/>
        <v>0</v>
      </c>
      <c r="AU149" s="35">
        <f t="shared" si="655"/>
        <v>0</v>
      </c>
      <c r="AV149" s="66">
        <f t="shared" si="633"/>
        <v>0</v>
      </c>
      <c r="AW149" s="36">
        <f t="shared" ref="AW149" si="656">SUM(AW143:AW148)</f>
        <v>0</v>
      </c>
      <c r="AX149" s="37">
        <f t="shared" si="634"/>
        <v>0</v>
      </c>
      <c r="AY149" s="104">
        <f t="shared" ref="AY149:BA149" si="657">SUM(AY143:AY148)</f>
        <v>0</v>
      </c>
      <c r="AZ149" s="35">
        <f t="shared" si="657"/>
        <v>0</v>
      </c>
      <c r="BA149" s="35">
        <f t="shared" si="657"/>
        <v>0</v>
      </c>
      <c r="BB149" s="66">
        <f t="shared" si="635"/>
        <v>0</v>
      </c>
      <c r="BC149" s="36">
        <f t="shared" ref="BC149" si="658">SUM(BC143:BC148)</f>
        <v>0</v>
      </c>
      <c r="BD149" s="37">
        <f t="shared" si="636"/>
        <v>0</v>
      </c>
      <c r="BE149" s="104">
        <f t="shared" ref="BE149:BG149" si="659">SUM(BE143:BE148)</f>
        <v>1</v>
      </c>
      <c r="BF149" s="35">
        <f t="shared" si="659"/>
        <v>0</v>
      </c>
      <c r="BG149" s="35">
        <f t="shared" si="659"/>
        <v>4709854</v>
      </c>
      <c r="BH149" s="66">
        <f t="shared" si="637"/>
        <v>4709854</v>
      </c>
      <c r="BI149" s="36">
        <f t="shared" ref="BI149" si="660">SUM(BI143:BI148)</f>
        <v>10653.6</v>
      </c>
      <c r="BJ149" s="37">
        <f t="shared" si="638"/>
        <v>10653.6</v>
      </c>
      <c r="BK149" s="104">
        <f t="shared" ref="BK149:BM149" si="661">SUM(BK143:BK148)</f>
        <v>615323</v>
      </c>
      <c r="BL149" s="35">
        <f>D149+J149+P149+V149+AB149+AH149+AN149+AT149+AZ149+BF149</f>
        <v>1</v>
      </c>
      <c r="BM149" s="35">
        <f t="shared" si="661"/>
        <v>623497097.03529</v>
      </c>
      <c r="BN149" s="66">
        <f t="shared" si="639"/>
        <v>1013.2825910175615</v>
      </c>
      <c r="BO149" s="36">
        <f t="shared" ref="BO149" si="662">SUM(BO143:BO148)</f>
        <v>5742823.5299999993</v>
      </c>
      <c r="BP149" s="37">
        <f t="shared" si="640"/>
        <v>9.3330075374924419</v>
      </c>
      <c r="BQ149" s="75">
        <f>C149+I149+O149+U149+AA149+AG149+AM149+AS149+AY149+BE149-BK149</f>
        <v>0</v>
      </c>
      <c r="BR149" s="75">
        <f t="shared" si="642"/>
        <v>0</v>
      </c>
      <c r="BS149" s="75">
        <f t="shared" si="642"/>
        <v>0</v>
      </c>
    </row>
    <row r="150" spans="1:71" x14ac:dyDescent="0.2">
      <c r="R150" s="23"/>
    </row>
    <row r="152" spans="1:71" x14ac:dyDescent="0.2">
      <c r="B152" s="38"/>
      <c r="M152" s="23"/>
    </row>
    <row r="153" spans="1:71" s="6" customFormat="1" x14ac:dyDescent="0.2">
      <c r="C153" s="13"/>
      <c r="E153" s="5"/>
      <c r="F153" s="5"/>
      <c r="G153" s="5"/>
      <c r="H153" s="5"/>
      <c r="K153" s="5"/>
      <c r="L153" s="21"/>
      <c r="M153" s="5"/>
      <c r="N153" s="23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75"/>
      <c r="BL153" s="5"/>
      <c r="BM153" s="5"/>
      <c r="BN153" s="5"/>
      <c r="BO153" s="5"/>
      <c r="BP153" s="5"/>
    </row>
    <row r="154" spans="1:71" x14ac:dyDescent="0.2">
      <c r="C154" s="13"/>
      <c r="BK154" s="75"/>
    </row>
    <row r="155" spans="1:71" x14ac:dyDescent="0.2">
      <c r="BK155" s="75"/>
    </row>
    <row r="156" spans="1:71" x14ac:dyDescent="0.2">
      <c r="D156" s="13"/>
      <c r="BK156" s="75"/>
    </row>
    <row r="157" spans="1:71" x14ac:dyDescent="0.2">
      <c r="BK157" s="75"/>
    </row>
    <row r="158" spans="1:71" x14ac:dyDescent="0.2">
      <c r="BK158" s="75"/>
    </row>
    <row r="159" spans="1:71" x14ac:dyDescent="0.2">
      <c r="BK159" s="75"/>
    </row>
    <row r="160" spans="1:71" x14ac:dyDescent="0.2">
      <c r="BK160" s="75"/>
    </row>
    <row r="161" spans="63:63" x14ac:dyDescent="0.2">
      <c r="BK161" s="75"/>
    </row>
    <row r="162" spans="63:63" x14ac:dyDescent="0.2">
      <c r="BK162" s="75"/>
    </row>
    <row r="163" spans="63:63" x14ac:dyDescent="0.2">
      <c r="BK163" s="75"/>
    </row>
    <row r="164" spans="63:63" x14ac:dyDescent="0.2">
      <c r="BK164" s="75"/>
    </row>
    <row r="165" spans="63:63" x14ac:dyDescent="0.2">
      <c r="BK165" s="75"/>
    </row>
    <row r="166" spans="63:63" x14ac:dyDescent="0.2">
      <c r="BK166" s="75"/>
    </row>
    <row r="167" spans="63:63" x14ac:dyDescent="0.2">
      <c r="BK167" s="75"/>
    </row>
    <row r="168" spans="63:63" x14ac:dyDescent="0.2">
      <c r="BK168" s="75"/>
    </row>
    <row r="169" spans="63:63" x14ac:dyDescent="0.2">
      <c r="BK169" s="75"/>
    </row>
    <row r="170" spans="63:63" x14ac:dyDescent="0.2">
      <c r="BK170" s="75"/>
    </row>
    <row r="171" spans="63:63" x14ac:dyDescent="0.2">
      <c r="BK171" s="75"/>
    </row>
    <row r="172" spans="63:63" x14ac:dyDescent="0.2">
      <c r="BK172" s="75"/>
    </row>
    <row r="173" spans="63:63" x14ac:dyDescent="0.2">
      <c r="BK173" s="75"/>
    </row>
    <row r="174" spans="63:63" x14ac:dyDescent="0.2">
      <c r="BK174" s="75"/>
    </row>
    <row r="175" spans="63:63" x14ac:dyDescent="0.2">
      <c r="BK175" s="75"/>
    </row>
    <row r="176" spans="63:63" x14ac:dyDescent="0.2">
      <c r="BK176" s="75"/>
    </row>
    <row r="177" spans="63:63" x14ac:dyDescent="0.2">
      <c r="BK177" s="75"/>
    </row>
    <row r="178" spans="63:63" x14ac:dyDescent="0.2">
      <c r="BK178" s="75"/>
    </row>
    <row r="179" spans="63:63" x14ac:dyDescent="0.2">
      <c r="BK179" s="75"/>
    </row>
    <row r="180" spans="63:63" x14ac:dyDescent="0.2">
      <c r="BK180" s="75"/>
    </row>
    <row r="181" spans="63:63" x14ac:dyDescent="0.2">
      <c r="BK181" s="75"/>
    </row>
    <row r="182" spans="63:63" x14ac:dyDescent="0.2">
      <c r="BK182" s="75"/>
    </row>
    <row r="183" spans="63:63" x14ac:dyDescent="0.2">
      <c r="BK183" s="75"/>
    </row>
    <row r="184" spans="63:63" x14ac:dyDescent="0.2">
      <c r="BK184" s="75"/>
    </row>
    <row r="185" spans="63:63" x14ac:dyDescent="0.2">
      <c r="BK185" s="75"/>
    </row>
    <row r="186" spans="63:63" x14ac:dyDescent="0.2">
      <c r="BK186" s="75"/>
    </row>
    <row r="187" spans="63:63" x14ac:dyDescent="0.2">
      <c r="BK187" s="75"/>
    </row>
    <row r="188" spans="63:63" x14ac:dyDescent="0.2">
      <c r="BK188" s="75"/>
    </row>
    <row r="189" spans="63:63" x14ac:dyDescent="0.2">
      <c r="BK189" s="75"/>
    </row>
    <row r="190" spans="63:63" x14ac:dyDescent="0.2">
      <c r="BK190" s="75"/>
    </row>
    <row r="191" spans="63:63" x14ac:dyDescent="0.2">
      <c r="BK191" s="75"/>
    </row>
    <row r="192" spans="63:63" x14ac:dyDescent="0.2">
      <c r="BK192" s="75"/>
    </row>
    <row r="193" spans="63:63" x14ac:dyDescent="0.2">
      <c r="BK193" s="75"/>
    </row>
    <row r="194" spans="63:63" x14ac:dyDescent="0.2">
      <c r="BK194" s="75"/>
    </row>
    <row r="195" spans="63:63" x14ac:dyDescent="0.2">
      <c r="BK195" s="75"/>
    </row>
    <row r="196" spans="63:63" x14ac:dyDescent="0.2">
      <c r="BK196" s="75"/>
    </row>
    <row r="197" spans="63:63" x14ac:dyDescent="0.2">
      <c r="BK197" s="75"/>
    </row>
    <row r="198" spans="63:63" x14ac:dyDescent="0.2">
      <c r="BK198" s="75"/>
    </row>
    <row r="199" spans="63:63" x14ac:dyDescent="0.2">
      <c r="BK199" s="75"/>
    </row>
    <row r="200" spans="63:63" x14ac:dyDescent="0.2">
      <c r="BK200" s="75"/>
    </row>
    <row r="201" spans="63:63" x14ac:dyDescent="0.2">
      <c r="BK201" s="75"/>
    </row>
    <row r="202" spans="63:63" x14ac:dyDescent="0.2">
      <c r="BK202" s="75"/>
    </row>
    <row r="203" spans="63:63" x14ac:dyDescent="0.2">
      <c r="BK203" s="75"/>
    </row>
    <row r="204" spans="63:63" x14ac:dyDescent="0.2">
      <c r="BK204" s="75"/>
    </row>
    <row r="205" spans="63:63" x14ac:dyDescent="0.2">
      <c r="BK205" s="75"/>
    </row>
    <row r="206" spans="63:63" x14ac:dyDescent="0.2">
      <c r="BK206" s="75"/>
    </row>
    <row r="207" spans="63:63" x14ac:dyDescent="0.2">
      <c r="BK207" s="75"/>
    </row>
    <row r="208" spans="63:63" x14ac:dyDescent="0.2">
      <c r="BK208" s="75"/>
    </row>
    <row r="209" spans="63:63" x14ac:dyDescent="0.2">
      <c r="BK209" s="75"/>
    </row>
    <row r="210" spans="63:63" x14ac:dyDescent="0.2">
      <c r="BK210" s="75"/>
    </row>
    <row r="211" spans="63:63" x14ac:dyDescent="0.2">
      <c r="BK211" s="75"/>
    </row>
    <row r="212" spans="63:63" x14ac:dyDescent="0.2">
      <c r="BK212" s="75"/>
    </row>
    <row r="213" spans="63:63" x14ac:dyDescent="0.2">
      <c r="BK213" s="75"/>
    </row>
    <row r="214" spans="63:63" x14ac:dyDescent="0.2">
      <c r="BK214" s="75"/>
    </row>
    <row r="215" spans="63:63" x14ac:dyDescent="0.2">
      <c r="BK215" s="75"/>
    </row>
    <row r="216" spans="63:63" x14ac:dyDescent="0.2">
      <c r="BK216" s="75"/>
    </row>
    <row r="217" spans="63:63" x14ac:dyDescent="0.2">
      <c r="BK217" s="75"/>
    </row>
    <row r="218" spans="63:63" x14ac:dyDescent="0.2">
      <c r="BK218" s="75"/>
    </row>
    <row r="219" spans="63:63" x14ac:dyDescent="0.2">
      <c r="BK219" s="75"/>
    </row>
    <row r="220" spans="63:63" x14ac:dyDescent="0.2">
      <c r="BK220" s="75"/>
    </row>
    <row r="221" spans="63:63" x14ac:dyDescent="0.2">
      <c r="BK221" s="75"/>
    </row>
    <row r="222" spans="63:63" x14ac:dyDescent="0.2">
      <c r="BK222" s="75"/>
    </row>
    <row r="223" spans="63:63" x14ac:dyDescent="0.2">
      <c r="BK223" s="75"/>
    </row>
    <row r="224" spans="63:63" x14ac:dyDescent="0.2">
      <c r="BK224" s="75"/>
    </row>
    <row r="225" spans="63:63" x14ac:dyDescent="0.2">
      <c r="BK225" s="75"/>
    </row>
    <row r="226" spans="63:63" x14ac:dyDescent="0.2">
      <c r="BK226" s="75"/>
    </row>
    <row r="227" spans="63:63" x14ac:dyDescent="0.2">
      <c r="BK227" s="75"/>
    </row>
    <row r="228" spans="63:63" x14ac:dyDescent="0.2">
      <c r="BK228" s="75"/>
    </row>
    <row r="229" spans="63:63" x14ac:dyDescent="0.2">
      <c r="BK229" s="75"/>
    </row>
    <row r="230" spans="63:63" x14ac:dyDescent="0.2">
      <c r="BK230" s="75"/>
    </row>
    <row r="231" spans="63:63" x14ac:dyDescent="0.2">
      <c r="BK231" s="75"/>
    </row>
    <row r="232" spans="63:63" x14ac:dyDescent="0.2">
      <c r="BK232" s="75"/>
    </row>
    <row r="233" spans="63:63" x14ac:dyDescent="0.2">
      <c r="BK233" s="75"/>
    </row>
    <row r="234" spans="63:63" x14ac:dyDescent="0.2">
      <c r="BK234" s="75"/>
    </row>
    <row r="235" spans="63:63" x14ac:dyDescent="0.2">
      <c r="BK235" s="75"/>
    </row>
    <row r="236" spans="63:63" x14ac:dyDescent="0.2">
      <c r="BK236" s="75"/>
    </row>
    <row r="237" spans="63:63" x14ac:dyDescent="0.2">
      <c r="BK237" s="75"/>
    </row>
    <row r="238" spans="63:63" x14ac:dyDescent="0.2">
      <c r="BK238" s="75"/>
    </row>
    <row r="239" spans="63:63" x14ac:dyDescent="0.2">
      <c r="BK239" s="75"/>
    </row>
    <row r="240" spans="63:63" x14ac:dyDescent="0.2">
      <c r="BK240" s="75"/>
    </row>
    <row r="241" spans="63:63" x14ac:dyDescent="0.2">
      <c r="BK241" s="75"/>
    </row>
    <row r="242" spans="63:63" x14ac:dyDescent="0.2">
      <c r="BK242" s="75"/>
    </row>
    <row r="243" spans="63:63" x14ac:dyDescent="0.2">
      <c r="BK243" s="75"/>
    </row>
    <row r="244" spans="63:63" x14ac:dyDescent="0.2">
      <c r="BK244" s="75"/>
    </row>
    <row r="245" spans="63:63" x14ac:dyDescent="0.2">
      <c r="BK245" s="75"/>
    </row>
    <row r="246" spans="63:63" x14ac:dyDescent="0.2">
      <c r="BK246" s="75"/>
    </row>
    <row r="247" spans="63:63" x14ac:dyDescent="0.2">
      <c r="BK247" s="75"/>
    </row>
    <row r="248" spans="63:63" x14ac:dyDescent="0.2">
      <c r="BK248" s="75"/>
    </row>
    <row r="249" spans="63:63" x14ac:dyDescent="0.2">
      <c r="BK249" s="75"/>
    </row>
    <row r="250" spans="63:63" x14ac:dyDescent="0.2">
      <c r="BK250" s="75"/>
    </row>
    <row r="251" spans="63:63" x14ac:dyDescent="0.2">
      <c r="BK251" s="75"/>
    </row>
    <row r="252" spans="63:63" x14ac:dyDescent="0.2">
      <c r="BK252" s="75"/>
    </row>
    <row r="253" spans="63:63" x14ac:dyDescent="0.2">
      <c r="BK253" s="75"/>
    </row>
    <row r="254" spans="63:63" x14ac:dyDescent="0.2">
      <c r="BK254" s="75"/>
    </row>
    <row r="255" spans="63:63" x14ac:dyDescent="0.2">
      <c r="BK255" s="75"/>
    </row>
    <row r="256" spans="63:63" x14ac:dyDescent="0.2">
      <c r="BK256" s="75"/>
    </row>
    <row r="257" spans="63:63" x14ac:dyDescent="0.2">
      <c r="BK257" s="75"/>
    </row>
    <row r="258" spans="63:63" x14ac:dyDescent="0.2">
      <c r="BK258" s="75"/>
    </row>
    <row r="259" spans="63:63" x14ac:dyDescent="0.2">
      <c r="BK259" s="75"/>
    </row>
    <row r="260" spans="63:63" x14ac:dyDescent="0.2">
      <c r="BK260" s="75"/>
    </row>
    <row r="261" spans="63:63" x14ac:dyDescent="0.2">
      <c r="BK261" s="75"/>
    </row>
    <row r="262" spans="63:63" x14ac:dyDescent="0.2">
      <c r="BK262" s="75"/>
    </row>
    <row r="263" spans="63:63" x14ac:dyDescent="0.2">
      <c r="BK263" s="75"/>
    </row>
    <row r="264" spans="63:63" x14ac:dyDescent="0.2">
      <c r="BK264" s="75"/>
    </row>
    <row r="265" spans="63:63" x14ac:dyDescent="0.2">
      <c r="BK265" s="75"/>
    </row>
    <row r="266" spans="63:63" x14ac:dyDescent="0.2">
      <c r="BK266" s="75"/>
    </row>
    <row r="267" spans="63:63" x14ac:dyDescent="0.2">
      <c r="BK267" s="75"/>
    </row>
    <row r="268" spans="63:63" x14ac:dyDescent="0.2">
      <c r="BK268" s="75"/>
    </row>
    <row r="269" spans="63:63" x14ac:dyDescent="0.2">
      <c r="BK269" s="75"/>
    </row>
    <row r="270" spans="63:63" x14ac:dyDescent="0.2">
      <c r="BK270" s="75"/>
    </row>
  </sheetData>
  <mergeCells count="49">
    <mergeCell ref="O4:T4"/>
    <mergeCell ref="A2:K2"/>
    <mergeCell ref="A3:B3"/>
    <mergeCell ref="A4:B4"/>
    <mergeCell ref="C4:H4"/>
    <mergeCell ref="I4:N4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C6:D6"/>
    <mergeCell ref="I6:J6"/>
    <mergeCell ref="O6:P6"/>
    <mergeCell ref="U6:V6"/>
    <mergeCell ref="AA6:AB6"/>
    <mergeCell ref="BE6:BF6"/>
    <mergeCell ref="BK6:BL6"/>
    <mergeCell ref="AM5:AN5"/>
    <mergeCell ref="AS5:AT5"/>
    <mergeCell ref="AY5:AZ5"/>
    <mergeCell ref="BE5:BF5"/>
    <mergeCell ref="BK5:BL5"/>
    <mergeCell ref="AG6:AH6"/>
    <mergeCell ref="AM6:AN6"/>
    <mergeCell ref="AS6:AT6"/>
    <mergeCell ref="AY6:AZ6"/>
    <mergeCell ref="AM7:AN7"/>
    <mergeCell ref="AS7:AT7"/>
    <mergeCell ref="AY7:AZ7"/>
    <mergeCell ref="BE7:BF7"/>
    <mergeCell ref="BK7:BL7"/>
    <mergeCell ref="C7:D7"/>
    <mergeCell ref="I7:J7"/>
    <mergeCell ref="O7:P7"/>
    <mergeCell ref="U7:V7"/>
    <mergeCell ref="AA7:AB7"/>
    <mergeCell ref="AG7:AH7"/>
  </mergeCells>
  <pageMargins left="0.70866141732283472" right="0.70866141732283472" top="0.74803149606299213" bottom="0.74803149606299213" header="0.31496062992125984" footer="0.31496062992125984"/>
  <pageSetup paperSize="9" scale="28" orientation="portrait" horizontalDpi="4294967293" r:id="rId1"/>
  <headerFooter>
    <oddFooter>&amp;C&amp;1#&amp;"Calibri"&amp;8&amp;K000000ΕΔΑ ΘΕΣΣΑΛΟΝΙΚΗΣ - ΘΕΣΣΑΛΙΑΣ Α.Ε. | ΕΣΩΤΕΡΙΚΗΣ ΧΡΗΣΗΣ</oddFooter>
  </headerFooter>
  <rowBreaks count="2" manualBreakCount="2">
    <brk id="43" max="16383" man="1"/>
    <brk id="141" max="16383" man="1"/>
  </rowBreaks>
  <ignoredErrors>
    <ignoredError sqref="F9 L9 N9 R9 T9 X9 Z9 AD9 AF9 AJ9 AL9 AP9 AR9 AV9 AX9 BB9 BD9 BH9 BJ9 BN9:BN15 L16 N16 R16 T16 X16 Z16 AD16 AF16 AJ16 AL16 AP16 AR16 AV16 AX16 BB16 BD16 BH16 BJ16:BO16 BN17:BN22 L23 N23 R23 T23 X23 Z23 AD23 AF23 AJ23 AL23 AP23 AR23 AV23 AX23 BB23 BD23 BH23 BJ23:BO23 BN24:BN29 L30 N30 R30 T30 X30 Z30 AD30 AF30 AJ30 AL30 AP30 AR30 AV30 AX30 BB30 BD30 BH30 BJ30:BO30 BN31:BN36 L37 N37 R37 T37 X37 Z37 AD37 AF37 AJ37 AL37 AP37 AR37 AV37 AX37 BB37 BD37 BH37 BJ37:BO37 BN38:BN43 L44 N44 R44 T44 X44 Z44 AD44 AF44 AJ44 AL44 AP44 AR44 AV44 AX44 BB44 BD44 BH44 BJ44:BO44 BN45:BN50 L51 N51 R51 T51 X51 Z51 AD51 AF51 AJ51 AL51 AP51 AR51 AV51 AX51 BB51 BD51 BH51 BJ51:BO51 BN52:BN57 F58 L58 N58 R58 T58 X58 Z58 AD58 AF58 AJ58 AL58 AP58 AR58 AV58 AX58 BB58 BD58 BH58 BJ58:BO58 BN59:BN64 L65 N65 R65 T65 X65 Z65 AD65 AF65 AJ65 AL65 AP65 AR65 AV65 AX65 BB65 BD65 BH65 BJ65:BO65 BN66:BN71 L72 N72 R72 T72 X72 Z72 AD72 AF72 AJ72 AL72 AP72 AR72 AV72 AX72 BB72 BD72 BH72 BJ72:BO72 BN73:BN78 L79 N79 R79 T79 X79 Z79 AD79 AF79 AJ79 AL79 AP79 AR79 AV79 AX79 BB79 BD79 BH79 BJ79:BO79 BN80:BN85 L86 N86 R86 T86 X86 Z86 AD86 AF86 AJ86 AL86 AP86 AR86 AV86 AX86 BB86 BD86 BH86 BJ86:BO86 BN87:BN92 L93 N93 R93 T93 X93 Z93 AD93 AF93 AJ93 AL93 AP93 AR93 AV93 AX93 BB93 BD93 BH93 BJ93:BO93 BN94:BN99 L100 N100 R100 T100 X100 Z100 AD100 AF100 AJ100 AL100 AP100 AR100 AV100 AX100 BB100 BD100 BH100 BJ100:BO100 BN101:BN106 L107 N107 R107 T107 X107 Z107 AD107 AF107 AJ107 AL107 AP107 AR107 AV107 AX107 BB107 BD107 BH107 BJ107:BO107 BN108:BN113 L114 N114 R114 T114 X114 Z114 AD114 AF114 AJ114 AL114 AP114 AR114 AV114 AX114 BB114 BD114 BH114 BJ114:BO114 BN115:BN120 L121 N121 R121 T121 X121 Z121 AD121 AF121 AJ121 AL121 AP121 AR121 AV121 AX121 BB121 BD121 BH121 BJ121:BO121 BN122:BN127 L128 N128 R128 T128 X128 Z128 AD128 AF128 AJ128 AL128 AP128 AR128 AV128 AX128 BB128 BD128 BH128 BJ128:BO128 BN129:BN134 L135 N135 R135 T135 X135 Z135 AD135 AF135 AJ135 AL135 AP135 AR135 AV135 AX135 BB135 BD135 BH135 BJ135:BO135 BN136:BN141 F143:F149 H143:H149 L143:L149 N143:N149 R143:R149 T143:T149 X143:X149 Z143:Z149 AD143:AD149 AF143:AF149 AJ143:AJ149 AL143:AL149 AP143:AP149 AR143:AR149 AV143:AV149 AX143:AX149 BB143:BB149 BD143:BD149 BH143:BH149 BJ143:BJ149 BN143:BN148 J146 BL146 BL14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1647C-3C9E-483B-9FB1-C979FF6EDB0C}">
  <dimension ref="A1:BR171"/>
  <sheetViews>
    <sheetView zoomScale="48" zoomScaleNormal="92" workbookViewId="0">
      <selection activeCell="BD172" sqref="A172:XFD1048576"/>
    </sheetView>
  </sheetViews>
  <sheetFormatPr baseColWidth="10" defaultColWidth="8.83203125" defaultRowHeight="16" outlineLevelRow="1" x14ac:dyDescent="0.2"/>
  <cols>
    <col min="1" max="1" width="8.6640625" style="6" bestFit="1" customWidth="1"/>
    <col min="2" max="2" width="46.5" style="6" customWidth="1"/>
    <col min="3" max="3" width="20.83203125" style="6" customWidth="1"/>
    <col min="4" max="4" width="19.6640625" style="6" customWidth="1"/>
    <col min="5" max="5" width="19.33203125" style="5" customWidth="1"/>
    <col min="6" max="6" width="16.1640625" style="5" customWidth="1"/>
    <col min="7" max="7" width="18.5" style="5" customWidth="1"/>
    <col min="8" max="8" width="17.5" style="5" customWidth="1"/>
    <col min="9" max="10" width="22.5" style="6" customWidth="1"/>
    <col min="11" max="11" width="20" style="5" customWidth="1"/>
    <col min="12" max="12" width="16.5" style="21" customWidth="1"/>
    <col min="13" max="13" width="19.1640625" style="5" customWidth="1"/>
    <col min="14" max="14" width="13.83203125" style="23" customWidth="1"/>
    <col min="15" max="16" width="20.33203125" style="5" bestFit="1" customWidth="1"/>
    <col min="17" max="17" width="16.6640625" style="5" customWidth="1"/>
    <col min="18" max="18" width="14.33203125" style="5" customWidth="1"/>
    <col min="19" max="19" width="18.6640625" style="5" customWidth="1"/>
    <col min="20" max="20" width="17.5" style="5" customWidth="1"/>
    <col min="21" max="23" width="20.33203125" style="5" bestFit="1" customWidth="1"/>
    <col min="24" max="24" width="16" style="5" customWidth="1"/>
    <col min="25" max="25" width="17.33203125" style="5" customWidth="1"/>
    <col min="26" max="26" width="15.6640625" style="5" customWidth="1"/>
    <col min="27" max="29" width="20.33203125" style="5" bestFit="1" customWidth="1"/>
    <col min="30" max="30" width="14.33203125" style="5" customWidth="1"/>
    <col min="31" max="31" width="17.33203125" style="5" customWidth="1"/>
    <col min="32" max="32" width="15.6640625" style="5" customWidth="1"/>
    <col min="33" max="34" width="20.33203125" style="5" bestFit="1" customWidth="1"/>
    <col min="35" max="35" width="18.83203125" style="5" bestFit="1" customWidth="1"/>
    <col min="36" max="36" width="14.33203125" style="5" customWidth="1"/>
    <col min="37" max="37" width="17.33203125" style="5" customWidth="1"/>
    <col min="38" max="38" width="15.6640625" style="5" customWidth="1"/>
    <col min="39" max="40" width="20.33203125" style="5" bestFit="1" customWidth="1"/>
    <col min="41" max="41" width="16.6640625" style="5" customWidth="1"/>
    <col min="42" max="42" width="14.33203125" style="5" customWidth="1"/>
    <col min="43" max="43" width="17.33203125" style="5" customWidth="1"/>
    <col min="44" max="44" width="15.6640625" style="5" customWidth="1"/>
    <col min="45" max="46" width="20.33203125" style="5" bestFit="1" customWidth="1"/>
    <col min="47" max="47" width="16.6640625" style="5" customWidth="1"/>
    <col min="48" max="48" width="14.33203125" style="5" customWidth="1"/>
    <col min="49" max="49" width="17.33203125" style="5" customWidth="1"/>
    <col min="50" max="50" width="15.6640625" style="5" customWidth="1"/>
    <col min="51" max="52" width="20.33203125" style="5" bestFit="1" customWidth="1"/>
    <col min="53" max="53" width="16.6640625" style="5" customWidth="1"/>
    <col min="54" max="54" width="14.33203125" style="5" customWidth="1"/>
    <col min="55" max="55" width="17.33203125" style="5" customWidth="1"/>
    <col min="56" max="56" width="15.6640625" style="5" customWidth="1"/>
    <col min="57" max="58" width="20.33203125" style="5" bestFit="1" customWidth="1"/>
    <col min="59" max="59" width="16.6640625" style="5" customWidth="1"/>
    <col min="60" max="60" width="17.1640625" style="5" customWidth="1"/>
    <col min="61" max="61" width="17.33203125" style="5" customWidth="1"/>
    <col min="62" max="62" width="15.6640625" style="5" customWidth="1"/>
    <col min="63" max="64" width="20.33203125" style="5" bestFit="1" customWidth="1"/>
    <col min="65" max="65" width="20.1640625" style="5" customWidth="1"/>
    <col min="66" max="66" width="17" style="5" customWidth="1"/>
    <col min="67" max="67" width="18.5" style="5" customWidth="1"/>
    <col min="68" max="68" width="15.6640625" style="5" customWidth="1"/>
    <col min="69" max="69" width="8.83203125" style="5" bestFit="1"/>
    <col min="70" max="70" width="8.6640625" style="5"/>
    <col min="71" max="212" width="8.83203125" style="5"/>
    <col min="213" max="213" width="5.1640625" style="5" customWidth="1"/>
    <col min="214" max="214" width="59" style="5" customWidth="1"/>
    <col min="215" max="215" width="36.6640625" style="5" customWidth="1"/>
    <col min="216" max="216" width="16.1640625" style="5" customWidth="1"/>
    <col min="217" max="217" width="25.1640625" style="5" customWidth="1"/>
    <col min="218" max="218" width="33.6640625" style="5" customWidth="1"/>
    <col min="219" max="219" width="48.6640625" style="5" customWidth="1"/>
    <col min="220" max="468" width="8.83203125" style="5"/>
    <col min="469" max="469" width="5.1640625" style="5" customWidth="1"/>
    <col min="470" max="470" width="59" style="5" customWidth="1"/>
    <col min="471" max="471" width="36.6640625" style="5" customWidth="1"/>
    <col min="472" max="472" width="16.1640625" style="5" customWidth="1"/>
    <col min="473" max="473" width="25.1640625" style="5" customWidth="1"/>
    <col min="474" max="474" width="33.6640625" style="5" customWidth="1"/>
    <col min="475" max="475" width="48.6640625" style="5" customWidth="1"/>
    <col min="476" max="724" width="8.83203125" style="5"/>
    <col min="725" max="725" width="5.1640625" style="5" customWidth="1"/>
    <col min="726" max="726" width="59" style="5" customWidth="1"/>
    <col min="727" max="727" width="36.6640625" style="5" customWidth="1"/>
    <col min="728" max="728" width="16.1640625" style="5" customWidth="1"/>
    <col min="729" max="729" width="25.1640625" style="5" customWidth="1"/>
    <col min="730" max="730" width="33.6640625" style="5" customWidth="1"/>
    <col min="731" max="731" width="48.6640625" style="5" customWidth="1"/>
    <col min="732" max="980" width="8.83203125" style="5"/>
    <col min="981" max="981" width="5.1640625" style="5" customWidth="1"/>
    <col min="982" max="982" width="59" style="5" customWidth="1"/>
    <col min="983" max="983" width="36.6640625" style="5" customWidth="1"/>
    <col min="984" max="984" width="16.1640625" style="5" customWidth="1"/>
    <col min="985" max="985" width="25.1640625" style="5" customWidth="1"/>
    <col min="986" max="986" width="33.6640625" style="5" customWidth="1"/>
    <col min="987" max="987" width="48.6640625" style="5" customWidth="1"/>
    <col min="988" max="1236" width="8.83203125" style="5"/>
    <col min="1237" max="1237" width="5.1640625" style="5" customWidth="1"/>
    <col min="1238" max="1238" width="59" style="5" customWidth="1"/>
    <col min="1239" max="1239" width="36.6640625" style="5" customWidth="1"/>
    <col min="1240" max="1240" width="16.1640625" style="5" customWidth="1"/>
    <col min="1241" max="1241" width="25.1640625" style="5" customWidth="1"/>
    <col min="1242" max="1242" width="33.6640625" style="5" customWidth="1"/>
    <col min="1243" max="1243" width="48.6640625" style="5" customWidth="1"/>
    <col min="1244" max="1492" width="8.83203125" style="5"/>
    <col min="1493" max="1493" width="5.1640625" style="5" customWidth="1"/>
    <col min="1494" max="1494" width="59" style="5" customWidth="1"/>
    <col min="1495" max="1495" width="36.6640625" style="5" customWidth="1"/>
    <col min="1496" max="1496" width="16.1640625" style="5" customWidth="1"/>
    <col min="1497" max="1497" width="25.1640625" style="5" customWidth="1"/>
    <col min="1498" max="1498" width="33.6640625" style="5" customWidth="1"/>
    <col min="1499" max="1499" width="48.6640625" style="5" customWidth="1"/>
    <col min="1500" max="1748" width="8.83203125" style="5"/>
    <col min="1749" max="1749" width="5.1640625" style="5" customWidth="1"/>
    <col min="1750" max="1750" width="59" style="5" customWidth="1"/>
    <col min="1751" max="1751" width="36.6640625" style="5" customWidth="1"/>
    <col min="1752" max="1752" width="16.1640625" style="5" customWidth="1"/>
    <col min="1753" max="1753" width="25.1640625" style="5" customWidth="1"/>
    <col min="1754" max="1754" width="33.6640625" style="5" customWidth="1"/>
    <col min="1755" max="1755" width="48.6640625" style="5" customWidth="1"/>
    <col min="1756" max="2004" width="8.83203125" style="5"/>
    <col min="2005" max="2005" width="5.1640625" style="5" customWidth="1"/>
    <col min="2006" max="2006" width="59" style="5" customWidth="1"/>
    <col min="2007" max="2007" width="36.6640625" style="5" customWidth="1"/>
    <col min="2008" max="2008" width="16.1640625" style="5" customWidth="1"/>
    <col min="2009" max="2009" width="25.1640625" style="5" customWidth="1"/>
    <col min="2010" max="2010" width="33.6640625" style="5" customWidth="1"/>
    <col min="2011" max="2011" width="48.6640625" style="5" customWidth="1"/>
    <col min="2012" max="2260" width="8.83203125" style="5"/>
    <col min="2261" max="2261" width="5.1640625" style="5" customWidth="1"/>
    <col min="2262" max="2262" width="59" style="5" customWidth="1"/>
    <col min="2263" max="2263" width="36.6640625" style="5" customWidth="1"/>
    <col min="2264" max="2264" width="16.1640625" style="5" customWidth="1"/>
    <col min="2265" max="2265" width="25.1640625" style="5" customWidth="1"/>
    <col min="2266" max="2266" width="33.6640625" style="5" customWidth="1"/>
    <col min="2267" max="2267" width="48.6640625" style="5" customWidth="1"/>
    <col min="2268" max="2516" width="8.83203125" style="5"/>
    <col min="2517" max="2517" width="5.1640625" style="5" customWidth="1"/>
    <col min="2518" max="2518" width="59" style="5" customWidth="1"/>
    <col min="2519" max="2519" width="36.6640625" style="5" customWidth="1"/>
    <col min="2520" max="2520" width="16.1640625" style="5" customWidth="1"/>
    <col min="2521" max="2521" width="25.1640625" style="5" customWidth="1"/>
    <col min="2522" max="2522" width="33.6640625" style="5" customWidth="1"/>
    <col min="2523" max="2523" width="48.6640625" style="5" customWidth="1"/>
    <col min="2524" max="2772" width="8.83203125" style="5"/>
    <col min="2773" max="2773" width="5.1640625" style="5" customWidth="1"/>
    <col min="2774" max="2774" width="59" style="5" customWidth="1"/>
    <col min="2775" max="2775" width="36.6640625" style="5" customWidth="1"/>
    <col min="2776" max="2776" width="16.1640625" style="5" customWidth="1"/>
    <col min="2777" max="2777" width="25.1640625" style="5" customWidth="1"/>
    <col min="2778" max="2778" width="33.6640625" style="5" customWidth="1"/>
    <col min="2779" max="2779" width="48.6640625" style="5" customWidth="1"/>
    <col min="2780" max="3028" width="8.83203125" style="5"/>
    <col min="3029" max="3029" width="5.1640625" style="5" customWidth="1"/>
    <col min="3030" max="3030" width="59" style="5" customWidth="1"/>
    <col min="3031" max="3031" width="36.6640625" style="5" customWidth="1"/>
    <col min="3032" max="3032" width="16.1640625" style="5" customWidth="1"/>
    <col min="3033" max="3033" width="25.1640625" style="5" customWidth="1"/>
    <col min="3034" max="3034" width="33.6640625" style="5" customWidth="1"/>
    <col min="3035" max="3035" width="48.6640625" style="5" customWidth="1"/>
    <col min="3036" max="3284" width="8.83203125" style="5"/>
    <col min="3285" max="3285" width="5.1640625" style="5" customWidth="1"/>
    <col min="3286" max="3286" width="59" style="5" customWidth="1"/>
    <col min="3287" max="3287" width="36.6640625" style="5" customWidth="1"/>
    <col min="3288" max="3288" width="16.1640625" style="5" customWidth="1"/>
    <col min="3289" max="3289" width="25.1640625" style="5" customWidth="1"/>
    <col min="3290" max="3290" width="33.6640625" style="5" customWidth="1"/>
    <col min="3291" max="3291" width="48.6640625" style="5" customWidth="1"/>
    <col min="3292" max="3540" width="8.83203125" style="5"/>
    <col min="3541" max="3541" width="5.1640625" style="5" customWidth="1"/>
    <col min="3542" max="3542" width="59" style="5" customWidth="1"/>
    <col min="3543" max="3543" width="36.6640625" style="5" customWidth="1"/>
    <col min="3544" max="3544" width="16.1640625" style="5" customWidth="1"/>
    <col min="3545" max="3545" width="25.1640625" style="5" customWidth="1"/>
    <col min="3546" max="3546" width="33.6640625" style="5" customWidth="1"/>
    <col min="3547" max="3547" width="48.6640625" style="5" customWidth="1"/>
    <col min="3548" max="3796" width="8.83203125" style="5"/>
    <col min="3797" max="3797" width="5.1640625" style="5" customWidth="1"/>
    <col min="3798" max="3798" width="59" style="5" customWidth="1"/>
    <col min="3799" max="3799" width="36.6640625" style="5" customWidth="1"/>
    <col min="3800" max="3800" width="16.1640625" style="5" customWidth="1"/>
    <col min="3801" max="3801" width="25.1640625" style="5" customWidth="1"/>
    <col min="3802" max="3802" width="33.6640625" style="5" customWidth="1"/>
    <col min="3803" max="3803" width="48.6640625" style="5" customWidth="1"/>
    <col min="3804" max="4052" width="8.83203125" style="5"/>
    <col min="4053" max="4053" width="5.1640625" style="5" customWidth="1"/>
    <col min="4054" max="4054" width="59" style="5" customWidth="1"/>
    <col min="4055" max="4055" width="36.6640625" style="5" customWidth="1"/>
    <col min="4056" max="4056" width="16.1640625" style="5" customWidth="1"/>
    <col min="4057" max="4057" width="25.1640625" style="5" customWidth="1"/>
    <col min="4058" max="4058" width="33.6640625" style="5" customWidth="1"/>
    <col min="4059" max="4059" width="48.6640625" style="5" customWidth="1"/>
    <col min="4060" max="4308" width="8.83203125" style="5"/>
    <col min="4309" max="4309" width="5.1640625" style="5" customWidth="1"/>
    <col min="4310" max="4310" width="59" style="5" customWidth="1"/>
    <col min="4311" max="4311" width="36.6640625" style="5" customWidth="1"/>
    <col min="4312" max="4312" width="16.1640625" style="5" customWidth="1"/>
    <col min="4313" max="4313" width="25.1640625" style="5" customWidth="1"/>
    <col min="4314" max="4314" width="33.6640625" style="5" customWidth="1"/>
    <col min="4315" max="4315" width="48.6640625" style="5" customWidth="1"/>
    <col min="4316" max="4564" width="8.83203125" style="5"/>
    <col min="4565" max="4565" width="5.1640625" style="5" customWidth="1"/>
    <col min="4566" max="4566" width="59" style="5" customWidth="1"/>
    <col min="4567" max="4567" width="36.6640625" style="5" customWidth="1"/>
    <col min="4568" max="4568" width="16.1640625" style="5" customWidth="1"/>
    <col min="4569" max="4569" width="25.1640625" style="5" customWidth="1"/>
    <col min="4570" max="4570" width="33.6640625" style="5" customWidth="1"/>
    <col min="4571" max="4571" width="48.6640625" style="5" customWidth="1"/>
    <col min="4572" max="4820" width="8.83203125" style="5"/>
    <col min="4821" max="4821" width="5.1640625" style="5" customWidth="1"/>
    <col min="4822" max="4822" width="59" style="5" customWidth="1"/>
    <col min="4823" max="4823" width="36.6640625" style="5" customWidth="1"/>
    <col min="4824" max="4824" width="16.1640625" style="5" customWidth="1"/>
    <col min="4825" max="4825" width="25.1640625" style="5" customWidth="1"/>
    <col min="4826" max="4826" width="33.6640625" style="5" customWidth="1"/>
    <col min="4827" max="4827" width="48.6640625" style="5" customWidth="1"/>
    <col min="4828" max="5076" width="8.83203125" style="5"/>
    <col min="5077" max="5077" width="5.1640625" style="5" customWidth="1"/>
    <col min="5078" max="5078" width="59" style="5" customWidth="1"/>
    <col min="5079" max="5079" width="36.6640625" style="5" customWidth="1"/>
    <col min="5080" max="5080" width="16.1640625" style="5" customWidth="1"/>
    <col min="5081" max="5081" width="25.1640625" style="5" customWidth="1"/>
    <col min="5082" max="5082" width="33.6640625" style="5" customWidth="1"/>
    <col min="5083" max="5083" width="48.6640625" style="5" customWidth="1"/>
    <col min="5084" max="5332" width="8.83203125" style="5"/>
    <col min="5333" max="5333" width="5.1640625" style="5" customWidth="1"/>
    <col min="5334" max="5334" width="59" style="5" customWidth="1"/>
    <col min="5335" max="5335" width="36.6640625" style="5" customWidth="1"/>
    <col min="5336" max="5336" width="16.1640625" style="5" customWidth="1"/>
    <col min="5337" max="5337" width="25.1640625" style="5" customWidth="1"/>
    <col min="5338" max="5338" width="33.6640625" style="5" customWidth="1"/>
    <col min="5339" max="5339" width="48.6640625" style="5" customWidth="1"/>
    <col min="5340" max="5588" width="8.83203125" style="5"/>
    <col min="5589" max="5589" width="5.1640625" style="5" customWidth="1"/>
    <col min="5590" max="5590" width="59" style="5" customWidth="1"/>
    <col min="5591" max="5591" width="36.6640625" style="5" customWidth="1"/>
    <col min="5592" max="5592" width="16.1640625" style="5" customWidth="1"/>
    <col min="5593" max="5593" width="25.1640625" style="5" customWidth="1"/>
    <col min="5594" max="5594" width="33.6640625" style="5" customWidth="1"/>
    <col min="5595" max="5595" width="48.6640625" style="5" customWidth="1"/>
    <col min="5596" max="5844" width="8.83203125" style="5"/>
    <col min="5845" max="5845" width="5.1640625" style="5" customWidth="1"/>
    <col min="5846" max="5846" width="59" style="5" customWidth="1"/>
    <col min="5847" max="5847" width="36.6640625" style="5" customWidth="1"/>
    <col min="5848" max="5848" width="16.1640625" style="5" customWidth="1"/>
    <col min="5849" max="5849" width="25.1640625" style="5" customWidth="1"/>
    <col min="5850" max="5850" width="33.6640625" style="5" customWidth="1"/>
    <col min="5851" max="5851" width="48.6640625" style="5" customWidth="1"/>
    <col min="5852" max="6100" width="8.83203125" style="5"/>
    <col min="6101" max="6101" width="5.1640625" style="5" customWidth="1"/>
    <col min="6102" max="6102" width="59" style="5" customWidth="1"/>
    <col min="6103" max="6103" width="36.6640625" style="5" customWidth="1"/>
    <col min="6104" max="6104" width="16.1640625" style="5" customWidth="1"/>
    <col min="6105" max="6105" width="25.1640625" style="5" customWidth="1"/>
    <col min="6106" max="6106" width="33.6640625" style="5" customWidth="1"/>
    <col min="6107" max="6107" width="48.6640625" style="5" customWidth="1"/>
    <col min="6108" max="6356" width="8.83203125" style="5"/>
    <col min="6357" max="6357" width="5.1640625" style="5" customWidth="1"/>
    <col min="6358" max="6358" width="59" style="5" customWidth="1"/>
    <col min="6359" max="6359" width="36.6640625" style="5" customWidth="1"/>
    <col min="6360" max="6360" width="16.1640625" style="5" customWidth="1"/>
    <col min="6361" max="6361" width="25.1640625" style="5" customWidth="1"/>
    <col min="6362" max="6362" width="33.6640625" style="5" customWidth="1"/>
    <col min="6363" max="6363" width="48.6640625" style="5" customWidth="1"/>
    <col min="6364" max="6612" width="8.83203125" style="5"/>
    <col min="6613" max="6613" width="5.1640625" style="5" customWidth="1"/>
    <col min="6614" max="6614" width="59" style="5" customWidth="1"/>
    <col min="6615" max="6615" width="36.6640625" style="5" customWidth="1"/>
    <col min="6616" max="6616" width="16.1640625" style="5" customWidth="1"/>
    <col min="6617" max="6617" width="25.1640625" style="5" customWidth="1"/>
    <col min="6618" max="6618" width="33.6640625" style="5" customWidth="1"/>
    <col min="6619" max="6619" width="48.6640625" style="5" customWidth="1"/>
    <col min="6620" max="6868" width="8.83203125" style="5"/>
    <col min="6869" max="6869" width="5.1640625" style="5" customWidth="1"/>
    <col min="6870" max="6870" width="59" style="5" customWidth="1"/>
    <col min="6871" max="6871" width="36.6640625" style="5" customWidth="1"/>
    <col min="6872" max="6872" width="16.1640625" style="5" customWidth="1"/>
    <col min="6873" max="6873" width="25.1640625" style="5" customWidth="1"/>
    <col min="6874" max="6874" width="33.6640625" style="5" customWidth="1"/>
    <col min="6875" max="6875" width="48.6640625" style="5" customWidth="1"/>
    <col min="6876" max="7124" width="8.83203125" style="5"/>
    <col min="7125" max="7125" width="5.1640625" style="5" customWidth="1"/>
    <col min="7126" max="7126" width="59" style="5" customWidth="1"/>
    <col min="7127" max="7127" width="36.6640625" style="5" customWidth="1"/>
    <col min="7128" max="7128" width="16.1640625" style="5" customWidth="1"/>
    <col min="7129" max="7129" width="25.1640625" style="5" customWidth="1"/>
    <col min="7130" max="7130" width="33.6640625" style="5" customWidth="1"/>
    <col min="7131" max="7131" width="48.6640625" style="5" customWidth="1"/>
    <col min="7132" max="7380" width="8.83203125" style="5"/>
    <col min="7381" max="7381" width="5.1640625" style="5" customWidth="1"/>
    <col min="7382" max="7382" width="59" style="5" customWidth="1"/>
    <col min="7383" max="7383" width="36.6640625" style="5" customWidth="1"/>
    <col min="7384" max="7384" width="16.1640625" style="5" customWidth="1"/>
    <col min="7385" max="7385" width="25.1640625" style="5" customWidth="1"/>
    <col min="7386" max="7386" width="33.6640625" style="5" customWidth="1"/>
    <col min="7387" max="7387" width="48.6640625" style="5" customWidth="1"/>
    <col min="7388" max="7636" width="8.83203125" style="5"/>
    <col min="7637" max="7637" width="5.1640625" style="5" customWidth="1"/>
    <col min="7638" max="7638" width="59" style="5" customWidth="1"/>
    <col min="7639" max="7639" width="36.6640625" style="5" customWidth="1"/>
    <col min="7640" max="7640" width="16.1640625" style="5" customWidth="1"/>
    <col min="7641" max="7641" width="25.1640625" style="5" customWidth="1"/>
    <col min="7642" max="7642" width="33.6640625" style="5" customWidth="1"/>
    <col min="7643" max="7643" width="48.6640625" style="5" customWidth="1"/>
    <col min="7644" max="7892" width="8.83203125" style="5"/>
    <col min="7893" max="7893" width="5.1640625" style="5" customWidth="1"/>
    <col min="7894" max="7894" width="59" style="5" customWidth="1"/>
    <col min="7895" max="7895" width="36.6640625" style="5" customWidth="1"/>
    <col min="7896" max="7896" width="16.1640625" style="5" customWidth="1"/>
    <col min="7897" max="7897" width="25.1640625" style="5" customWidth="1"/>
    <col min="7898" max="7898" width="33.6640625" style="5" customWidth="1"/>
    <col min="7899" max="7899" width="48.6640625" style="5" customWidth="1"/>
    <col min="7900" max="8148" width="8.83203125" style="5"/>
    <col min="8149" max="8149" width="5.1640625" style="5" customWidth="1"/>
    <col min="8150" max="8150" width="59" style="5" customWidth="1"/>
    <col min="8151" max="8151" width="36.6640625" style="5" customWidth="1"/>
    <col min="8152" max="8152" width="16.1640625" style="5" customWidth="1"/>
    <col min="8153" max="8153" width="25.1640625" style="5" customWidth="1"/>
    <col min="8154" max="8154" width="33.6640625" style="5" customWidth="1"/>
    <col min="8155" max="8155" width="48.6640625" style="5" customWidth="1"/>
    <col min="8156" max="8404" width="8.83203125" style="5"/>
    <col min="8405" max="8405" width="5.1640625" style="5" customWidth="1"/>
    <col min="8406" max="8406" width="59" style="5" customWidth="1"/>
    <col min="8407" max="8407" width="36.6640625" style="5" customWidth="1"/>
    <col min="8408" max="8408" width="16.1640625" style="5" customWidth="1"/>
    <col min="8409" max="8409" width="25.1640625" style="5" customWidth="1"/>
    <col min="8410" max="8410" width="33.6640625" style="5" customWidth="1"/>
    <col min="8411" max="8411" width="48.6640625" style="5" customWidth="1"/>
    <col min="8412" max="8660" width="8.83203125" style="5"/>
    <col min="8661" max="8661" width="5.1640625" style="5" customWidth="1"/>
    <col min="8662" max="8662" width="59" style="5" customWidth="1"/>
    <col min="8663" max="8663" width="36.6640625" style="5" customWidth="1"/>
    <col min="8664" max="8664" width="16.1640625" style="5" customWidth="1"/>
    <col min="8665" max="8665" width="25.1640625" style="5" customWidth="1"/>
    <col min="8666" max="8666" width="33.6640625" style="5" customWidth="1"/>
    <col min="8667" max="8667" width="48.6640625" style="5" customWidth="1"/>
    <col min="8668" max="8916" width="8.83203125" style="5"/>
    <col min="8917" max="8917" width="5.1640625" style="5" customWidth="1"/>
    <col min="8918" max="8918" width="59" style="5" customWidth="1"/>
    <col min="8919" max="8919" width="36.6640625" style="5" customWidth="1"/>
    <col min="8920" max="8920" width="16.1640625" style="5" customWidth="1"/>
    <col min="8921" max="8921" width="25.1640625" style="5" customWidth="1"/>
    <col min="8922" max="8922" width="33.6640625" style="5" customWidth="1"/>
    <col min="8923" max="8923" width="48.6640625" style="5" customWidth="1"/>
    <col min="8924" max="9172" width="8.83203125" style="5"/>
    <col min="9173" max="9173" width="5.1640625" style="5" customWidth="1"/>
    <col min="9174" max="9174" width="59" style="5" customWidth="1"/>
    <col min="9175" max="9175" width="36.6640625" style="5" customWidth="1"/>
    <col min="9176" max="9176" width="16.1640625" style="5" customWidth="1"/>
    <col min="9177" max="9177" width="25.1640625" style="5" customWidth="1"/>
    <col min="9178" max="9178" width="33.6640625" style="5" customWidth="1"/>
    <col min="9179" max="9179" width="48.6640625" style="5" customWidth="1"/>
    <col min="9180" max="9428" width="8.83203125" style="5"/>
    <col min="9429" max="9429" width="5.1640625" style="5" customWidth="1"/>
    <col min="9430" max="9430" width="59" style="5" customWidth="1"/>
    <col min="9431" max="9431" width="36.6640625" style="5" customWidth="1"/>
    <col min="9432" max="9432" width="16.1640625" style="5" customWidth="1"/>
    <col min="9433" max="9433" width="25.1640625" style="5" customWidth="1"/>
    <col min="9434" max="9434" width="33.6640625" style="5" customWidth="1"/>
    <col min="9435" max="9435" width="48.6640625" style="5" customWidth="1"/>
    <col min="9436" max="9684" width="8.83203125" style="5"/>
    <col min="9685" max="9685" width="5.1640625" style="5" customWidth="1"/>
    <col min="9686" max="9686" width="59" style="5" customWidth="1"/>
    <col min="9687" max="9687" width="36.6640625" style="5" customWidth="1"/>
    <col min="9688" max="9688" width="16.1640625" style="5" customWidth="1"/>
    <col min="9689" max="9689" width="25.1640625" style="5" customWidth="1"/>
    <col min="9690" max="9690" width="33.6640625" style="5" customWidth="1"/>
    <col min="9691" max="9691" width="48.6640625" style="5" customWidth="1"/>
    <col min="9692" max="9940" width="8.83203125" style="5"/>
    <col min="9941" max="9941" width="5.1640625" style="5" customWidth="1"/>
    <col min="9942" max="9942" width="59" style="5" customWidth="1"/>
    <col min="9943" max="9943" width="36.6640625" style="5" customWidth="1"/>
    <col min="9944" max="9944" width="16.1640625" style="5" customWidth="1"/>
    <col min="9945" max="9945" width="25.1640625" style="5" customWidth="1"/>
    <col min="9946" max="9946" width="33.6640625" style="5" customWidth="1"/>
    <col min="9947" max="9947" width="48.6640625" style="5" customWidth="1"/>
    <col min="9948" max="10196" width="8.83203125" style="5"/>
    <col min="10197" max="10197" width="5.1640625" style="5" customWidth="1"/>
    <col min="10198" max="10198" width="59" style="5" customWidth="1"/>
    <col min="10199" max="10199" width="36.6640625" style="5" customWidth="1"/>
    <col min="10200" max="10200" width="16.1640625" style="5" customWidth="1"/>
    <col min="10201" max="10201" width="25.1640625" style="5" customWidth="1"/>
    <col min="10202" max="10202" width="33.6640625" style="5" customWidth="1"/>
    <col min="10203" max="10203" width="48.6640625" style="5" customWidth="1"/>
    <col min="10204" max="10452" width="8.83203125" style="5"/>
    <col min="10453" max="10453" width="5.1640625" style="5" customWidth="1"/>
    <col min="10454" max="10454" width="59" style="5" customWidth="1"/>
    <col min="10455" max="10455" width="36.6640625" style="5" customWidth="1"/>
    <col min="10456" max="10456" width="16.1640625" style="5" customWidth="1"/>
    <col min="10457" max="10457" width="25.1640625" style="5" customWidth="1"/>
    <col min="10458" max="10458" width="33.6640625" style="5" customWidth="1"/>
    <col min="10459" max="10459" width="48.6640625" style="5" customWidth="1"/>
    <col min="10460" max="10708" width="8.83203125" style="5"/>
    <col min="10709" max="10709" width="5.1640625" style="5" customWidth="1"/>
    <col min="10710" max="10710" width="59" style="5" customWidth="1"/>
    <col min="10711" max="10711" width="36.6640625" style="5" customWidth="1"/>
    <col min="10712" max="10712" width="16.1640625" style="5" customWidth="1"/>
    <col min="10713" max="10713" width="25.1640625" style="5" customWidth="1"/>
    <col min="10714" max="10714" width="33.6640625" style="5" customWidth="1"/>
    <col min="10715" max="10715" width="48.6640625" style="5" customWidth="1"/>
    <col min="10716" max="10964" width="8.83203125" style="5"/>
    <col min="10965" max="10965" width="5.1640625" style="5" customWidth="1"/>
    <col min="10966" max="10966" width="59" style="5" customWidth="1"/>
    <col min="10967" max="10967" width="36.6640625" style="5" customWidth="1"/>
    <col min="10968" max="10968" width="16.1640625" style="5" customWidth="1"/>
    <col min="10969" max="10969" width="25.1640625" style="5" customWidth="1"/>
    <col min="10970" max="10970" width="33.6640625" style="5" customWidth="1"/>
    <col min="10971" max="10971" width="48.6640625" style="5" customWidth="1"/>
    <col min="10972" max="11220" width="8.83203125" style="5"/>
    <col min="11221" max="11221" width="5.1640625" style="5" customWidth="1"/>
    <col min="11222" max="11222" width="59" style="5" customWidth="1"/>
    <col min="11223" max="11223" width="36.6640625" style="5" customWidth="1"/>
    <col min="11224" max="11224" width="16.1640625" style="5" customWidth="1"/>
    <col min="11225" max="11225" width="25.1640625" style="5" customWidth="1"/>
    <col min="11226" max="11226" width="33.6640625" style="5" customWidth="1"/>
    <col min="11227" max="11227" width="48.6640625" style="5" customWidth="1"/>
    <col min="11228" max="11476" width="8.83203125" style="5"/>
    <col min="11477" max="11477" width="5.1640625" style="5" customWidth="1"/>
    <col min="11478" max="11478" width="59" style="5" customWidth="1"/>
    <col min="11479" max="11479" width="36.6640625" style="5" customWidth="1"/>
    <col min="11480" max="11480" width="16.1640625" style="5" customWidth="1"/>
    <col min="11481" max="11481" width="25.1640625" style="5" customWidth="1"/>
    <col min="11482" max="11482" width="33.6640625" style="5" customWidth="1"/>
    <col min="11483" max="11483" width="48.6640625" style="5" customWidth="1"/>
    <col min="11484" max="11732" width="8.83203125" style="5"/>
    <col min="11733" max="11733" width="5.1640625" style="5" customWidth="1"/>
    <col min="11734" max="11734" width="59" style="5" customWidth="1"/>
    <col min="11735" max="11735" width="36.6640625" style="5" customWidth="1"/>
    <col min="11736" max="11736" width="16.1640625" style="5" customWidth="1"/>
    <col min="11737" max="11737" width="25.1640625" style="5" customWidth="1"/>
    <col min="11738" max="11738" width="33.6640625" style="5" customWidth="1"/>
    <col min="11739" max="11739" width="48.6640625" style="5" customWidth="1"/>
    <col min="11740" max="11988" width="8.83203125" style="5"/>
    <col min="11989" max="11989" width="5.1640625" style="5" customWidth="1"/>
    <col min="11990" max="11990" width="59" style="5" customWidth="1"/>
    <col min="11991" max="11991" width="36.6640625" style="5" customWidth="1"/>
    <col min="11992" max="11992" width="16.1640625" style="5" customWidth="1"/>
    <col min="11993" max="11993" width="25.1640625" style="5" customWidth="1"/>
    <col min="11994" max="11994" width="33.6640625" style="5" customWidth="1"/>
    <col min="11995" max="11995" width="48.6640625" style="5" customWidth="1"/>
    <col min="11996" max="12244" width="8.83203125" style="5"/>
    <col min="12245" max="12245" width="5.1640625" style="5" customWidth="1"/>
    <col min="12246" max="12246" width="59" style="5" customWidth="1"/>
    <col min="12247" max="12247" width="36.6640625" style="5" customWidth="1"/>
    <col min="12248" max="12248" width="16.1640625" style="5" customWidth="1"/>
    <col min="12249" max="12249" width="25.1640625" style="5" customWidth="1"/>
    <col min="12250" max="12250" width="33.6640625" style="5" customWidth="1"/>
    <col min="12251" max="12251" width="48.6640625" style="5" customWidth="1"/>
    <col min="12252" max="12500" width="8.83203125" style="5"/>
    <col min="12501" max="12501" width="5.1640625" style="5" customWidth="1"/>
    <col min="12502" max="12502" width="59" style="5" customWidth="1"/>
    <col min="12503" max="12503" width="36.6640625" style="5" customWidth="1"/>
    <col min="12504" max="12504" width="16.1640625" style="5" customWidth="1"/>
    <col min="12505" max="12505" width="25.1640625" style="5" customWidth="1"/>
    <col min="12506" max="12506" width="33.6640625" style="5" customWidth="1"/>
    <col min="12507" max="12507" width="48.6640625" style="5" customWidth="1"/>
    <col min="12508" max="12756" width="8.83203125" style="5"/>
    <col min="12757" max="12757" width="5.1640625" style="5" customWidth="1"/>
    <col min="12758" max="12758" width="59" style="5" customWidth="1"/>
    <col min="12759" max="12759" width="36.6640625" style="5" customWidth="1"/>
    <col min="12760" max="12760" width="16.1640625" style="5" customWidth="1"/>
    <col min="12761" max="12761" width="25.1640625" style="5" customWidth="1"/>
    <col min="12762" max="12762" width="33.6640625" style="5" customWidth="1"/>
    <col min="12763" max="12763" width="48.6640625" style="5" customWidth="1"/>
    <col min="12764" max="13012" width="8.83203125" style="5"/>
    <col min="13013" max="13013" width="5.1640625" style="5" customWidth="1"/>
    <col min="13014" max="13014" width="59" style="5" customWidth="1"/>
    <col min="13015" max="13015" width="36.6640625" style="5" customWidth="1"/>
    <col min="13016" max="13016" width="16.1640625" style="5" customWidth="1"/>
    <col min="13017" max="13017" width="25.1640625" style="5" customWidth="1"/>
    <col min="13018" max="13018" width="33.6640625" style="5" customWidth="1"/>
    <col min="13019" max="13019" width="48.6640625" style="5" customWidth="1"/>
    <col min="13020" max="13268" width="8.83203125" style="5"/>
    <col min="13269" max="13269" width="5.1640625" style="5" customWidth="1"/>
    <col min="13270" max="13270" width="59" style="5" customWidth="1"/>
    <col min="13271" max="13271" width="36.6640625" style="5" customWidth="1"/>
    <col min="13272" max="13272" width="16.1640625" style="5" customWidth="1"/>
    <col min="13273" max="13273" width="25.1640625" style="5" customWidth="1"/>
    <col min="13274" max="13274" width="33.6640625" style="5" customWidth="1"/>
    <col min="13275" max="13275" width="48.6640625" style="5" customWidth="1"/>
    <col min="13276" max="13524" width="8.83203125" style="5"/>
    <col min="13525" max="13525" width="5.1640625" style="5" customWidth="1"/>
    <col min="13526" max="13526" width="59" style="5" customWidth="1"/>
    <col min="13527" max="13527" width="36.6640625" style="5" customWidth="1"/>
    <col min="13528" max="13528" width="16.1640625" style="5" customWidth="1"/>
    <col min="13529" max="13529" width="25.1640625" style="5" customWidth="1"/>
    <col min="13530" max="13530" width="33.6640625" style="5" customWidth="1"/>
    <col min="13531" max="13531" width="48.6640625" style="5" customWidth="1"/>
    <col min="13532" max="13780" width="8.83203125" style="5"/>
    <col min="13781" max="13781" width="5.1640625" style="5" customWidth="1"/>
    <col min="13782" max="13782" width="59" style="5" customWidth="1"/>
    <col min="13783" max="13783" width="36.6640625" style="5" customWidth="1"/>
    <col min="13784" max="13784" width="16.1640625" style="5" customWidth="1"/>
    <col min="13785" max="13785" width="25.1640625" style="5" customWidth="1"/>
    <col min="13786" max="13786" width="33.6640625" style="5" customWidth="1"/>
    <col min="13787" max="13787" width="48.6640625" style="5" customWidth="1"/>
    <col min="13788" max="14036" width="8.83203125" style="5"/>
    <col min="14037" max="14037" width="5.1640625" style="5" customWidth="1"/>
    <col min="14038" max="14038" width="59" style="5" customWidth="1"/>
    <col min="14039" max="14039" width="36.6640625" style="5" customWidth="1"/>
    <col min="14040" max="14040" width="16.1640625" style="5" customWidth="1"/>
    <col min="14041" max="14041" width="25.1640625" style="5" customWidth="1"/>
    <col min="14042" max="14042" width="33.6640625" style="5" customWidth="1"/>
    <col min="14043" max="14043" width="48.6640625" style="5" customWidth="1"/>
    <col min="14044" max="14292" width="8.83203125" style="5"/>
    <col min="14293" max="14293" width="5.1640625" style="5" customWidth="1"/>
    <col min="14294" max="14294" width="59" style="5" customWidth="1"/>
    <col min="14295" max="14295" width="36.6640625" style="5" customWidth="1"/>
    <col min="14296" max="14296" width="16.1640625" style="5" customWidth="1"/>
    <col min="14297" max="14297" width="25.1640625" style="5" customWidth="1"/>
    <col min="14298" max="14298" width="33.6640625" style="5" customWidth="1"/>
    <col min="14299" max="14299" width="48.6640625" style="5" customWidth="1"/>
    <col min="14300" max="14548" width="8.83203125" style="5"/>
    <col min="14549" max="14549" width="5.1640625" style="5" customWidth="1"/>
    <col min="14550" max="14550" width="59" style="5" customWidth="1"/>
    <col min="14551" max="14551" width="36.6640625" style="5" customWidth="1"/>
    <col min="14552" max="14552" width="16.1640625" style="5" customWidth="1"/>
    <col min="14553" max="14553" width="25.1640625" style="5" customWidth="1"/>
    <col min="14554" max="14554" width="33.6640625" style="5" customWidth="1"/>
    <col min="14555" max="14555" width="48.6640625" style="5" customWidth="1"/>
    <col min="14556" max="14804" width="8.83203125" style="5"/>
    <col min="14805" max="14805" width="5.1640625" style="5" customWidth="1"/>
    <col min="14806" max="14806" width="59" style="5" customWidth="1"/>
    <col min="14807" max="14807" width="36.6640625" style="5" customWidth="1"/>
    <col min="14808" max="14808" width="16.1640625" style="5" customWidth="1"/>
    <col min="14809" max="14809" width="25.1640625" style="5" customWidth="1"/>
    <col min="14810" max="14810" width="33.6640625" style="5" customWidth="1"/>
    <col min="14811" max="14811" width="48.6640625" style="5" customWidth="1"/>
    <col min="14812" max="15060" width="8.83203125" style="5"/>
    <col min="15061" max="15061" width="5.1640625" style="5" customWidth="1"/>
    <col min="15062" max="15062" width="59" style="5" customWidth="1"/>
    <col min="15063" max="15063" width="36.6640625" style="5" customWidth="1"/>
    <col min="15064" max="15064" width="16.1640625" style="5" customWidth="1"/>
    <col min="15065" max="15065" width="25.1640625" style="5" customWidth="1"/>
    <col min="15066" max="15066" width="33.6640625" style="5" customWidth="1"/>
    <col min="15067" max="15067" width="48.6640625" style="5" customWidth="1"/>
    <col min="15068" max="15316" width="8.83203125" style="5"/>
    <col min="15317" max="15317" width="5.1640625" style="5" customWidth="1"/>
    <col min="15318" max="15318" width="59" style="5" customWidth="1"/>
    <col min="15319" max="15319" width="36.6640625" style="5" customWidth="1"/>
    <col min="15320" max="15320" width="16.1640625" style="5" customWidth="1"/>
    <col min="15321" max="15321" width="25.1640625" style="5" customWidth="1"/>
    <col min="15322" max="15322" width="33.6640625" style="5" customWidth="1"/>
    <col min="15323" max="15323" width="48.6640625" style="5" customWidth="1"/>
    <col min="15324" max="15572" width="8.83203125" style="5"/>
    <col min="15573" max="15573" width="5.1640625" style="5" customWidth="1"/>
    <col min="15574" max="15574" width="59" style="5" customWidth="1"/>
    <col min="15575" max="15575" width="36.6640625" style="5" customWidth="1"/>
    <col min="15576" max="15576" width="16.1640625" style="5" customWidth="1"/>
    <col min="15577" max="15577" width="25.1640625" style="5" customWidth="1"/>
    <col min="15578" max="15578" width="33.6640625" style="5" customWidth="1"/>
    <col min="15579" max="15579" width="48.6640625" style="5" customWidth="1"/>
    <col min="15580" max="15828" width="8.83203125" style="5"/>
    <col min="15829" max="15829" width="5.1640625" style="5" customWidth="1"/>
    <col min="15830" max="15830" width="59" style="5" customWidth="1"/>
    <col min="15831" max="15831" width="36.6640625" style="5" customWidth="1"/>
    <col min="15832" max="15832" width="16.1640625" style="5" customWidth="1"/>
    <col min="15833" max="15833" width="25.1640625" style="5" customWidth="1"/>
    <col min="15834" max="15834" width="33.6640625" style="5" customWidth="1"/>
    <col min="15835" max="15835" width="48.6640625" style="5" customWidth="1"/>
    <col min="15836" max="16084" width="8.83203125" style="5"/>
    <col min="16085" max="16085" width="5.1640625" style="5" customWidth="1"/>
    <col min="16086" max="16086" width="59" style="5" customWidth="1"/>
    <col min="16087" max="16087" width="36.6640625" style="5" customWidth="1"/>
    <col min="16088" max="16088" width="16.1640625" style="5" customWidth="1"/>
    <col min="16089" max="16089" width="25.1640625" style="5" customWidth="1"/>
    <col min="16090" max="16090" width="33.6640625" style="5" customWidth="1"/>
    <col min="16091" max="16091" width="48.6640625" style="5" customWidth="1"/>
    <col min="16092" max="16383" width="8.83203125" style="5"/>
    <col min="16384" max="16384" width="9.1640625" style="5" customWidth="1"/>
  </cols>
  <sheetData>
    <row r="1" spans="1:70" s="4" customFormat="1" ht="33" customHeight="1" thickBot="1" x14ac:dyDescent="0.25">
      <c r="A1" s="1" t="s">
        <v>102</v>
      </c>
      <c r="B1" s="2"/>
      <c r="C1" s="3"/>
      <c r="D1" s="3"/>
      <c r="G1" s="69"/>
      <c r="H1" s="69"/>
      <c r="I1" s="3"/>
      <c r="J1" s="3"/>
      <c r="L1" s="20"/>
      <c r="N1" s="22"/>
      <c r="S1" s="69"/>
      <c r="T1" s="69"/>
      <c r="Y1" s="69"/>
      <c r="Z1" s="69"/>
      <c r="AE1" s="69"/>
      <c r="AF1" s="69"/>
      <c r="AK1" s="69"/>
      <c r="AL1" s="69"/>
      <c r="AQ1" s="69"/>
      <c r="AR1" s="69"/>
      <c r="AW1" s="69"/>
      <c r="AX1" s="69"/>
      <c r="BC1" s="69"/>
      <c r="BD1" s="69"/>
      <c r="BI1" s="69"/>
      <c r="BJ1" s="69"/>
      <c r="BM1" s="74"/>
      <c r="BN1" s="74"/>
      <c r="BO1" s="69"/>
      <c r="BP1" s="69"/>
    </row>
    <row r="2" spans="1:70" ht="36" customHeight="1" thickBot="1" x14ac:dyDescent="0.25">
      <c r="A2" s="139" t="s">
        <v>53</v>
      </c>
      <c r="B2" s="140"/>
      <c r="C2" s="141"/>
      <c r="D2" s="141"/>
      <c r="E2" s="141"/>
      <c r="F2" s="141"/>
      <c r="G2" s="141"/>
      <c r="H2" s="141"/>
      <c r="I2" s="141"/>
      <c r="J2" s="141"/>
      <c r="K2" s="142"/>
      <c r="L2" s="47"/>
      <c r="S2" s="73"/>
      <c r="T2" s="73"/>
      <c r="Y2" s="73"/>
      <c r="Z2" s="73"/>
      <c r="AE2" s="73"/>
      <c r="AF2" s="73"/>
      <c r="AK2" s="73"/>
      <c r="AL2" s="73"/>
      <c r="AQ2" s="73"/>
      <c r="AR2" s="73"/>
      <c r="AW2" s="73"/>
      <c r="AX2" s="73"/>
      <c r="BC2" s="73"/>
      <c r="BD2" s="73"/>
      <c r="BI2" s="73"/>
      <c r="BJ2" s="73"/>
      <c r="BM2" s="75"/>
      <c r="BN2" s="75"/>
      <c r="BO2" s="73"/>
      <c r="BP2" s="73"/>
    </row>
    <row r="3" spans="1:70" ht="21.75" customHeight="1" thickBot="1" x14ac:dyDescent="0.25">
      <c r="A3" s="143" t="s">
        <v>54</v>
      </c>
      <c r="B3" s="144"/>
      <c r="C3" s="52"/>
      <c r="D3" s="52"/>
      <c r="E3" s="53"/>
      <c r="F3" s="53"/>
      <c r="G3" s="70"/>
      <c r="H3" s="70"/>
      <c r="I3" s="52"/>
      <c r="J3" s="52"/>
      <c r="K3" s="54"/>
      <c r="S3" s="73"/>
      <c r="T3" s="73"/>
      <c r="Y3" s="73"/>
      <c r="Z3" s="73"/>
      <c r="AE3" s="73"/>
      <c r="AF3" s="73"/>
      <c r="AK3" s="73"/>
      <c r="AL3" s="73"/>
      <c r="AQ3" s="73"/>
      <c r="AR3" s="73"/>
      <c r="AW3" s="73"/>
      <c r="AX3" s="73"/>
      <c r="BC3" s="73"/>
      <c r="BD3" s="73"/>
      <c r="BI3" s="73"/>
      <c r="BJ3" s="73"/>
      <c r="BM3" s="75"/>
      <c r="BN3" s="75"/>
      <c r="BO3" s="73"/>
      <c r="BP3" s="73"/>
    </row>
    <row r="4" spans="1:70" ht="19" x14ac:dyDescent="0.2">
      <c r="A4" s="145" t="s">
        <v>55</v>
      </c>
      <c r="B4" s="146"/>
      <c r="C4" s="137" t="s">
        <v>56</v>
      </c>
      <c r="D4" s="137"/>
      <c r="E4" s="137"/>
      <c r="F4" s="137"/>
      <c r="G4" s="137"/>
      <c r="H4" s="138"/>
      <c r="I4" s="136" t="s">
        <v>57</v>
      </c>
      <c r="J4" s="137"/>
      <c r="K4" s="137"/>
      <c r="L4" s="137"/>
      <c r="M4" s="137"/>
      <c r="N4" s="138"/>
      <c r="O4" s="136" t="s">
        <v>58</v>
      </c>
      <c r="P4" s="137"/>
      <c r="Q4" s="137"/>
      <c r="R4" s="137"/>
      <c r="S4" s="137"/>
      <c r="T4" s="138"/>
      <c r="U4" s="136" t="s">
        <v>59</v>
      </c>
      <c r="V4" s="137"/>
      <c r="W4" s="137"/>
      <c r="X4" s="137"/>
      <c r="Y4" s="137"/>
      <c r="Z4" s="138"/>
      <c r="AA4" s="136" t="s">
        <v>60</v>
      </c>
      <c r="AB4" s="137"/>
      <c r="AC4" s="155"/>
      <c r="AD4" s="137"/>
      <c r="AE4" s="137"/>
      <c r="AF4" s="138"/>
      <c r="AG4" s="136" t="s">
        <v>61</v>
      </c>
      <c r="AH4" s="137"/>
      <c r="AI4" s="137"/>
      <c r="AJ4" s="137"/>
      <c r="AK4" s="137"/>
      <c r="AL4" s="138"/>
      <c r="AM4" s="136" t="s">
        <v>62</v>
      </c>
      <c r="AN4" s="137"/>
      <c r="AO4" s="137"/>
      <c r="AP4" s="137"/>
      <c r="AQ4" s="137"/>
      <c r="AR4" s="138"/>
      <c r="AS4" s="136" t="s">
        <v>63</v>
      </c>
      <c r="AT4" s="137"/>
      <c r="AU4" s="137"/>
      <c r="AV4" s="137"/>
      <c r="AW4" s="137"/>
      <c r="AX4" s="138"/>
      <c r="AY4" s="136" t="s">
        <v>64</v>
      </c>
      <c r="AZ4" s="137"/>
      <c r="BA4" s="137"/>
      <c r="BB4" s="137"/>
      <c r="BC4" s="137"/>
      <c r="BD4" s="138"/>
      <c r="BE4" s="136" t="s">
        <v>65</v>
      </c>
      <c r="BF4" s="137"/>
      <c r="BG4" s="137"/>
      <c r="BH4" s="137"/>
      <c r="BI4" s="137"/>
      <c r="BJ4" s="138"/>
      <c r="BK4" s="136" t="s">
        <v>66</v>
      </c>
      <c r="BL4" s="137"/>
      <c r="BM4" s="137"/>
      <c r="BN4" s="137"/>
      <c r="BO4" s="137"/>
      <c r="BP4" s="138"/>
    </row>
    <row r="5" spans="1:70" ht="30.5" customHeight="1" x14ac:dyDescent="0.2">
      <c r="A5" s="147" t="s">
        <v>67</v>
      </c>
      <c r="B5" s="150" t="s">
        <v>68</v>
      </c>
      <c r="C5" s="153" t="s">
        <v>69</v>
      </c>
      <c r="D5" s="153"/>
      <c r="E5" s="18">
        <f>E6+E7</f>
        <v>1768.48065</v>
      </c>
      <c r="F5" s="14"/>
      <c r="G5" s="14"/>
      <c r="H5" s="15"/>
      <c r="I5" s="154" t="str">
        <f>C5</f>
        <v xml:space="preserve">CONSTRUCTED NETWORK (km): </v>
      </c>
      <c r="J5" s="153"/>
      <c r="K5" s="18">
        <f>K6+K7</f>
        <v>1364.1354799999999</v>
      </c>
      <c r="L5" s="27"/>
      <c r="M5" s="14"/>
      <c r="N5" s="24"/>
      <c r="O5" s="154" t="str">
        <f>I5</f>
        <v xml:space="preserve">CONSTRUCTED NETWORK (km): </v>
      </c>
      <c r="P5" s="153"/>
      <c r="Q5" s="18">
        <f>Q6+Q7</f>
        <v>4156</v>
      </c>
      <c r="R5" s="27"/>
      <c r="S5" s="14"/>
      <c r="T5" s="24"/>
      <c r="U5" s="154" t="str">
        <f>O5</f>
        <v xml:space="preserve">CONSTRUCTED NETWORK (km): </v>
      </c>
      <c r="V5" s="153"/>
      <c r="W5" s="18">
        <f>W6+W7</f>
        <v>436.33</v>
      </c>
      <c r="X5" s="27"/>
      <c r="Y5" s="14"/>
      <c r="Z5" s="24"/>
      <c r="AA5" s="154" t="str">
        <f>U5</f>
        <v xml:space="preserve">CONSTRUCTED NETWORK (km): </v>
      </c>
      <c r="AB5" s="153"/>
      <c r="AC5" s="18">
        <f>AC6+AC7</f>
        <v>296.33999999999997</v>
      </c>
      <c r="AD5" s="14"/>
      <c r="AE5" s="14"/>
      <c r="AF5" s="15"/>
      <c r="AG5" s="154" t="str">
        <f>AA5</f>
        <v xml:space="preserve">CONSTRUCTED NETWORK (km): </v>
      </c>
      <c r="AH5" s="153"/>
      <c r="AI5" s="18">
        <f>AI6+AI7</f>
        <v>384.358</v>
      </c>
      <c r="AJ5" s="14"/>
      <c r="AK5" s="14"/>
      <c r="AL5" s="15"/>
      <c r="AM5" s="154" t="str">
        <f>AG5</f>
        <v xml:space="preserve">CONSTRUCTED NETWORK (km): </v>
      </c>
      <c r="AN5" s="153"/>
      <c r="AO5" s="18">
        <f>AO6+AO7</f>
        <v>171.15</v>
      </c>
      <c r="AP5" s="14"/>
      <c r="AQ5" s="14"/>
      <c r="AR5" s="15"/>
      <c r="AS5" s="154" t="str">
        <f>AM5</f>
        <v xml:space="preserve">CONSTRUCTED NETWORK (km): </v>
      </c>
      <c r="AT5" s="153"/>
      <c r="AU5" s="18">
        <f>AU6+AU7</f>
        <v>25.68</v>
      </c>
      <c r="AV5" s="14"/>
      <c r="AW5" s="14"/>
      <c r="AX5" s="15"/>
      <c r="AY5" s="154" t="str">
        <f>AS5</f>
        <v xml:space="preserve">CONSTRUCTED NETWORK (km): </v>
      </c>
      <c r="AZ5" s="153"/>
      <c r="BA5" s="18">
        <f>BA6+BA7</f>
        <v>1.03</v>
      </c>
      <c r="BB5" s="14"/>
      <c r="BC5" s="14"/>
      <c r="BD5" s="15"/>
      <c r="BE5" s="154" t="str">
        <f>AY5</f>
        <v xml:space="preserve">CONSTRUCTED NETWORK (km): </v>
      </c>
      <c r="BF5" s="153"/>
      <c r="BG5" s="18">
        <f>BG6+BG7</f>
        <v>6.87</v>
      </c>
      <c r="BH5" s="14"/>
      <c r="BI5" s="14"/>
      <c r="BJ5" s="15"/>
      <c r="BK5" s="154" t="str">
        <f>BE5</f>
        <v xml:space="preserve">CONSTRUCTED NETWORK (km): </v>
      </c>
      <c r="BL5" s="153"/>
      <c r="BM5" s="18">
        <f>E5+K5+Q5+W5+AC5+AI5+AO5+AU5+BA5+BG5</f>
        <v>8610.374130000002</v>
      </c>
      <c r="BN5" s="27"/>
      <c r="BO5" s="14"/>
      <c r="BP5" s="24"/>
    </row>
    <row r="6" spans="1:70" ht="18.75" customHeight="1" x14ac:dyDescent="0.2">
      <c r="A6" s="148"/>
      <c r="B6" s="151"/>
      <c r="C6" s="156" t="s">
        <v>18</v>
      </c>
      <c r="D6" s="157"/>
      <c r="E6" s="16">
        <f>'10.2024ΕΛ'!E6</f>
        <v>201.31</v>
      </c>
      <c r="F6" s="16"/>
      <c r="G6" s="16"/>
      <c r="H6" s="17"/>
      <c r="I6" s="158" t="s">
        <v>18</v>
      </c>
      <c r="J6" s="157"/>
      <c r="K6" s="16">
        <f>'10.2024ΕΛ'!K6</f>
        <v>126.67218</v>
      </c>
      <c r="L6" s="16"/>
      <c r="M6" s="16"/>
      <c r="N6" s="25"/>
      <c r="O6" s="158" t="s">
        <v>18</v>
      </c>
      <c r="P6" s="157"/>
      <c r="Q6" s="16">
        <f>'10.2024ΕΛ'!Q6</f>
        <v>347</v>
      </c>
      <c r="R6" s="16"/>
      <c r="S6" s="16"/>
      <c r="T6" s="25"/>
      <c r="U6" s="158" t="s">
        <v>18</v>
      </c>
      <c r="V6" s="157"/>
      <c r="W6" s="16">
        <f>'10.2024ΕΛ'!W6</f>
        <v>131.99</v>
      </c>
      <c r="X6" s="16"/>
      <c r="Y6" s="78"/>
      <c r="Z6" s="25"/>
      <c r="AA6" s="158" t="s">
        <v>18</v>
      </c>
      <c r="AB6" s="157"/>
      <c r="AC6" s="16">
        <f>'10.2024ΕΛ'!AC6</f>
        <v>83.89</v>
      </c>
      <c r="AD6" s="78"/>
      <c r="AE6" s="78"/>
      <c r="AF6" s="79"/>
      <c r="AG6" s="158" t="s">
        <v>18</v>
      </c>
      <c r="AH6" s="157"/>
      <c r="AI6" s="16">
        <f>'10.2024ΕΛ'!AI6</f>
        <v>129.357</v>
      </c>
      <c r="AJ6" s="78"/>
      <c r="AK6" s="78"/>
      <c r="AL6" s="79"/>
      <c r="AM6" s="158" t="s">
        <v>18</v>
      </c>
      <c r="AN6" s="157"/>
      <c r="AO6" s="16">
        <f>'10.2024ΕΛ'!AO6</f>
        <v>58.22</v>
      </c>
      <c r="AP6" s="78"/>
      <c r="AQ6" s="78"/>
      <c r="AR6" s="79"/>
      <c r="AS6" s="158" t="s">
        <v>18</v>
      </c>
      <c r="AT6" s="157"/>
      <c r="AU6" s="16">
        <f>'10.2024ΕΛ'!AU6</f>
        <v>9.6300000000000008</v>
      </c>
      <c r="AV6" s="78"/>
      <c r="AW6" s="78"/>
      <c r="AX6" s="79"/>
      <c r="AY6" s="158" t="s">
        <v>18</v>
      </c>
      <c r="AZ6" s="157"/>
      <c r="BA6" s="16">
        <f>'10.2024ΕΛ'!BA6</f>
        <v>1.03</v>
      </c>
      <c r="BB6" s="78"/>
      <c r="BC6" s="78"/>
      <c r="BD6" s="79"/>
      <c r="BE6" s="158" t="s">
        <v>18</v>
      </c>
      <c r="BF6" s="157"/>
      <c r="BG6" s="16">
        <f>'10.2024ΕΛ'!BG6</f>
        <v>6.87</v>
      </c>
      <c r="BH6" s="78"/>
      <c r="BI6" s="78"/>
      <c r="BJ6" s="79"/>
      <c r="BK6" s="158" t="s">
        <v>18</v>
      </c>
      <c r="BL6" s="157"/>
      <c r="BM6" s="16">
        <f>'10.2024ΕΛ'!BM6</f>
        <v>1095.9691799999998</v>
      </c>
      <c r="BN6" s="16"/>
      <c r="BO6" s="16"/>
      <c r="BP6" s="25"/>
    </row>
    <row r="7" spans="1:70" ht="16.25" customHeight="1" thickBot="1" x14ac:dyDescent="0.25">
      <c r="A7" s="148"/>
      <c r="B7" s="151"/>
      <c r="C7" s="161" t="s">
        <v>19</v>
      </c>
      <c r="D7" s="160"/>
      <c r="E7" s="16">
        <f>'10.2024ΕΛ'!E7</f>
        <v>1567.17065</v>
      </c>
      <c r="F7" s="18"/>
      <c r="G7" s="18"/>
      <c r="H7" s="28"/>
      <c r="I7" s="159" t="s">
        <v>19</v>
      </c>
      <c r="J7" s="160"/>
      <c r="K7" s="16">
        <f>'10.2024ΕΛ'!K7</f>
        <v>1237.4632999999999</v>
      </c>
      <c r="L7" s="18"/>
      <c r="M7" s="18"/>
      <c r="N7" s="29"/>
      <c r="O7" s="159" t="s">
        <v>19</v>
      </c>
      <c r="P7" s="160"/>
      <c r="Q7" s="18">
        <f>'10.2024ΕΛ'!Q7</f>
        <v>3809</v>
      </c>
      <c r="R7" s="18"/>
      <c r="S7" s="18"/>
      <c r="T7" s="29"/>
      <c r="U7" s="159" t="s">
        <v>19</v>
      </c>
      <c r="V7" s="160"/>
      <c r="W7" s="16">
        <f>'10.2024ΕΛ'!W7</f>
        <v>304.33999999999997</v>
      </c>
      <c r="X7" s="18"/>
      <c r="Y7" s="77"/>
      <c r="Z7" s="29"/>
      <c r="AA7" s="159" t="s">
        <v>19</v>
      </c>
      <c r="AB7" s="160"/>
      <c r="AC7" s="16">
        <f>'10.2024ΕΛ'!AC7</f>
        <v>212.45</v>
      </c>
      <c r="AD7" s="77"/>
      <c r="AE7" s="77"/>
      <c r="AF7" s="80"/>
      <c r="AG7" s="159" t="s">
        <v>19</v>
      </c>
      <c r="AH7" s="160"/>
      <c r="AI7" s="16">
        <f>'10.2024ΕΛ'!AI7</f>
        <v>255.001</v>
      </c>
      <c r="AJ7" s="77"/>
      <c r="AK7" s="77"/>
      <c r="AL7" s="80"/>
      <c r="AM7" s="159" t="s">
        <v>19</v>
      </c>
      <c r="AN7" s="160"/>
      <c r="AO7" s="16">
        <f>'10.2024ΕΛ'!AO7</f>
        <v>112.93</v>
      </c>
      <c r="AP7" s="77"/>
      <c r="AQ7" s="77"/>
      <c r="AR7" s="80"/>
      <c r="AS7" s="159" t="s">
        <v>19</v>
      </c>
      <c r="AT7" s="160"/>
      <c r="AU7" s="16">
        <f>'10.2024ΕΛ'!AU7</f>
        <v>16.05</v>
      </c>
      <c r="AV7" s="77"/>
      <c r="AW7" s="77"/>
      <c r="AX7" s="80"/>
      <c r="AY7" s="159" t="s">
        <v>19</v>
      </c>
      <c r="AZ7" s="160"/>
      <c r="BA7" s="16">
        <f>'10.2024ΕΛ'!BA7</f>
        <v>0</v>
      </c>
      <c r="BB7" s="77"/>
      <c r="BC7" s="77"/>
      <c r="BD7" s="80"/>
      <c r="BE7" s="159" t="s">
        <v>19</v>
      </c>
      <c r="BF7" s="160"/>
      <c r="BG7" s="16">
        <f>'10.2024ΕΛ'!BG7</f>
        <v>0</v>
      </c>
      <c r="BH7" s="77"/>
      <c r="BI7" s="77"/>
      <c r="BJ7" s="80"/>
      <c r="BK7" s="159" t="s">
        <v>19</v>
      </c>
      <c r="BL7" s="160"/>
      <c r="BM7" s="16">
        <f>'10.2024ΕΛ'!BM7</f>
        <v>7514.4049500000001</v>
      </c>
      <c r="BN7" s="18"/>
      <c r="BO7" s="18"/>
      <c r="BP7" s="29"/>
    </row>
    <row r="8" spans="1:70" s="7" customFormat="1" ht="65" thickBot="1" x14ac:dyDescent="0.25">
      <c r="A8" s="149"/>
      <c r="B8" s="152"/>
      <c r="C8" s="40" t="s">
        <v>70</v>
      </c>
      <c r="D8" s="41" t="s">
        <v>71</v>
      </c>
      <c r="E8" s="67" t="s">
        <v>72</v>
      </c>
      <c r="F8" s="76" t="s">
        <v>73</v>
      </c>
      <c r="G8" s="43" t="s">
        <v>74</v>
      </c>
      <c r="H8" s="44" t="s">
        <v>75</v>
      </c>
      <c r="I8" s="40" t="str">
        <f>C8</f>
        <v>ACTIVATED CUSTOMERS WITH EXCLUSIVE REPRESENTATION</v>
      </c>
      <c r="J8" s="41" t="str">
        <f t="shared" ref="J8:BP8" si="0">D8</f>
        <v>ACTIVATED CUSTOMERS WITH NON EXCLUSIVE REPRESENTATION</v>
      </c>
      <c r="K8" s="67" t="str">
        <f t="shared" si="0"/>
        <v>MONTHLY ALLOCATED GAS QUANTITIES (KWh)</v>
      </c>
      <c r="L8" s="42" t="str">
        <f t="shared" si="0"/>
        <v>AVERAGE MONTHLY CONSUMPTION (KWh)</v>
      </c>
      <c r="M8" s="43" t="str">
        <f t="shared" si="0"/>
        <v>MONTHLY BASIC ACTIVITY (INVOICED  €)</v>
      </c>
      <c r="N8" s="44" t="str">
        <f t="shared" si="0"/>
        <v>MONTHLY BASIC ACTIVITY per PoD (INVOICED €)</v>
      </c>
      <c r="O8" s="40" t="str">
        <f t="shared" si="0"/>
        <v>ACTIVATED CUSTOMERS WITH EXCLUSIVE REPRESENTATION</v>
      </c>
      <c r="P8" s="41" t="str">
        <f t="shared" si="0"/>
        <v>ACTIVATED CUSTOMERS WITH NON EXCLUSIVE REPRESENTATION</v>
      </c>
      <c r="Q8" s="67" t="str">
        <f t="shared" si="0"/>
        <v>MONTHLY ALLOCATED GAS QUANTITIES (KWh)</v>
      </c>
      <c r="R8" s="42" t="str">
        <f t="shared" si="0"/>
        <v>AVERAGE MONTHLY CONSUMPTION (KWh)</v>
      </c>
      <c r="S8" s="43" t="str">
        <f t="shared" si="0"/>
        <v>MONTHLY BASIC ACTIVITY (INVOICED  €)</v>
      </c>
      <c r="T8" s="44" t="str">
        <f t="shared" si="0"/>
        <v>MONTHLY BASIC ACTIVITY per PoD (INVOICED €)</v>
      </c>
      <c r="U8" s="40" t="str">
        <f t="shared" si="0"/>
        <v>ACTIVATED CUSTOMERS WITH EXCLUSIVE REPRESENTATION</v>
      </c>
      <c r="V8" s="41" t="str">
        <f t="shared" si="0"/>
        <v>ACTIVATED CUSTOMERS WITH NON EXCLUSIVE REPRESENTATION</v>
      </c>
      <c r="W8" s="67" t="str">
        <f t="shared" si="0"/>
        <v>MONTHLY ALLOCATED GAS QUANTITIES (KWh)</v>
      </c>
      <c r="X8" s="42" t="str">
        <f t="shared" si="0"/>
        <v>AVERAGE MONTHLY CONSUMPTION (KWh)</v>
      </c>
      <c r="Y8" s="43" t="str">
        <f t="shared" si="0"/>
        <v>MONTHLY BASIC ACTIVITY (INVOICED  €)</v>
      </c>
      <c r="Z8" s="44" t="str">
        <f t="shared" si="0"/>
        <v>MONTHLY BASIC ACTIVITY per PoD (INVOICED €)</v>
      </c>
      <c r="AA8" s="40" t="str">
        <f t="shared" si="0"/>
        <v>ACTIVATED CUSTOMERS WITH EXCLUSIVE REPRESENTATION</v>
      </c>
      <c r="AB8" s="41" t="str">
        <f t="shared" si="0"/>
        <v>ACTIVATED CUSTOMERS WITH NON EXCLUSIVE REPRESENTATION</v>
      </c>
      <c r="AC8" s="67" t="str">
        <f t="shared" si="0"/>
        <v>MONTHLY ALLOCATED GAS QUANTITIES (KWh)</v>
      </c>
      <c r="AD8" s="42" t="str">
        <f t="shared" si="0"/>
        <v>AVERAGE MONTHLY CONSUMPTION (KWh)</v>
      </c>
      <c r="AE8" s="43" t="str">
        <f t="shared" si="0"/>
        <v>MONTHLY BASIC ACTIVITY (INVOICED  €)</v>
      </c>
      <c r="AF8" s="44" t="str">
        <f t="shared" si="0"/>
        <v>MONTHLY BASIC ACTIVITY per PoD (INVOICED €)</v>
      </c>
      <c r="AG8" s="40" t="str">
        <f t="shared" si="0"/>
        <v>ACTIVATED CUSTOMERS WITH EXCLUSIVE REPRESENTATION</v>
      </c>
      <c r="AH8" s="41" t="str">
        <f t="shared" si="0"/>
        <v>ACTIVATED CUSTOMERS WITH NON EXCLUSIVE REPRESENTATION</v>
      </c>
      <c r="AI8" s="67" t="str">
        <f t="shared" si="0"/>
        <v>MONTHLY ALLOCATED GAS QUANTITIES (KWh)</v>
      </c>
      <c r="AJ8" s="42" t="str">
        <f t="shared" si="0"/>
        <v>AVERAGE MONTHLY CONSUMPTION (KWh)</v>
      </c>
      <c r="AK8" s="43" t="str">
        <f t="shared" si="0"/>
        <v>MONTHLY BASIC ACTIVITY (INVOICED  €)</v>
      </c>
      <c r="AL8" s="44" t="str">
        <f t="shared" si="0"/>
        <v>MONTHLY BASIC ACTIVITY per PoD (INVOICED €)</v>
      </c>
      <c r="AM8" s="40" t="str">
        <f t="shared" si="0"/>
        <v>ACTIVATED CUSTOMERS WITH EXCLUSIVE REPRESENTATION</v>
      </c>
      <c r="AN8" s="41" t="str">
        <f t="shared" si="0"/>
        <v>ACTIVATED CUSTOMERS WITH NON EXCLUSIVE REPRESENTATION</v>
      </c>
      <c r="AO8" s="67" t="str">
        <f t="shared" si="0"/>
        <v>MONTHLY ALLOCATED GAS QUANTITIES (KWh)</v>
      </c>
      <c r="AP8" s="42" t="str">
        <f t="shared" si="0"/>
        <v>AVERAGE MONTHLY CONSUMPTION (KWh)</v>
      </c>
      <c r="AQ8" s="43" t="str">
        <f t="shared" si="0"/>
        <v>MONTHLY BASIC ACTIVITY (INVOICED  €)</v>
      </c>
      <c r="AR8" s="44" t="str">
        <f t="shared" si="0"/>
        <v>MONTHLY BASIC ACTIVITY per PoD (INVOICED €)</v>
      </c>
      <c r="AS8" s="40" t="str">
        <f t="shared" si="0"/>
        <v>ACTIVATED CUSTOMERS WITH EXCLUSIVE REPRESENTATION</v>
      </c>
      <c r="AT8" s="41" t="str">
        <f t="shared" si="0"/>
        <v>ACTIVATED CUSTOMERS WITH NON EXCLUSIVE REPRESENTATION</v>
      </c>
      <c r="AU8" s="67" t="str">
        <f t="shared" si="0"/>
        <v>MONTHLY ALLOCATED GAS QUANTITIES (KWh)</v>
      </c>
      <c r="AV8" s="42" t="str">
        <f t="shared" si="0"/>
        <v>AVERAGE MONTHLY CONSUMPTION (KWh)</v>
      </c>
      <c r="AW8" s="43" t="str">
        <f t="shared" si="0"/>
        <v>MONTHLY BASIC ACTIVITY (INVOICED  €)</v>
      </c>
      <c r="AX8" s="44" t="str">
        <f t="shared" si="0"/>
        <v>MONTHLY BASIC ACTIVITY per PoD (INVOICED €)</v>
      </c>
      <c r="AY8" s="40" t="str">
        <f t="shared" si="0"/>
        <v>ACTIVATED CUSTOMERS WITH EXCLUSIVE REPRESENTATION</v>
      </c>
      <c r="AZ8" s="41" t="str">
        <f t="shared" si="0"/>
        <v>ACTIVATED CUSTOMERS WITH NON EXCLUSIVE REPRESENTATION</v>
      </c>
      <c r="BA8" s="67" t="str">
        <f t="shared" si="0"/>
        <v>MONTHLY ALLOCATED GAS QUANTITIES (KWh)</v>
      </c>
      <c r="BB8" s="42" t="str">
        <f t="shared" si="0"/>
        <v>AVERAGE MONTHLY CONSUMPTION (KWh)</v>
      </c>
      <c r="BC8" s="43" t="str">
        <f t="shared" si="0"/>
        <v>MONTHLY BASIC ACTIVITY (INVOICED  €)</v>
      </c>
      <c r="BD8" s="44" t="str">
        <f t="shared" si="0"/>
        <v>MONTHLY BASIC ACTIVITY per PoD (INVOICED €)</v>
      </c>
      <c r="BE8" s="40" t="str">
        <f t="shared" si="0"/>
        <v>ACTIVATED CUSTOMERS WITH EXCLUSIVE REPRESENTATION</v>
      </c>
      <c r="BF8" s="41" t="str">
        <f t="shared" si="0"/>
        <v>ACTIVATED CUSTOMERS WITH NON EXCLUSIVE REPRESENTATION</v>
      </c>
      <c r="BG8" s="67" t="str">
        <f t="shared" si="0"/>
        <v>MONTHLY ALLOCATED GAS QUANTITIES (KWh)</v>
      </c>
      <c r="BH8" s="42" t="str">
        <f t="shared" si="0"/>
        <v>AVERAGE MONTHLY CONSUMPTION (KWh)</v>
      </c>
      <c r="BI8" s="43" t="str">
        <f t="shared" si="0"/>
        <v>MONTHLY BASIC ACTIVITY (INVOICED  €)</v>
      </c>
      <c r="BJ8" s="44" t="str">
        <f t="shared" si="0"/>
        <v>MONTHLY BASIC ACTIVITY per PoD (INVOICED €)</v>
      </c>
      <c r="BK8" s="40" t="str">
        <f t="shared" si="0"/>
        <v>ACTIVATED CUSTOMERS WITH EXCLUSIVE REPRESENTATION</v>
      </c>
      <c r="BL8" s="41" t="str">
        <f t="shared" si="0"/>
        <v>ACTIVATED CUSTOMERS WITH NON EXCLUSIVE REPRESENTATION</v>
      </c>
      <c r="BM8" s="67" t="str">
        <f t="shared" si="0"/>
        <v>MONTHLY ALLOCATED GAS QUANTITIES (KWh)</v>
      </c>
      <c r="BN8" s="68" t="str">
        <f t="shared" si="0"/>
        <v>AVERAGE MONTHLY CONSUMPTION (KWh)</v>
      </c>
      <c r="BO8" s="71" t="str">
        <f t="shared" si="0"/>
        <v>MONTHLY BASIC ACTIVITY (INVOICED  €)</v>
      </c>
      <c r="BP8" s="72" t="str">
        <f t="shared" si="0"/>
        <v>MONTHLY BASIC ACTIVITY per PoD (INVOICED €)</v>
      </c>
    </row>
    <row r="9" spans="1:70" s="8" customFormat="1" ht="36" customHeight="1" x14ac:dyDescent="0.2">
      <c r="A9" s="62">
        <v>1</v>
      </c>
      <c r="B9" s="88" t="s">
        <v>76</v>
      </c>
      <c r="C9" s="90" cm="1">
        <f t="array" ref="C9:BP149">'10.2024ΕΛ'!C9:BP149</f>
        <v>0</v>
      </c>
      <c r="D9" s="48">
        <v>0</v>
      </c>
      <c r="E9" s="39">
        <v>0</v>
      </c>
      <c r="F9" s="39">
        <v>0</v>
      </c>
      <c r="G9" s="45">
        <v>0</v>
      </c>
      <c r="H9" s="26">
        <v>0</v>
      </c>
      <c r="I9" s="90">
        <v>0</v>
      </c>
      <c r="J9" s="48">
        <v>0</v>
      </c>
      <c r="K9" s="39">
        <v>0</v>
      </c>
      <c r="L9" s="39">
        <v>0</v>
      </c>
      <c r="M9" s="45">
        <v>0</v>
      </c>
      <c r="N9" s="26">
        <v>0</v>
      </c>
      <c r="O9" s="90">
        <v>0</v>
      </c>
      <c r="P9" s="48">
        <v>0</v>
      </c>
      <c r="Q9" s="39">
        <v>0</v>
      </c>
      <c r="R9" s="39">
        <v>0</v>
      </c>
      <c r="S9" s="45">
        <v>0</v>
      </c>
      <c r="T9" s="26">
        <v>0</v>
      </c>
      <c r="U9" s="90">
        <v>1</v>
      </c>
      <c r="V9" s="48">
        <v>0</v>
      </c>
      <c r="W9" s="39">
        <v>5709167</v>
      </c>
      <c r="X9" s="39">
        <v>5709167</v>
      </c>
      <c r="Y9" s="45">
        <v>11220.05</v>
      </c>
      <c r="Z9" s="26">
        <v>11220.05</v>
      </c>
      <c r="AA9" s="90">
        <v>0</v>
      </c>
      <c r="AB9" s="48">
        <v>0</v>
      </c>
      <c r="AC9" s="39">
        <v>0</v>
      </c>
      <c r="AD9" s="39">
        <v>0</v>
      </c>
      <c r="AE9" s="45">
        <v>0</v>
      </c>
      <c r="AF9" s="26">
        <v>0</v>
      </c>
      <c r="AG9" s="90">
        <v>0</v>
      </c>
      <c r="AH9" s="48">
        <v>0</v>
      </c>
      <c r="AI9" s="39">
        <v>0</v>
      </c>
      <c r="AJ9" s="39">
        <v>0</v>
      </c>
      <c r="AK9" s="45">
        <v>0</v>
      </c>
      <c r="AL9" s="26">
        <v>0</v>
      </c>
      <c r="AM9" s="90">
        <v>0</v>
      </c>
      <c r="AN9" s="48">
        <v>0</v>
      </c>
      <c r="AO9" s="39">
        <v>0</v>
      </c>
      <c r="AP9" s="39">
        <v>0</v>
      </c>
      <c r="AQ9" s="45">
        <v>0</v>
      </c>
      <c r="AR9" s="26">
        <v>0</v>
      </c>
      <c r="AS9" s="90">
        <v>0</v>
      </c>
      <c r="AT9" s="48">
        <v>0</v>
      </c>
      <c r="AU9" s="39">
        <v>0</v>
      </c>
      <c r="AV9" s="39">
        <v>0</v>
      </c>
      <c r="AW9" s="45">
        <v>0</v>
      </c>
      <c r="AX9" s="26">
        <v>0</v>
      </c>
      <c r="AY9" s="90">
        <v>0</v>
      </c>
      <c r="AZ9" s="48">
        <v>0</v>
      </c>
      <c r="BA9" s="39">
        <v>0</v>
      </c>
      <c r="BB9" s="39">
        <v>0</v>
      </c>
      <c r="BC9" s="45">
        <v>0</v>
      </c>
      <c r="BD9" s="26">
        <v>0</v>
      </c>
      <c r="BE9" s="90">
        <v>0</v>
      </c>
      <c r="BF9" s="48">
        <v>0</v>
      </c>
      <c r="BG9" s="39">
        <v>0</v>
      </c>
      <c r="BH9" s="39">
        <v>0</v>
      </c>
      <c r="BI9" s="45">
        <v>0</v>
      </c>
      <c r="BJ9" s="26">
        <v>0</v>
      </c>
      <c r="BK9" s="90">
        <v>1</v>
      </c>
      <c r="BL9" s="48">
        <v>0</v>
      </c>
      <c r="BM9" s="39">
        <v>5709167</v>
      </c>
      <c r="BN9" s="39">
        <v>5709167</v>
      </c>
      <c r="BO9" s="45">
        <v>11220.05</v>
      </c>
      <c r="BP9" s="26">
        <v>11220.05</v>
      </c>
      <c r="BQ9" s="75"/>
      <c r="BR9" s="75"/>
    </row>
    <row r="10" spans="1:70" s="10" customFormat="1" ht="19.5" customHeight="1" outlineLevel="1" x14ac:dyDescent="0.2">
      <c r="A10" s="63"/>
      <c r="B10" s="50" t="s">
        <v>77</v>
      </c>
      <c r="C10" s="92">
        <v>0</v>
      </c>
      <c r="D10" s="9">
        <v>0</v>
      </c>
      <c r="E10" s="9">
        <v>0</v>
      </c>
      <c r="F10" s="9">
        <v>0</v>
      </c>
      <c r="G10" s="19">
        <v>0</v>
      </c>
      <c r="H10" s="46">
        <v>0</v>
      </c>
      <c r="I10" s="92">
        <v>0</v>
      </c>
      <c r="J10" s="9">
        <v>0</v>
      </c>
      <c r="K10" s="9">
        <v>0</v>
      </c>
      <c r="L10" s="9">
        <v>0</v>
      </c>
      <c r="M10" s="19">
        <v>0</v>
      </c>
      <c r="N10" s="46">
        <v>0</v>
      </c>
      <c r="O10" s="92">
        <v>0</v>
      </c>
      <c r="P10" s="9">
        <v>0</v>
      </c>
      <c r="Q10" s="9">
        <v>0</v>
      </c>
      <c r="R10" s="9">
        <v>0</v>
      </c>
      <c r="S10" s="19">
        <v>0</v>
      </c>
      <c r="T10" s="46">
        <v>0</v>
      </c>
      <c r="U10" s="92">
        <v>0</v>
      </c>
      <c r="V10" s="9">
        <v>0</v>
      </c>
      <c r="W10" s="9">
        <v>0</v>
      </c>
      <c r="X10" s="9">
        <v>0</v>
      </c>
      <c r="Y10" s="19">
        <v>0</v>
      </c>
      <c r="Z10" s="46">
        <v>0</v>
      </c>
      <c r="AA10" s="92">
        <v>0</v>
      </c>
      <c r="AB10" s="9">
        <v>0</v>
      </c>
      <c r="AC10" s="9">
        <v>0</v>
      </c>
      <c r="AD10" s="9">
        <v>0</v>
      </c>
      <c r="AE10" s="19">
        <v>0</v>
      </c>
      <c r="AF10" s="46">
        <v>0</v>
      </c>
      <c r="AG10" s="92">
        <v>0</v>
      </c>
      <c r="AH10" s="9">
        <v>0</v>
      </c>
      <c r="AI10" s="9">
        <v>0</v>
      </c>
      <c r="AJ10" s="9">
        <v>0</v>
      </c>
      <c r="AK10" s="19">
        <v>0</v>
      </c>
      <c r="AL10" s="46">
        <v>0</v>
      </c>
      <c r="AM10" s="92">
        <v>0</v>
      </c>
      <c r="AN10" s="9">
        <v>0</v>
      </c>
      <c r="AO10" s="9">
        <v>0</v>
      </c>
      <c r="AP10" s="9">
        <v>0</v>
      </c>
      <c r="AQ10" s="19">
        <v>0</v>
      </c>
      <c r="AR10" s="46">
        <v>0</v>
      </c>
      <c r="AS10" s="92">
        <v>0</v>
      </c>
      <c r="AT10" s="9">
        <v>0</v>
      </c>
      <c r="AU10" s="9">
        <v>0</v>
      </c>
      <c r="AV10" s="9">
        <v>0</v>
      </c>
      <c r="AW10" s="19">
        <v>0</v>
      </c>
      <c r="AX10" s="46">
        <v>0</v>
      </c>
      <c r="AY10" s="92">
        <v>0</v>
      </c>
      <c r="AZ10" s="9">
        <v>0</v>
      </c>
      <c r="BA10" s="9">
        <v>0</v>
      </c>
      <c r="BB10" s="9">
        <v>0</v>
      </c>
      <c r="BC10" s="19">
        <v>0</v>
      </c>
      <c r="BD10" s="46">
        <v>0</v>
      </c>
      <c r="BE10" s="92">
        <v>0</v>
      </c>
      <c r="BF10" s="9">
        <v>0</v>
      </c>
      <c r="BG10" s="9">
        <v>0</v>
      </c>
      <c r="BH10" s="9">
        <v>0</v>
      </c>
      <c r="BI10" s="19">
        <v>0</v>
      </c>
      <c r="BJ10" s="46">
        <v>0</v>
      </c>
      <c r="BK10" s="92">
        <v>0</v>
      </c>
      <c r="BL10" s="9">
        <v>0</v>
      </c>
      <c r="BM10" s="9">
        <v>0</v>
      </c>
      <c r="BN10" s="9">
        <v>0</v>
      </c>
      <c r="BO10" s="19">
        <v>0</v>
      </c>
      <c r="BP10" s="46">
        <v>0</v>
      </c>
      <c r="BQ10" s="75"/>
      <c r="BR10" s="75"/>
    </row>
    <row r="11" spans="1:70" s="10" customFormat="1" ht="19.5" customHeight="1" outlineLevel="1" x14ac:dyDescent="0.2">
      <c r="A11" s="63"/>
      <c r="B11" s="50" t="s">
        <v>78</v>
      </c>
      <c r="C11" s="92">
        <v>0</v>
      </c>
      <c r="D11" s="9">
        <v>0</v>
      </c>
      <c r="E11" s="9">
        <v>0</v>
      </c>
      <c r="F11" s="9">
        <v>0</v>
      </c>
      <c r="G11" s="19">
        <v>0</v>
      </c>
      <c r="H11" s="46">
        <v>0</v>
      </c>
      <c r="I11" s="92">
        <v>0</v>
      </c>
      <c r="J11" s="9">
        <v>0</v>
      </c>
      <c r="K11" s="9">
        <v>0</v>
      </c>
      <c r="L11" s="9">
        <v>0</v>
      </c>
      <c r="M11" s="19">
        <v>0</v>
      </c>
      <c r="N11" s="46">
        <v>0</v>
      </c>
      <c r="O11" s="92">
        <v>0</v>
      </c>
      <c r="P11" s="9">
        <v>0</v>
      </c>
      <c r="Q11" s="9">
        <v>0</v>
      </c>
      <c r="R11" s="9">
        <v>0</v>
      </c>
      <c r="S11" s="19">
        <v>0</v>
      </c>
      <c r="T11" s="46">
        <v>0</v>
      </c>
      <c r="U11" s="92">
        <v>0</v>
      </c>
      <c r="V11" s="9">
        <v>0</v>
      </c>
      <c r="W11" s="9">
        <v>0</v>
      </c>
      <c r="X11" s="9">
        <v>0</v>
      </c>
      <c r="Y11" s="19">
        <v>0</v>
      </c>
      <c r="Z11" s="46">
        <v>0</v>
      </c>
      <c r="AA11" s="92">
        <v>0</v>
      </c>
      <c r="AB11" s="9">
        <v>0</v>
      </c>
      <c r="AC11" s="9">
        <v>0</v>
      </c>
      <c r="AD11" s="9">
        <v>0</v>
      </c>
      <c r="AE11" s="19">
        <v>0</v>
      </c>
      <c r="AF11" s="46">
        <v>0</v>
      </c>
      <c r="AG11" s="92">
        <v>0</v>
      </c>
      <c r="AH11" s="9">
        <v>0</v>
      </c>
      <c r="AI11" s="9">
        <v>0</v>
      </c>
      <c r="AJ11" s="9">
        <v>0</v>
      </c>
      <c r="AK11" s="19">
        <v>0</v>
      </c>
      <c r="AL11" s="46">
        <v>0</v>
      </c>
      <c r="AM11" s="92">
        <v>0</v>
      </c>
      <c r="AN11" s="9">
        <v>0</v>
      </c>
      <c r="AO11" s="9">
        <v>0</v>
      </c>
      <c r="AP11" s="9">
        <v>0</v>
      </c>
      <c r="AQ11" s="19">
        <v>0</v>
      </c>
      <c r="AR11" s="46">
        <v>0</v>
      </c>
      <c r="AS11" s="92">
        <v>0</v>
      </c>
      <c r="AT11" s="9">
        <v>0</v>
      </c>
      <c r="AU11" s="9">
        <v>0</v>
      </c>
      <c r="AV11" s="9">
        <v>0</v>
      </c>
      <c r="AW11" s="19">
        <v>0</v>
      </c>
      <c r="AX11" s="46">
        <v>0</v>
      </c>
      <c r="AY11" s="92">
        <v>0</v>
      </c>
      <c r="AZ11" s="9">
        <v>0</v>
      </c>
      <c r="BA11" s="9">
        <v>0</v>
      </c>
      <c r="BB11" s="9">
        <v>0</v>
      </c>
      <c r="BC11" s="19">
        <v>0</v>
      </c>
      <c r="BD11" s="46">
        <v>0</v>
      </c>
      <c r="BE11" s="92">
        <v>0</v>
      </c>
      <c r="BF11" s="9">
        <v>0</v>
      </c>
      <c r="BG11" s="9">
        <v>0</v>
      </c>
      <c r="BH11" s="9">
        <v>0</v>
      </c>
      <c r="BI11" s="19">
        <v>0</v>
      </c>
      <c r="BJ11" s="46">
        <v>0</v>
      </c>
      <c r="BK11" s="92">
        <v>0</v>
      </c>
      <c r="BL11" s="9">
        <v>0</v>
      </c>
      <c r="BM11" s="9">
        <v>0</v>
      </c>
      <c r="BN11" s="9">
        <v>0</v>
      </c>
      <c r="BO11" s="19">
        <v>0</v>
      </c>
      <c r="BP11" s="46">
        <v>0</v>
      </c>
      <c r="BQ11" s="75"/>
      <c r="BR11" s="75"/>
    </row>
    <row r="12" spans="1:70" s="10" customFormat="1" ht="19.5" customHeight="1" outlineLevel="1" x14ac:dyDescent="0.2">
      <c r="A12" s="63"/>
      <c r="B12" s="50" t="s">
        <v>29</v>
      </c>
      <c r="C12" s="92">
        <v>0</v>
      </c>
      <c r="D12" s="9">
        <v>0</v>
      </c>
      <c r="E12" s="9">
        <v>0</v>
      </c>
      <c r="F12" s="9">
        <v>0</v>
      </c>
      <c r="G12" s="19">
        <v>0</v>
      </c>
      <c r="H12" s="46">
        <v>0</v>
      </c>
      <c r="I12" s="92">
        <v>0</v>
      </c>
      <c r="J12" s="9">
        <v>0</v>
      </c>
      <c r="K12" s="9">
        <v>0</v>
      </c>
      <c r="L12" s="9">
        <v>0</v>
      </c>
      <c r="M12" s="19">
        <v>0</v>
      </c>
      <c r="N12" s="46">
        <v>0</v>
      </c>
      <c r="O12" s="92">
        <v>0</v>
      </c>
      <c r="P12" s="9">
        <v>0</v>
      </c>
      <c r="Q12" s="9">
        <v>0</v>
      </c>
      <c r="R12" s="9">
        <v>0</v>
      </c>
      <c r="S12" s="19">
        <v>0</v>
      </c>
      <c r="T12" s="46">
        <v>0</v>
      </c>
      <c r="U12" s="92">
        <v>0</v>
      </c>
      <c r="V12" s="9">
        <v>0</v>
      </c>
      <c r="W12" s="9">
        <v>0</v>
      </c>
      <c r="X12" s="9">
        <v>0</v>
      </c>
      <c r="Y12" s="19">
        <v>0</v>
      </c>
      <c r="Z12" s="46">
        <v>0</v>
      </c>
      <c r="AA12" s="92">
        <v>0</v>
      </c>
      <c r="AB12" s="9">
        <v>0</v>
      </c>
      <c r="AC12" s="9">
        <v>0</v>
      </c>
      <c r="AD12" s="9">
        <v>0</v>
      </c>
      <c r="AE12" s="19">
        <v>0</v>
      </c>
      <c r="AF12" s="46">
        <v>0</v>
      </c>
      <c r="AG12" s="92">
        <v>0</v>
      </c>
      <c r="AH12" s="9">
        <v>0</v>
      </c>
      <c r="AI12" s="9">
        <v>0</v>
      </c>
      <c r="AJ12" s="9">
        <v>0</v>
      </c>
      <c r="AK12" s="19">
        <v>0</v>
      </c>
      <c r="AL12" s="46">
        <v>0</v>
      </c>
      <c r="AM12" s="92">
        <v>0</v>
      </c>
      <c r="AN12" s="9">
        <v>0</v>
      </c>
      <c r="AO12" s="9">
        <v>0</v>
      </c>
      <c r="AP12" s="9">
        <v>0</v>
      </c>
      <c r="AQ12" s="19">
        <v>0</v>
      </c>
      <c r="AR12" s="46">
        <v>0</v>
      </c>
      <c r="AS12" s="92">
        <v>0</v>
      </c>
      <c r="AT12" s="9">
        <v>0</v>
      </c>
      <c r="AU12" s="9">
        <v>0</v>
      </c>
      <c r="AV12" s="9">
        <v>0</v>
      </c>
      <c r="AW12" s="19">
        <v>0</v>
      </c>
      <c r="AX12" s="46">
        <v>0</v>
      </c>
      <c r="AY12" s="92">
        <v>0</v>
      </c>
      <c r="AZ12" s="9">
        <v>0</v>
      </c>
      <c r="BA12" s="9">
        <v>0</v>
      </c>
      <c r="BB12" s="9">
        <v>0</v>
      </c>
      <c r="BC12" s="19">
        <v>0</v>
      </c>
      <c r="BD12" s="46">
        <v>0</v>
      </c>
      <c r="BE12" s="92">
        <v>0</v>
      </c>
      <c r="BF12" s="9">
        <v>0</v>
      </c>
      <c r="BG12" s="9">
        <v>0</v>
      </c>
      <c r="BH12" s="9">
        <v>0</v>
      </c>
      <c r="BI12" s="19">
        <v>0</v>
      </c>
      <c r="BJ12" s="46">
        <v>0</v>
      </c>
      <c r="BK12" s="92">
        <v>0</v>
      </c>
      <c r="BL12" s="9">
        <v>0</v>
      </c>
      <c r="BM12" s="9">
        <v>0</v>
      </c>
      <c r="BN12" s="9">
        <v>0</v>
      </c>
      <c r="BO12" s="19">
        <v>0</v>
      </c>
      <c r="BP12" s="46">
        <v>0</v>
      </c>
      <c r="BQ12" s="75"/>
      <c r="BR12" s="75"/>
    </row>
    <row r="13" spans="1:70" s="11" customFormat="1" ht="19.5" customHeight="1" outlineLevel="1" x14ac:dyDescent="0.2">
      <c r="A13" s="63"/>
      <c r="B13" s="50" t="s">
        <v>79</v>
      </c>
      <c r="C13" s="92">
        <v>0</v>
      </c>
      <c r="D13" s="9">
        <v>0</v>
      </c>
      <c r="E13" s="9">
        <v>0</v>
      </c>
      <c r="F13" s="9">
        <v>0</v>
      </c>
      <c r="G13" s="19">
        <v>0</v>
      </c>
      <c r="H13" s="46">
        <v>0</v>
      </c>
      <c r="I13" s="92">
        <v>0</v>
      </c>
      <c r="J13" s="9">
        <v>0</v>
      </c>
      <c r="K13" s="9">
        <v>0</v>
      </c>
      <c r="L13" s="9">
        <v>0</v>
      </c>
      <c r="M13" s="19">
        <v>0</v>
      </c>
      <c r="N13" s="46">
        <v>0</v>
      </c>
      <c r="O13" s="92">
        <v>0</v>
      </c>
      <c r="P13" s="9">
        <v>0</v>
      </c>
      <c r="Q13" s="9">
        <v>0</v>
      </c>
      <c r="R13" s="9">
        <v>0</v>
      </c>
      <c r="S13" s="19">
        <v>0</v>
      </c>
      <c r="T13" s="46">
        <v>0</v>
      </c>
      <c r="U13" s="92">
        <v>1</v>
      </c>
      <c r="V13" s="9">
        <v>0</v>
      </c>
      <c r="W13" s="9">
        <v>5709167</v>
      </c>
      <c r="X13" s="9">
        <v>5709167</v>
      </c>
      <c r="Y13" s="19">
        <v>11220.05</v>
      </c>
      <c r="Z13" s="46">
        <v>11220.05</v>
      </c>
      <c r="AA13" s="92">
        <v>0</v>
      </c>
      <c r="AB13" s="9">
        <v>0</v>
      </c>
      <c r="AC13" s="9">
        <v>0</v>
      </c>
      <c r="AD13" s="9">
        <v>0</v>
      </c>
      <c r="AE13" s="19">
        <v>0</v>
      </c>
      <c r="AF13" s="46">
        <v>0</v>
      </c>
      <c r="AG13" s="92">
        <v>0</v>
      </c>
      <c r="AH13" s="9">
        <v>0</v>
      </c>
      <c r="AI13" s="9">
        <v>0</v>
      </c>
      <c r="AJ13" s="9">
        <v>0</v>
      </c>
      <c r="AK13" s="19">
        <v>0</v>
      </c>
      <c r="AL13" s="46">
        <v>0</v>
      </c>
      <c r="AM13" s="92">
        <v>0</v>
      </c>
      <c r="AN13" s="9">
        <v>0</v>
      </c>
      <c r="AO13" s="9">
        <v>0</v>
      </c>
      <c r="AP13" s="9">
        <v>0</v>
      </c>
      <c r="AQ13" s="19">
        <v>0</v>
      </c>
      <c r="AR13" s="46">
        <v>0</v>
      </c>
      <c r="AS13" s="92">
        <v>0</v>
      </c>
      <c r="AT13" s="9">
        <v>0</v>
      </c>
      <c r="AU13" s="9">
        <v>0</v>
      </c>
      <c r="AV13" s="9">
        <v>0</v>
      </c>
      <c r="AW13" s="19">
        <v>0</v>
      </c>
      <c r="AX13" s="46">
        <v>0</v>
      </c>
      <c r="AY13" s="92">
        <v>0</v>
      </c>
      <c r="AZ13" s="9">
        <v>0</v>
      </c>
      <c r="BA13" s="9">
        <v>0</v>
      </c>
      <c r="BB13" s="9">
        <v>0</v>
      </c>
      <c r="BC13" s="19">
        <v>0</v>
      </c>
      <c r="BD13" s="46">
        <v>0</v>
      </c>
      <c r="BE13" s="92">
        <v>0</v>
      </c>
      <c r="BF13" s="9">
        <v>0</v>
      </c>
      <c r="BG13" s="9">
        <v>0</v>
      </c>
      <c r="BH13" s="9">
        <v>0</v>
      </c>
      <c r="BI13" s="19">
        <v>0</v>
      </c>
      <c r="BJ13" s="46">
        <v>0</v>
      </c>
      <c r="BK13" s="92">
        <v>1</v>
      </c>
      <c r="BL13" s="9">
        <v>0</v>
      </c>
      <c r="BM13" s="9">
        <v>5709167</v>
      </c>
      <c r="BN13" s="9">
        <v>5709167</v>
      </c>
      <c r="BO13" s="19">
        <v>11220.05</v>
      </c>
      <c r="BP13" s="46">
        <v>11220.05</v>
      </c>
      <c r="BQ13" s="75"/>
      <c r="BR13" s="75"/>
    </row>
    <row r="14" spans="1:70" s="11" customFormat="1" ht="19.5" customHeight="1" outlineLevel="1" x14ac:dyDescent="0.2">
      <c r="A14" s="64"/>
      <c r="B14" s="50" t="s">
        <v>80</v>
      </c>
      <c r="C14" s="93">
        <v>0</v>
      </c>
      <c r="D14" s="57">
        <v>0</v>
      </c>
      <c r="E14" s="65">
        <v>0</v>
      </c>
      <c r="F14" s="9">
        <v>0</v>
      </c>
      <c r="G14" s="51">
        <v>0</v>
      </c>
      <c r="H14" s="46">
        <v>0</v>
      </c>
      <c r="I14" s="93">
        <v>0</v>
      </c>
      <c r="J14" s="57">
        <v>0</v>
      </c>
      <c r="K14" s="65">
        <v>0</v>
      </c>
      <c r="L14" s="9">
        <v>0</v>
      </c>
      <c r="M14" s="51">
        <v>0</v>
      </c>
      <c r="N14" s="46">
        <v>0</v>
      </c>
      <c r="O14" s="93">
        <v>0</v>
      </c>
      <c r="P14" s="57">
        <v>0</v>
      </c>
      <c r="Q14" s="65">
        <v>0</v>
      </c>
      <c r="R14" s="9">
        <v>0</v>
      </c>
      <c r="S14" s="51">
        <v>0</v>
      </c>
      <c r="T14" s="46">
        <v>0</v>
      </c>
      <c r="U14" s="93">
        <v>0</v>
      </c>
      <c r="V14" s="57">
        <v>0</v>
      </c>
      <c r="W14" s="65">
        <v>0</v>
      </c>
      <c r="X14" s="9">
        <v>0</v>
      </c>
      <c r="Y14" s="51">
        <v>0</v>
      </c>
      <c r="Z14" s="46">
        <v>0</v>
      </c>
      <c r="AA14" s="93">
        <v>0</v>
      </c>
      <c r="AB14" s="57">
        <v>0</v>
      </c>
      <c r="AC14" s="65">
        <v>0</v>
      </c>
      <c r="AD14" s="9">
        <v>0</v>
      </c>
      <c r="AE14" s="51">
        <v>0</v>
      </c>
      <c r="AF14" s="46">
        <v>0</v>
      </c>
      <c r="AG14" s="93">
        <v>0</v>
      </c>
      <c r="AH14" s="57">
        <v>0</v>
      </c>
      <c r="AI14" s="65">
        <v>0</v>
      </c>
      <c r="AJ14" s="9">
        <v>0</v>
      </c>
      <c r="AK14" s="51">
        <v>0</v>
      </c>
      <c r="AL14" s="46">
        <v>0</v>
      </c>
      <c r="AM14" s="93">
        <v>0</v>
      </c>
      <c r="AN14" s="57">
        <v>0</v>
      </c>
      <c r="AO14" s="65">
        <v>0</v>
      </c>
      <c r="AP14" s="9">
        <v>0</v>
      </c>
      <c r="AQ14" s="51">
        <v>0</v>
      </c>
      <c r="AR14" s="46">
        <v>0</v>
      </c>
      <c r="AS14" s="93">
        <v>0</v>
      </c>
      <c r="AT14" s="57">
        <v>0</v>
      </c>
      <c r="AU14" s="65">
        <v>0</v>
      </c>
      <c r="AV14" s="9">
        <v>0</v>
      </c>
      <c r="AW14" s="51">
        <v>0</v>
      </c>
      <c r="AX14" s="46">
        <v>0</v>
      </c>
      <c r="AY14" s="93">
        <v>0</v>
      </c>
      <c r="AZ14" s="57">
        <v>0</v>
      </c>
      <c r="BA14" s="65">
        <v>0</v>
      </c>
      <c r="BB14" s="9">
        <v>0</v>
      </c>
      <c r="BC14" s="51">
        <v>0</v>
      </c>
      <c r="BD14" s="46">
        <v>0</v>
      </c>
      <c r="BE14" s="93">
        <v>0</v>
      </c>
      <c r="BF14" s="57">
        <v>0</v>
      </c>
      <c r="BG14" s="65">
        <v>0</v>
      </c>
      <c r="BH14" s="9">
        <v>0</v>
      </c>
      <c r="BI14" s="51">
        <v>0</v>
      </c>
      <c r="BJ14" s="46">
        <v>0</v>
      </c>
      <c r="BK14" s="93">
        <v>0</v>
      </c>
      <c r="BL14" s="57">
        <v>0</v>
      </c>
      <c r="BM14" s="65">
        <v>0</v>
      </c>
      <c r="BN14" s="9">
        <v>0</v>
      </c>
      <c r="BO14" s="51">
        <v>0</v>
      </c>
      <c r="BP14" s="46">
        <v>0</v>
      </c>
      <c r="BQ14" s="75"/>
      <c r="BR14" s="75"/>
    </row>
    <row r="15" spans="1:70" s="11" customFormat="1" ht="19.5" customHeight="1" outlineLevel="1" thickBot="1" x14ac:dyDescent="0.25">
      <c r="A15" s="63"/>
      <c r="B15" s="87" t="s">
        <v>81</v>
      </c>
      <c r="C15" s="93">
        <v>0</v>
      </c>
      <c r="D15" s="56">
        <v>0</v>
      </c>
      <c r="E15" s="65">
        <v>0</v>
      </c>
      <c r="F15" s="57">
        <v>0</v>
      </c>
      <c r="G15" s="51">
        <v>0</v>
      </c>
      <c r="H15" s="49">
        <v>0</v>
      </c>
      <c r="I15" s="93">
        <v>0</v>
      </c>
      <c r="J15" s="56">
        <v>0</v>
      </c>
      <c r="K15" s="65">
        <v>0</v>
      </c>
      <c r="L15" s="57">
        <v>0</v>
      </c>
      <c r="M15" s="51">
        <v>0</v>
      </c>
      <c r="N15" s="49">
        <v>0</v>
      </c>
      <c r="O15" s="93">
        <v>0</v>
      </c>
      <c r="P15" s="56">
        <v>0</v>
      </c>
      <c r="Q15" s="65">
        <v>0</v>
      </c>
      <c r="R15" s="57">
        <v>0</v>
      </c>
      <c r="S15" s="51">
        <v>0</v>
      </c>
      <c r="T15" s="49">
        <v>0</v>
      </c>
      <c r="U15" s="93">
        <v>0</v>
      </c>
      <c r="V15" s="56">
        <v>0</v>
      </c>
      <c r="W15" s="65">
        <v>0</v>
      </c>
      <c r="X15" s="57">
        <v>0</v>
      </c>
      <c r="Y15" s="51">
        <v>0</v>
      </c>
      <c r="Z15" s="49">
        <v>0</v>
      </c>
      <c r="AA15" s="93">
        <v>0</v>
      </c>
      <c r="AB15" s="56">
        <v>0</v>
      </c>
      <c r="AC15" s="65">
        <v>0</v>
      </c>
      <c r="AD15" s="57">
        <v>0</v>
      </c>
      <c r="AE15" s="51">
        <v>0</v>
      </c>
      <c r="AF15" s="49">
        <v>0</v>
      </c>
      <c r="AG15" s="93">
        <v>0</v>
      </c>
      <c r="AH15" s="56">
        <v>0</v>
      </c>
      <c r="AI15" s="65">
        <v>0</v>
      </c>
      <c r="AJ15" s="57">
        <v>0</v>
      </c>
      <c r="AK15" s="51">
        <v>0</v>
      </c>
      <c r="AL15" s="49">
        <v>0</v>
      </c>
      <c r="AM15" s="93">
        <v>0</v>
      </c>
      <c r="AN15" s="56">
        <v>0</v>
      </c>
      <c r="AO15" s="65">
        <v>0</v>
      </c>
      <c r="AP15" s="57">
        <v>0</v>
      </c>
      <c r="AQ15" s="51">
        <v>0</v>
      </c>
      <c r="AR15" s="49">
        <v>0</v>
      </c>
      <c r="AS15" s="93">
        <v>0</v>
      </c>
      <c r="AT15" s="56">
        <v>0</v>
      </c>
      <c r="AU15" s="65">
        <v>0</v>
      </c>
      <c r="AV15" s="57">
        <v>0</v>
      </c>
      <c r="AW15" s="51">
        <v>0</v>
      </c>
      <c r="AX15" s="49">
        <v>0</v>
      </c>
      <c r="AY15" s="93">
        <v>0</v>
      </c>
      <c r="AZ15" s="56">
        <v>0</v>
      </c>
      <c r="BA15" s="65">
        <v>0</v>
      </c>
      <c r="BB15" s="57">
        <v>0</v>
      </c>
      <c r="BC15" s="51">
        <v>0</v>
      </c>
      <c r="BD15" s="49">
        <v>0</v>
      </c>
      <c r="BE15" s="93">
        <v>0</v>
      </c>
      <c r="BF15" s="56">
        <v>0</v>
      </c>
      <c r="BG15" s="65">
        <v>0</v>
      </c>
      <c r="BH15" s="57">
        <v>0</v>
      </c>
      <c r="BI15" s="51">
        <v>0</v>
      </c>
      <c r="BJ15" s="49">
        <v>0</v>
      </c>
      <c r="BK15" s="93">
        <v>0</v>
      </c>
      <c r="BL15" s="56">
        <v>0</v>
      </c>
      <c r="BM15" s="65">
        <v>0</v>
      </c>
      <c r="BN15" s="57">
        <v>0</v>
      </c>
      <c r="BO15" s="51">
        <v>0</v>
      </c>
      <c r="BP15" s="49">
        <v>0</v>
      </c>
      <c r="BQ15" s="75"/>
      <c r="BR15" s="75"/>
    </row>
    <row r="16" spans="1:70" s="8" customFormat="1" ht="20" x14ac:dyDescent="0.2">
      <c r="A16" s="62">
        <v>2</v>
      </c>
      <c r="B16" s="88" t="s">
        <v>82</v>
      </c>
      <c r="C16" s="90">
        <v>0</v>
      </c>
      <c r="D16" s="48">
        <v>0</v>
      </c>
      <c r="E16" s="39">
        <v>0</v>
      </c>
      <c r="F16" s="39">
        <v>0</v>
      </c>
      <c r="G16" s="45">
        <v>0</v>
      </c>
      <c r="H16" s="26">
        <v>0</v>
      </c>
      <c r="I16" s="90">
        <v>0</v>
      </c>
      <c r="J16" s="48">
        <v>0</v>
      </c>
      <c r="K16" s="39">
        <v>0</v>
      </c>
      <c r="L16" s="39">
        <v>0</v>
      </c>
      <c r="M16" s="45">
        <v>0</v>
      </c>
      <c r="N16" s="26">
        <v>0</v>
      </c>
      <c r="O16" s="90">
        <v>3</v>
      </c>
      <c r="P16" s="48">
        <v>0</v>
      </c>
      <c r="Q16" s="39">
        <v>3558725</v>
      </c>
      <c r="R16" s="39">
        <v>1186241.6666666667</v>
      </c>
      <c r="S16" s="45">
        <v>5201.97</v>
      </c>
      <c r="T16" s="26">
        <v>1733.99</v>
      </c>
      <c r="U16" s="90">
        <v>9</v>
      </c>
      <c r="V16" s="48">
        <v>0</v>
      </c>
      <c r="W16" s="39">
        <v>66129256</v>
      </c>
      <c r="X16" s="39">
        <v>7347695.111111111</v>
      </c>
      <c r="Y16" s="45">
        <v>135941.72000000003</v>
      </c>
      <c r="Z16" s="26">
        <v>15104.635555555558</v>
      </c>
      <c r="AA16" s="90">
        <v>0</v>
      </c>
      <c r="AB16" s="48">
        <v>0</v>
      </c>
      <c r="AC16" s="39">
        <v>0</v>
      </c>
      <c r="AD16" s="39">
        <v>0</v>
      </c>
      <c r="AE16" s="45">
        <v>0</v>
      </c>
      <c r="AF16" s="26">
        <v>0</v>
      </c>
      <c r="AG16" s="90">
        <v>0</v>
      </c>
      <c r="AH16" s="48">
        <v>0</v>
      </c>
      <c r="AI16" s="39">
        <v>0</v>
      </c>
      <c r="AJ16" s="39">
        <v>0</v>
      </c>
      <c r="AK16" s="45">
        <v>0</v>
      </c>
      <c r="AL16" s="26">
        <v>0</v>
      </c>
      <c r="AM16" s="90">
        <v>0</v>
      </c>
      <c r="AN16" s="48">
        <v>0</v>
      </c>
      <c r="AO16" s="39">
        <v>0</v>
      </c>
      <c r="AP16" s="39">
        <v>0</v>
      </c>
      <c r="AQ16" s="45">
        <v>0</v>
      </c>
      <c r="AR16" s="26">
        <v>0</v>
      </c>
      <c r="AS16" s="90">
        <v>0</v>
      </c>
      <c r="AT16" s="48">
        <v>0</v>
      </c>
      <c r="AU16" s="39">
        <v>0</v>
      </c>
      <c r="AV16" s="39">
        <v>0</v>
      </c>
      <c r="AW16" s="45">
        <v>0</v>
      </c>
      <c r="AX16" s="26">
        <v>0</v>
      </c>
      <c r="AY16" s="90">
        <v>0</v>
      </c>
      <c r="AZ16" s="48">
        <v>0</v>
      </c>
      <c r="BA16" s="39">
        <v>0</v>
      </c>
      <c r="BB16" s="39">
        <v>0</v>
      </c>
      <c r="BC16" s="45">
        <v>0</v>
      </c>
      <c r="BD16" s="26">
        <v>0</v>
      </c>
      <c r="BE16" s="90">
        <v>0</v>
      </c>
      <c r="BF16" s="48">
        <v>0</v>
      </c>
      <c r="BG16" s="39">
        <v>0</v>
      </c>
      <c r="BH16" s="39">
        <v>0</v>
      </c>
      <c r="BI16" s="45">
        <v>0</v>
      </c>
      <c r="BJ16" s="26">
        <v>0</v>
      </c>
      <c r="BK16" s="90">
        <v>12</v>
      </c>
      <c r="BL16" s="48">
        <v>0</v>
      </c>
      <c r="BM16" s="39">
        <v>69687981</v>
      </c>
      <c r="BN16" s="39">
        <v>5807331.75</v>
      </c>
      <c r="BO16" s="45">
        <v>141143.69000000003</v>
      </c>
      <c r="BP16" s="26">
        <v>11761.974166666669</v>
      </c>
      <c r="BQ16" s="75"/>
      <c r="BR16" s="75"/>
    </row>
    <row r="17" spans="1:70" s="8" customFormat="1" ht="19.5" customHeight="1" outlineLevel="1" x14ac:dyDescent="0.2">
      <c r="A17" s="63"/>
      <c r="B17" s="50" t="str" cm="1">
        <f t="array" ref="B17:B22">$B$10:$B$15</f>
        <v>RESIDENTIAL</v>
      </c>
      <c r="C17" s="92">
        <v>0</v>
      </c>
      <c r="D17" s="9">
        <v>0</v>
      </c>
      <c r="E17" s="9">
        <v>0</v>
      </c>
      <c r="F17" s="9">
        <v>0</v>
      </c>
      <c r="G17" s="19">
        <v>0</v>
      </c>
      <c r="H17" s="46">
        <v>0</v>
      </c>
      <c r="I17" s="92">
        <v>0</v>
      </c>
      <c r="J17" s="9">
        <v>0</v>
      </c>
      <c r="K17" s="9">
        <v>0</v>
      </c>
      <c r="L17" s="9">
        <v>0</v>
      </c>
      <c r="M17" s="19">
        <v>0</v>
      </c>
      <c r="N17" s="46">
        <v>0</v>
      </c>
      <c r="O17" s="92">
        <v>0</v>
      </c>
      <c r="P17" s="9">
        <v>0</v>
      </c>
      <c r="Q17" s="9">
        <v>0</v>
      </c>
      <c r="R17" s="9">
        <v>0</v>
      </c>
      <c r="S17" s="19">
        <v>0</v>
      </c>
      <c r="T17" s="46">
        <v>0</v>
      </c>
      <c r="U17" s="92">
        <v>0</v>
      </c>
      <c r="V17" s="9">
        <v>0</v>
      </c>
      <c r="W17" s="9">
        <v>0</v>
      </c>
      <c r="X17" s="9">
        <v>0</v>
      </c>
      <c r="Y17" s="19">
        <v>0</v>
      </c>
      <c r="Z17" s="46">
        <v>0</v>
      </c>
      <c r="AA17" s="92">
        <v>0</v>
      </c>
      <c r="AB17" s="9">
        <v>0</v>
      </c>
      <c r="AC17" s="9">
        <v>0</v>
      </c>
      <c r="AD17" s="9">
        <v>0</v>
      </c>
      <c r="AE17" s="19">
        <v>0</v>
      </c>
      <c r="AF17" s="46">
        <v>0</v>
      </c>
      <c r="AG17" s="92">
        <v>0</v>
      </c>
      <c r="AH17" s="9">
        <v>0</v>
      </c>
      <c r="AI17" s="9">
        <v>0</v>
      </c>
      <c r="AJ17" s="9">
        <v>0</v>
      </c>
      <c r="AK17" s="19">
        <v>0</v>
      </c>
      <c r="AL17" s="46">
        <v>0</v>
      </c>
      <c r="AM17" s="92">
        <v>0</v>
      </c>
      <c r="AN17" s="9">
        <v>0</v>
      </c>
      <c r="AO17" s="9">
        <v>0</v>
      </c>
      <c r="AP17" s="9">
        <v>0</v>
      </c>
      <c r="AQ17" s="19">
        <v>0</v>
      </c>
      <c r="AR17" s="46">
        <v>0</v>
      </c>
      <c r="AS17" s="92">
        <v>0</v>
      </c>
      <c r="AT17" s="9">
        <v>0</v>
      </c>
      <c r="AU17" s="9">
        <v>0</v>
      </c>
      <c r="AV17" s="9">
        <v>0</v>
      </c>
      <c r="AW17" s="19">
        <v>0</v>
      </c>
      <c r="AX17" s="46">
        <v>0</v>
      </c>
      <c r="AY17" s="92">
        <v>0</v>
      </c>
      <c r="AZ17" s="9">
        <v>0</v>
      </c>
      <c r="BA17" s="9">
        <v>0</v>
      </c>
      <c r="BB17" s="9">
        <v>0</v>
      </c>
      <c r="BC17" s="19">
        <v>0</v>
      </c>
      <c r="BD17" s="46">
        <v>0</v>
      </c>
      <c r="BE17" s="92">
        <v>0</v>
      </c>
      <c r="BF17" s="9">
        <v>0</v>
      </c>
      <c r="BG17" s="9">
        <v>0</v>
      </c>
      <c r="BH17" s="9">
        <v>0</v>
      </c>
      <c r="BI17" s="19">
        <v>0</v>
      </c>
      <c r="BJ17" s="46">
        <v>0</v>
      </c>
      <c r="BK17" s="92">
        <v>0</v>
      </c>
      <c r="BL17" s="9">
        <v>0</v>
      </c>
      <c r="BM17" s="9">
        <v>0</v>
      </c>
      <c r="BN17" s="9">
        <v>0</v>
      </c>
      <c r="BO17" s="19">
        <v>0</v>
      </c>
      <c r="BP17" s="46">
        <v>0</v>
      </c>
      <c r="BQ17" s="75"/>
      <c r="BR17" s="75"/>
    </row>
    <row r="18" spans="1:70" s="8" customFormat="1" ht="19.5" customHeight="1" outlineLevel="1" x14ac:dyDescent="0.2">
      <c r="A18" s="63"/>
      <c r="B18" s="50" t="str">
        <v>COMMERCIAL</v>
      </c>
      <c r="C18" s="92">
        <v>0</v>
      </c>
      <c r="D18" s="9">
        <v>0</v>
      </c>
      <c r="E18" s="9">
        <v>0</v>
      </c>
      <c r="F18" s="9">
        <v>0</v>
      </c>
      <c r="G18" s="19">
        <v>0</v>
      </c>
      <c r="H18" s="46">
        <v>0</v>
      </c>
      <c r="I18" s="92">
        <v>0</v>
      </c>
      <c r="J18" s="9">
        <v>0</v>
      </c>
      <c r="K18" s="9">
        <v>0</v>
      </c>
      <c r="L18" s="9">
        <v>0</v>
      </c>
      <c r="M18" s="19">
        <v>0</v>
      </c>
      <c r="N18" s="46">
        <v>0</v>
      </c>
      <c r="O18" s="92">
        <v>2</v>
      </c>
      <c r="P18" s="9">
        <v>0</v>
      </c>
      <c r="Q18" s="9">
        <v>22951</v>
      </c>
      <c r="R18" s="9">
        <v>11475.5</v>
      </c>
      <c r="S18" s="19">
        <v>451.18</v>
      </c>
      <c r="T18" s="46">
        <v>225.59</v>
      </c>
      <c r="U18" s="92">
        <v>0</v>
      </c>
      <c r="V18" s="9">
        <v>0</v>
      </c>
      <c r="W18" s="9">
        <v>0</v>
      </c>
      <c r="X18" s="9">
        <v>0</v>
      </c>
      <c r="Y18" s="19">
        <v>0</v>
      </c>
      <c r="Z18" s="46">
        <v>0</v>
      </c>
      <c r="AA18" s="92">
        <v>0</v>
      </c>
      <c r="AB18" s="9">
        <v>0</v>
      </c>
      <c r="AC18" s="9">
        <v>0</v>
      </c>
      <c r="AD18" s="9">
        <v>0</v>
      </c>
      <c r="AE18" s="19">
        <v>0</v>
      </c>
      <c r="AF18" s="46">
        <v>0</v>
      </c>
      <c r="AG18" s="92">
        <v>0</v>
      </c>
      <c r="AH18" s="9">
        <v>0</v>
      </c>
      <c r="AI18" s="9">
        <v>0</v>
      </c>
      <c r="AJ18" s="9">
        <v>0</v>
      </c>
      <c r="AK18" s="19">
        <v>0</v>
      </c>
      <c r="AL18" s="46">
        <v>0</v>
      </c>
      <c r="AM18" s="92">
        <v>0</v>
      </c>
      <c r="AN18" s="9">
        <v>0</v>
      </c>
      <c r="AO18" s="9">
        <v>0</v>
      </c>
      <c r="AP18" s="9">
        <v>0</v>
      </c>
      <c r="AQ18" s="19">
        <v>0</v>
      </c>
      <c r="AR18" s="46">
        <v>0</v>
      </c>
      <c r="AS18" s="92">
        <v>0</v>
      </c>
      <c r="AT18" s="9">
        <v>0</v>
      </c>
      <c r="AU18" s="9">
        <v>0</v>
      </c>
      <c r="AV18" s="9">
        <v>0</v>
      </c>
      <c r="AW18" s="19">
        <v>0</v>
      </c>
      <c r="AX18" s="46">
        <v>0</v>
      </c>
      <c r="AY18" s="92">
        <v>0</v>
      </c>
      <c r="AZ18" s="9">
        <v>0</v>
      </c>
      <c r="BA18" s="9">
        <v>0</v>
      </c>
      <c r="BB18" s="9">
        <v>0</v>
      </c>
      <c r="BC18" s="19">
        <v>0</v>
      </c>
      <c r="BD18" s="46">
        <v>0</v>
      </c>
      <c r="BE18" s="92">
        <v>0</v>
      </c>
      <c r="BF18" s="9">
        <v>0</v>
      </c>
      <c r="BG18" s="9">
        <v>0</v>
      </c>
      <c r="BH18" s="9">
        <v>0</v>
      </c>
      <c r="BI18" s="19">
        <v>0</v>
      </c>
      <c r="BJ18" s="46">
        <v>0</v>
      </c>
      <c r="BK18" s="92">
        <v>2</v>
      </c>
      <c r="BL18" s="9">
        <v>0</v>
      </c>
      <c r="BM18" s="9">
        <v>22951</v>
      </c>
      <c r="BN18" s="9">
        <v>11475.5</v>
      </c>
      <c r="BO18" s="19">
        <v>451.18</v>
      </c>
      <c r="BP18" s="46">
        <v>225.59</v>
      </c>
      <c r="BQ18" s="75"/>
      <c r="BR18" s="75"/>
    </row>
    <row r="19" spans="1:70" s="8" customFormat="1" ht="19.5" customHeight="1" outlineLevel="1" x14ac:dyDescent="0.2">
      <c r="A19" s="63"/>
      <c r="B19" s="50" t="str">
        <v>CNG</v>
      </c>
      <c r="C19" s="92">
        <v>0</v>
      </c>
      <c r="D19" s="9">
        <v>0</v>
      </c>
      <c r="E19" s="9">
        <v>0</v>
      </c>
      <c r="F19" s="9">
        <v>0</v>
      </c>
      <c r="G19" s="19">
        <v>0</v>
      </c>
      <c r="H19" s="46">
        <v>0</v>
      </c>
      <c r="I19" s="92">
        <v>0</v>
      </c>
      <c r="J19" s="9">
        <v>0</v>
      </c>
      <c r="K19" s="9">
        <v>0</v>
      </c>
      <c r="L19" s="9">
        <v>0</v>
      </c>
      <c r="M19" s="19">
        <v>0</v>
      </c>
      <c r="N19" s="46">
        <v>0</v>
      </c>
      <c r="O19" s="92">
        <v>0</v>
      </c>
      <c r="P19" s="9">
        <v>0</v>
      </c>
      <c r="Q19" s="9">
        <v>0</v>
      </c>
      <c r="R19" s="9">
        <v>0</v>
      </c>
      <c r="S19" s="19">
        <v>0</v>
      </c>
      <c r="T19" s="46">
        <v>0</v>
      </c>
      <c r="U19" s="92">
        <v>0</v>
      </c>
      <c r="V19" s="9">
        <v>0</v>
      </c>
      <c r="W19" s="9">
        <v>0</v>
      </c>
      <c r="X19" s="9">
        <v>0</v>
      </c>
      <c r="Y19" s="19">
        <v>0</v>
      </c>
      <c r="Z19" s="46">
        <v>0</v>
      </c>
      <c r="AA19" s="92">
        <v>0</v>
      </c>
      <c r="AB19" s="9">
        <v>0</v>
      </c>
      <c r="AC19" s="9">
        <v>0</v>
      </c>
      <c r="AD19" s="9">
        <v>0</v>
      </c>
      <c r="AE19" s="19">
        <v>0</v>
      </c>
      <c r="AF19" s="46">
        <v>0</v>
      </c>
      <c r="AG19" s="92">
        <v>0</v>
      </c>
      <c r="AH19" s="9">
        <v>0</v>
      </c>
      <c r="AI19" s="9">
        <v>0</v>
      </c>
      <c r="AJ19" s="9">
        <v>0</v>
      </c>
      <c r="AK19" s="19">
        <v>0</v>
      </c>
      <c r="AL19" s="46">
        <v>0</v>
      </c>
      <c r="AM19" s="92">
        <v>0</v>
      </c>
      <c r="AN19" s="9">
        <v>0</v>
      </c>
      <c r="AO19" s="9">
        <v>0</v>
      </c>
      <c r="AP19" s="9">
        <v>0</v>
      </c>
      <c r="AQ19" s="19">
        <v>0</v>
      </c>
      <c r="AR19" s="46">
        <v>0</v>
      </c>
      <c r="AS19" s="92">
        <v>0</v>
      </c>
      <c r="AT19" s="9">
        <v>0</v>
      </c>
      <c r="AU19" s="9">
        <v>0</v>
      </c>
      <c r="AV19" s="9">
        <v>0</v>
      </c>
      <c r="AW19" s="19">
        <v>0</v>
      </c>
      <c r="AX19" s="46">
        <v>0</v>
      </c>
      <c r="AY19" s="92">
        <v>0</v>
      </c>
      <c r="AZ19" s="9">
        <v>0</v>
      </c>
      <c r="BA19" s="9">
        <v>0</v>
      </c>
      <c r="BB19" s="9">
        <v>0</v>
      </c>
      <c r="BC19" s="19">
        <v>0</v>
      </c>
      <c r="BD19" s="46">
        <v>0</v>
      </c>
      <c r="BE19" s="92">
        <v>0</v>
      </c>
      <c r="BF19" s="9">
        <v>0</v>
      </c>
      <c r="BG19" s="9">
        <v>0</v>
      </c>
      <c r="BH19" s="9">
        <v>0</v>
      </c>
      <c r="BI19" s="19">
        <v>0</v>
      </c>
      <c r="BJ19" s="46">
        <v>0</v>
      </c>
      <c r="BK19" s="92">
        <v>0</v>
      </c>
      <c r="BL19" s="9">
        <v>0</v>
      </c>
      <c r="BM19" s="9">
        <v>0</v>
      </c>
      <c r="BN19" s="9">
        <v>0</v>
      </c>
      <c r="BO19" s="19">
        <v>0</v>
      </c>
      <c r="BP19" s="46">
        <v>0</v>
      </c>
      <c r="BQ19" s="75"/>
      <c r="BR19" s="75"/>
    </row>
    <row r="20" spans="1:70" s="12" customFormat="1" ht="19.5" customHeight="1" outlineLevel="1" x14ac:dyDescent="0.2">
      <c r="A20" s="63"/>
      <c r="B20" s="50" t="str">
        <v>INDUSTRIAL</v>
      </c>
      <c r="C20" s="92">
        <v>0</v>
      </c>
      <c r="D20" s="9">
        <v>0</v>
      </c>
      <c r="E20" s="9">
        <v>0</v>
      </c>
      <c r="F20" s="9">
        <v>0</v>
      </c>
      <c r="G20" s="19">
        <v>0</v>
      </c>
      <c r="H20" s="46">
        <v>0</v>
      </c>
      <c r="I20" s="92">
        <v>0</v>
      </c>
      <c r="J20" s="9">
        <v>0</v>
      </c>
      <c r="K20" s="9">
        <v>0</v>
      </c>
      <c r="L20" s="9">
        <v>0</v>
      </c>
      <c r="M20" s="19">
        <v>0</v>
      </c>
      <c r="N20" s="46">
        <v>0</v>
      </c>
      <c r="O20" s="92">
        <v>1</v>
      </c>
      <c r="P20" s="9">
        <v>0</v>
      </c>
      <c r="Q20" s="9">
        <v>3535774</v>
      </c>
      <c r="R20" s="9">
        <v>3535774</v>
      </c>
      <c r="S20" s="19">
        <v>4750.79</v>
      </c>
      <c r="T20" s="46">
        <v>4750.79</v>
      </c>
      <c r="U20" s="92">
        <v>9</v>
      </c>
      <c r="V20" s="9">
        <v>0</v>
      </c>
      <c r="W20" s="9">
        <v>66129256</v>
      </c>
      <c r="X20" s="9">
        <v>7347695.111111111</v>
      </c>
      <c r="Y20" s="19">
        <v>135941.72000000003</v>
      </c>
      <c r="Z20" s="46">
        <v>15104.635555555558</v>
      </c>
      <c r="AA20" s="92">
        <v>0</v>
      </c>
      <c r="AB20" s="9">
        <v>0</v>
      </c>
      <c r="AC20" s="9">
        <v>0</v>
      </c>
      <c r="AD20" s="9">
        <v>0</v>
      </c>
      <c r="AE20" s="19">
        <v>0</v>
      </c>
      <c r="AF20" s="46">
        <v>0</v>
      </c>
      <c r="AG20" s="92">
        <v>0</v>
      </c>
      <c r="AH20" s="9">
        <v>0</v>
      </c>
      <c r="AI20" s="9">
        <v>0</v>
      </c>
      <c r="AJ20" s="9">
        <v>0</v>
      </c>
      <c r="AK20" s="19">
        <v>0</v>
      </c>
      <c r="AL20" s="46">
        <v>0</v>
      </c>
      <c r="AM20" s="92">
        <v>0</v>
      </c>
      <c r="AN20" s="9">
        <v>0</v>
      </c>
      <c r="AO20" s="9">
        <v>0</v>
      </c>
      <c r="AP20" s="9">
        <v>0</v>
      </c>
      <c r="AQ20" s="19">
        <v>0</v>
      </c>
      <c r="AR20" s="46">
        <v>0</v>
      </c>
      <c r="AS20" s="92">
        <v>0</v>
      </c>
      <c r="AT20" s="9">
        <v>0</v>
      </c>
      <c r="AU20" s="9">
        <v>0</v>
      </c>
      <c r="AV20" s="9">
        <v>0</v>
      </c>
      <c r="AW20" s="19">
        <v>0</v>
      </c>
      <c r="AX20" s="46">
        <v>0</v>
      </c>
      <c r="AY20" s="92">
        <v>0</v>
      </c>
      <c r="AZ20" s="9">
        <v>0</v>
      </c>
      <c r="BA20" s="9">
        <v>0</v>
      </c>
      <c r="BB20" s="9">
        <v>0</v>
      </c>
      <c r="BC20" s="19">
        <v>0</v>
      </c>
      <c r="BD20" s="46">
        <v>0</v>
      </c>
      <c r="BE20" s="92">
        <v>0</v>
      </c>
      <c r="BF20" s="9">
        <v>0</v>
      </c>
      <c r="BG20" s="9">
        <v>0</v>
      </c>
      <c r="BH20" s="9">
        <v>0</v>
      </c>
      <c r="BI20" s="19">
        <v>0</v>
      </c>
      <c r="BJ20" s="46">
        <v>0</v>
      </c>
      <c r="BK20" s="92">
        <v>10</v>
      </c>
      <c r="BL20" s="9">
        <v>0</v>
      </c>
      <c r="BM20" s="9">
        <v>69665030</v>
      </c>
      <c r="BN20" s="9">
        <v>6966503</v>
      </c>
      <c r="BO20" s="19">
        <v>140692.51000000004</v>
      </c>
      <c r="BP20" s="46">
        <v>14069.251000000004</v>
      </c>
      <c r="BQ20" s="75"/>
      <c r="BR20" s="75"/>
    </row>
    <row r="21" spans="1:70" s="12" customFormat="1" ht="19.5" customHeight="1" outlineLevel="1" x14ac:dyDescent="0.2">
      <c r="A21" s="64"/>
      <c r="B21" s="50" t="str">
        <v>AIRCONDITIONING/COGENERATION</v>
      </c>
      <c r="C21" s="93">
        <v>0</v>
      </c>
      <c r="D21" s="57">
        <v>0</v>
      </c>
      <c r="E21" s="65">
        <v>0</v>
      </c>
      <c r="F21" s="9">
        <v>0</v>
      </c>
      <c r="G21" s="51">
        <v>0</v>
      </c>
      <c r="H21" s="46">
        <v>0</v>
      </c>
      <c r="I21" s="93">
        <v>0</v>
      </c>
      <c r="J21" s="57">
        <v>0</v>
      </c>
      <c r="K21" s="65">
        <v>0</v>
      </c>
      <c r="L21" s="9">
        <v>0</v>
      </c>
      <c r="M21" s="51">
        <v>0</v>
      </c>
      <c r="N21" s="46">
        <v>0</v>
      </c>
      <c r="O21" s="93">
        <v>0</v>
      </c>
      <c r="P21" s="57">
        <v>0</v>
      </c>
      <c r="Q21" s="65">
        <v>0</v>
      </c>
      <c r="R21" s="9">
        <v>0</v>
      </c>
      <c r="S21" s="51">
        <v>0</v>
      </c>
      <c r="T21" s="46">
        <v>0</v>
      </c>
      <c r="U21" s="93">
        <v>0</v>
      </c>
      <c r="V21" s="57">
        <v>0</v>
      </c>
      <c r="W21" s="65">
        <v>0</v>
      </c>
      <c r="X21" s="9">
        <v>0</v>
      </c>
      <c r="Y21" s="51">
        <v>0</v>
      </c>
      <c r="Z21" s="46">
        <v>0</v>
      </c>
      <c r="AA21" s="93">
        <v>0</v>
      </c>
      <c r="AB21" s="57">
        <v>0</v>
      </c>
      <c r="AC21" s="65">
        <v>0</v>
      </c>
      <c r="AD21" s="9">
        <v>0</v>
      </c>
      <c r="AE21" s="51">
        <v>0</v>
      </c>
      <c r="AF21" s="46">
        <v>0</v>
      </c>
      <c r="AG21" s="93">
        <v>0</v>
      </c>
      <c r="AH21" s="57">
        <v>0</v>
      </c>
      <c r="AI21" s="65">
        <v>0</v>
      </c>
      <c r="AJ21" s="9">
        <v>0</v>
      </c>
      <c r="AK21" s="51">
        <v>0</v>
      </c>
      <c r="AL21" s="46">
        <v>0</v>
      </c>
      <c r="AM21" s="93">
        <v>0</v>
      </c>
      <c r="AN21" s="57">
        <v>0</v>
      </c>
      <c r="AO21" s="65">
        <v>0</v>
      </c>
      <c r="AP21" s="9">
        <v>0</v>
      </c>
      <c r="AQ21" s="51">
        <v>0</v>
      </c>
      <c r="AR21" s="46">
        <v>0</v>
      </c>
      <c r="AS21" s="93">
        <v>0</v>
      </c>
      <c r="AT21" s="57">
        <v>0</v>
      </c>
      <c r="AU21" s="65">
        <v>0</v>
      </c>
      <c r="AV21" s="9">
        <v>0</v>
      </c>
      <c r="AW21" s="51">
        <v>0</v>
      </c>
      <c r="AX21" s="46">
        <v>0</v>
      </c>
      <c r="AY21" s="93">
        <v>0</v>
      </c>
      <c r="AZ21" s="57">
        <v>0</v>
      </c>
      <c r="BA21" s="65">
        <v>0</v>
      </c>
      <c r="BB21" s="9">
        <v>0</v>
      </c>
      <c r="BC21" s="51">
        <v>0</v>
      </c>
      <c r="BD21" s="46">
        <v>0</v>
      </c>
      <c r="BE21" s="93">
        <v>0</v>
      </c>
      <c r="BF21" s="57">
        <v>0</v>
      </c>
      <c r="BG21" s="65">
        <v>0</v>
      </c>
      <c r="BH21" s="9">
        <v>0</v>
      </c>
      <c r="BI21" s="51">
        <v>0</v>
      </c>
      <c r="BJ21" s="46">
        <v>0</v>
      </c>
      <c r="BK21" s="93">
        <v>0</v>
      </c>
      <c r="BL21" s="57">
        <v>0</v>
      </c>
      <c r="BM21" s="65">
        <v>0</v>
      </c>
      <c r="BN21" s="9">
        <v>0</v>
      </c>
      <c r="BO21" s="51">
        <v>0</v>
      </c>
      <c r="BP21" s="46">
        <v>0</v>
      </c>
      <c r="BQ21" s="75"/>
      <c r="BR21" s="75"/>
    </row>
    <row r="22" spans="1:70" s="12" customFormat="1" ht="19.5" customHeight="1" outlineLevel="1" thickBot="1" x14ac:dyDescent="0.25">
      <c r="A22" s="63"/>
      <c r="B22" s="87" t="str">
        <v>VIRTUAL INETRCONNECTION</v>
      </c>
      <c r="C22" s="93">
        <v>0</v>
      </c>
      <c r="D22" s="56">
        <v>0</v>
      </c>
      <c r="E22" s="65">
        <v>0</v>
      </c>
      <c r="F22" s="57">
        <v>0</v>
      </c>
      <c r="G22" s="51">
        <v>0</v>
      </c>
      <c r="H22" s="49">
        <v>0</v>
      </c>
      <c r="I22" s="93">
        <v>0</v>
      </c>
      <c r="J22" s="56">
        <v>0</v>
      </c>
      <c r="K22" s="65">
        <v>0</v>
      </c>
      <c r="L22" s="57">
        <v>0</v>
      </c>
      <c r="M22" s="51">
        <v>0</v>
      </c>
      <c r="N22" s="49">
        <v>0</v>
      </c>
      <c r="O22" s="93">
        <v>0</v>
      </c>
      <c r="P22" s="56">
        <v>0</v>
      </c>
      <c r="Q22" s="65">
        <v>0</v>
      </c>
      <c r="R22" s="57">
        <v>0</v>
      </c>
      <c r="S22" s="51">
        <v>0</v>
      </c>
      <c r="T22" s="49">
        <v>0</v>
      </c>
      <c r="U22" s="93">
        <v>0</v>
      </c>
      <c r="V22" s="56">
        <v>0</v>
      </c>
      <c r="W22" s="65">
        <v>0</v>
      </c>
      <c r="X22" s="57">
        <v>0</v>
      </c>
      <c r="Y22" s="51">
        <v>0</v>
      </c>
      <c r="Z22" s="49">
        <v>0</v>
      </c>
      <c r="AA22" s="93">
        <v>0</v>
      </c>
      <c r="AB22" s="56">
        <v>0</v>
      </c>
      <c r="AC22" s="65">
        <v>0</v>
      </c>
      <c r="AD22" s="57">
        <v>0</v>
      </c>
      <c r="AE22" s="51">
        <v>0</v>
      </c>
      <c r="AF22" s="49">
        <v>0</v>
      </c>
      <c r="AG22" s="93">
        <v>0</v>
      </c>
      <c r="AH22" s="56">
        <v>0</v>
      </c>
      <c r="AI22" s="65">
        <v>0</v>
      </c>
      <c r="AJ22" s="57">
        <v>0</v>
      </c>
      <c r="AK22" s="51">
        <v>0</v>
      </c>
      <c r="AL22" s="49">
        <v>0</v>
      </c>
      <c r="AM22" s="93">
        <v>0</v>
      </c>
      <c r="AN22" s="56">
        <v>0</v>
      </c>
      <c r="AO22" s="65">
        <v>0</v>
      </c>
      <c r="AP22" s="57">
        <v>0</v>
      </c>
      <c r="AQ22" s="51">
        <v>0</v>
      </c>
      <c r="AR22" s="49">
        <v>0</v>
      </c>
      <c r="AS22" s="93">
        <v>0</v>
      </c>
      <c r="AT22" s="56">
        <v>0</v>
      </c>
      <c r="AU22" s="65">
        <v>0</v>
      </c>
      <c r="AV22" s="57">
        <v>0</v>
      </c>
      <c r="AW22" s="51">
        <v>0</v>
      </c>
      <c r="AX22" s="49">
        <v>0</v>
      </c>
      <c r="AY22" s="93">
        <v>0</v>
      </c>
      <c r="AZ22" s="56">
        <v>0</v>
      </c>
      <c r="BA22" s="65">
        <v>0</v>
      </c>
      <c r="BB22" s="57">
        <v>0</v>
      </c>
      <c r="BC22" s="51">
        <v>0</v>
      </c>
      <c r="BD22" s="49">
        <v>0</v>
      </c>
      <c r="BE22" s="93">
        <v>0</v>
      </c>
      <c r="BF22" s="56">
        <v>0</v>
      </c>
      <c r="BG22" s="65">
        <v>0</v>
      </c>
      <c r="BH22" s="57">
        <v>0</v>
      </c>
      <c r="BI22" s="51">
        <v>0</v>
      </c>
      <c r="BJ22" s="49">
        <v>0</v>
      </c>
      <c r="BK22" s="93">
        <v>0</v>
      </c>
      <c r="BL22" s="56">
        <v>0</v>
      </c>
      <c r="BM22" s="65">
        <v>0</v>
      </c>
      <c r="BN22" s="57">
        <v>0</v>
      </c>
      <c r="BO22" s="51">
        <v>0</v>
      </c>
      <c r="BP22" s="49">
        <v>0</v>
      </c>
      <c r="BQ22" s="75"/>
      <c r="BR22" s="75"/>
    </row>
    <row r="23" spans="1:70" s="8" customFormat="1" ht="20" x14ac:dyDescent="0.2">
      <c r="A23" s="62">
        <v>3</v>
      </c>
      <c r="B23" s="88" t="s">
        <v>83</v>
      </c>
      <c r="C23" s="90">
        <v>5</v>
      </c>
      <c r="D23" s="48">
        <v>0</v>
      </c>
      <c r="E23" s="39">
        <v>6585174</v>
      </c>
      <c r="F23" s="39">
        <v>1317034.8</v>
      </c>
      <c r="G23" s="45">
        <v>6692.24</v>
      </c>
      <c r="H23" s="26">
        <v>1338.4479999999999</v>
      </c>
      <c r="I23" s="90">
        <v>4</v>
      </c>
      <c r="J23" s="48">
        <v>0</v>
      </c>
      <c r="K23" s="39">
        <v>1723999</v>
      </c>
      <c r="L23" s="39">
        <v>430999.75</v>
      </c>
      <c r="M23" s="45">
        <v>3698.5</v>
      </c>
      <c r="N23" s="26">
        <v>924.625</v>
      </c>
      <c r="O23" s="90">
        <v>9</v>
      </c>
      <c r="P23" s="48">
        <v>0</v>
      </c>
      <c r="Q23" s="39">
        <v>11703140</v>
      </c>
      <c r="R23" s="39">
        <v>1300348.888888889</v>
      </c>
      <c r="S23" s="45">
        <v>18142.03</v>
      </c>
      <c r="T23" s="26">
        <v>2015.7811111111109</v>
      </c>
      <c r="U23" s="90">
        <v>24</v>
      </c>
      <c r="V23" s="48">
        <v>0</v>
      </c>
      <c r="W23" s="39">
        <v>13483656</v>
      </c>
      <c r="X23" s="39">
        <v>561819</v>
      </c>
      <c r="Y23" s="45">
        <v>52828.18</v>
      </c>
      <c r="Z23" s="26">
        <v>2201.1741666666667</v>
      </c>
      <c r="AA23" s="90">
        <v>8</v>
      </c>
      <c r="AB23" s="48">
        <v>0</v>
      </c>
      <c r="AC23" s="39">
        <v>600352</v>
      </c>
      <c r="AD23" s="39">
        <v>75044</v>
      </c>
      <c r="AE23" s="45">
        <v>8272.7900000000009</v>
      </c>
      <c r="AF23" s="26">
        <v>1034.0987500000001</v>
      </c>
      <c r="AG23" s="90">
        <v>13</v>
      </c>
      <c r="AH23" s="48">
        <v>0</v>
      </c>
      <c r="AI23" s="39">
        <v>1942410</v>
      </c>
      <c r="AJ23" s="39">
        <v>149416.15384615384</v>
      </c>
      <c r="AK23" s="45">
        <v>20280.72</v>
      </c>
      <c r="AL23" s="26">
        <v>1560.0553846153848</v>
      </c>
      <c r="AM23" s="90">
        <v>0</v>
      </c>
      <c r="AN23" s="48">
        <v>0</v>
      </c>
      <c r="AO23" s="39">
        <v>0</v>
      </c>
      <c r="AP23" s="39">
        <v>0</v>
      </c>
      <c r="AQ23" s="45">
        <v>0</v>
      </c>
      <c r="AR23" s="26">
        <v>0</v>
      </c>
      <c r="AS23" s="90">
        <v>0</v>
      </c>
      <c r="AT23" s="48">
        <v>0</v>
      </c>
      <c r="AU23" s="39">
        <v>0</v>
      </c>
      <c r="AV23" s="39">
        <v>0</v>
      </c>
      <c r="AW23" s="45">
        <v>0</v>
      </c>
      <c r="AX23" s="26">
        <v>0</v>
      </c>
      <c r="AY23" s="90">
        <v>0</v>
      </c>
      <c r="AZ23" s="48">
        <v>0</v>
      </c>
      <c r="BA23" s="39">
        <v>0</v>
      </c>
      <c r="BB23" s="39">
        <v>0</v>
      </c>
      <c r="BC23" s="45">
        <v>0</v>
      </c>
      <c r="BD23" s="26">
        <v>0</v>
      </c>
      <c r="BE23" s="90">
        <v>0</v>
      </c>
      <c r="BF23" s="48">
        <v>0</v>
      </c>
      <c r="BG23" s="39">
        <v>0</v>
      </c>
      <c r="BH23" s="39">
        <v>0</v>
      </c>
      <c r="BI23" s="45">
        <v>0</v>
      </c>
      <c r="BJ23" s="26">
        <v>0</v>
      </c>
      <c r="BK23" s="90">
        <v>63</v>
      </c>
      <c r="BL23" s="48">
        <v>0</v>
      </c>
      <c r="BM23" s="39">
        <v>36038731</v>
      </c>
      <c r="BN23" s="39">
        <v>572043.34920634923</v>
      </c>
      <c r="BO23" s="45">
        <v>109914.45999999999</v>
      </c>
      <c r="BP23" s="26">
        <v>1744.673968253968</v>
      </c>
      <c r="BQ23" s="75"/>
      <c r="BR23" s="75"/>
    </row>
    <row r="24" spans="1:70" s="8" customFormat="1" ht="19.5" customHeight="1" outlineLevel="1" x14ac:dyDescent="0.2">
      <c r="A24" s="63"/>
      <c r="B24" s="50" t="str" cm="1">
        <f t="array" ref="B24:B29">$B$10:$B$15</f>
        <v>RESIDENTIAL</v>
      </c>
      <c r="C24" s="92">
        <v>0</v>
      </c>
      <c r="D24" s="9">
        <v>0</v>
      </c>
      <c r="E24" s="9">
        <v>0</v>
      </c>
      <c r="F24" s="9">
        <v>0</v>
      </c>
      <c r="G24" s="19">
        <v>0</v>
      </c>
      <c r="H24" s="46">
        <v>0</v>
      </c>
      <c r="I24" s="92">
        <v>0</v>
      </c>
      <c r="J24" s="9">
        <v>0</v>
      </c>
      <c r="K24" s="9">
        <v>0</v>
      </c>
      <c r="L24" s="9">
        <v>0</v>
      </c>
      <c r="M24" s="19">
        <v>0</v>
      </c>
      <c r="N24" s="46">
        <v>0</v>
      </c>
      <c r="O24" s="92">
        <v>0</v>
      </c>
      <c r="P24" s="9">
        <v>0</v>
      </c>
      <c r="Q24" s="9">
        <v>0</v>
      </c>
      <c r="R24" s="9">
        <v>0</v>
      </c>
      <c r="S24" s="19">
        <v>0</v>
      </c>
      <c r="T24" s="46">
        <v>0</v>
      </c>
      <c r="U24" s="92">
        <v>0</v>
      </c>
      <c r="V24" s="9">
        <v>0</v>
      </c>
      <c r="W24" s="9">
        <v>0</v>
      </c>
      <c r="X24" s="9">
        <v>0</v>
      </c>
      <c r="Y24" s="19">
        <v>0</v>
      </c>
      <c r="Z24" s="46">
        <v>0</v>
      </c>
      <c r="AA24" s="92">
        <v>0</v>
      </c>
      <c r="AB24" s="9">
        <v>0</v>
      </c>
      <c r="AC24" s="9">
        <v>0</v>
      </c>
      <c r="AD24" s="9">
        <v>0</v>
      </c>
      <c r="AE24" s="19">
        <v>0</v>
      </c>
      <c r="AF24" s="46">
        <v>0</v>
      </c>
      <c r="AG24" s="92">
        <v>0</v>
      </c>
      <c r="AH24" s="9">
        <v>0</v>
      </c>
      <c r="AI24" s="9">
        <v>0</v>
      </c>
      <c r="AJ24" s="9">
        <v>0</v>
      </c>
      <c r="AK24" s="19">
        <v>0</v>
      </c>
      <c r="AL24" s="46">
        <v>0</v>
      </c>
      <c r="AM24" s="92">
        <v>0</v>
      </c>
      <c r="AN24" s="9">
        <v>0</v>
      </c>
      <c r="AO24" s="9">
        <v>0</v>
      </c>
      <c r="AP24" s="9">
        <v>0</v>
      </c>
      <c r="AQ24" s="19">
        <v>0</v>
      </c>
      <c r="AR24" s="46">
        <v>0</v>
      </c>
      <c r="AS24" s="92">
        <v>0</v>
      </c>
      <c r="AT24" s="9">
        <v>0</v>
      </c>
      <c r="AU24" s="9">
        <v>0</v>
      </c>
      <c r="AV24" s="9">
        <v>0</v>
      </c>
      <c r="AW24" s="19">
        <v>0</v>
      </c>
      <c r="AX24" s="46">
        <v>0</v>
      </c>
      <c r="AY24" s="92">
        <v>0</v>
      </c>
      <c r="AZ24" s="9">
        <v>0</v>
      </c>
      <c r="BA24" s="9">
        <v>0</v>
      </c>
      <c r="BB24" s="9">
        <v>0</v>
      </c>
      <c r="BC24" s="19">
        <v>0</v>
      </c>
      <c r="BD24" s="46">
        <v>0</v>
      </c>
      <c r="BE24" s="92">
        <v>0</v>
      </c>
      <c r="BF24" s="9">
        <v>0</v>
      </c>
      <c r="BG24" s="9">
        <v>0</v>
      </c>
      <c r="BH24" s="9">
        <v>0</v>
      </c>
      <c r="BI24" s="19">
        <v>0</v>
      </c>
      <c r="BJ24" s="46">
        <v>0</v>
      </c>
      <c r="BK24" s="92">
        <v>0</v>
      </c>
      <c r="BL24" s="9">
        <v>0</v>
      </c>
      <c r="BM24" s="9">
        <v>0</v>
      </c>
      <c r="BN24" s="9">
        <v>0</v>
      </c>
      <c r="BO24" s="19">
        <v>0</v>
      </c>
      <c r="BP24" s="46">
        <v>0</v>
      </c>
      <c r="BQ24" s="75"/>
      <c r="BR24" s="75"/>
    </row>
    <row r="25" spans="1:70" s="8" customFormat="1" ht="19.5" customHeight="1" outlineLevel="1" x14ac:dyDescent="0.2">
      <c r="A25" s="63"/>
      <c r="B25" s="50" t="str">
        <v>COMMERCIAL</v>
      </c>
      <c r="C25" s="92">
        <v>0</v>
      </c>
      <c r="D25" s="9">
        <v>0</v>
      </c>
      <c r="E25" s="9">
        <v>0</v>
      </c>
      <c r="F25" s="9">
        <v>0</v>
      </c>
      <c r="G25" s="19">
        <v>0</v>
      </c>
      <c r="H25" s="46">
        <v>0</v>
      </c>
      <c r="I25" s="92">
        <v>0</v>
      </c>
      <c r="J25" s="9">
        <v>0</v>
      </c>
      <c r="K25" s="9">
        <v>0</v>
      </c>
      <c r="L25" s="9">
        <v>0</v>
      </c>
      <c r="M25" s="19">
        <v>0</v>
      </c>
      <c r="N25" s="46">
        <v>0</v>
      </c>
      <c r="O25" s="92">
        <v>0</v>
      </c>
      <c r="P25" s="9">
        <v>0</v>
      </c>
      <c r="Q25" s="9">
        <v>0</v>
      </c>
      <c r="R25" s="9">
        <v>0</v>
      </c>
      <c r="S25" s="19">
        <v>0</v>
      </c>
      <c r="T25" s="46">
        <v>0</v>
      </c>
      <c r="U25" s="92">
        <v>5</v>
      </c>
      <c r="V25" s="9">
        <v>0</v>
      </c>
      <c r="W25" s="9">
        <v>1362160</v>
      </c>
      <c r="X25" s="9">
        <v>272432</v>
      </c>
      <c r="Y25" s="19">
        <v>23234.190000000002</v>
      </c>
      <c r="Z25" s="46">
        <v>4646.8380000000006</v>
      </c>
      <c r="AA25" s="92">
        <v>3</v>
      </c>
      <c r="AB25" s="9">
        <v>0</v>
      </c>
      <c r="AC25" s="9">
        <v>394041</v>
      </c>
      <c r="AD25" s="9">
        <v>131347</v>
      </c>
      <c r="AE25" s="19">
        <v>6000.26</v>
      </c>
      <c r="AF25" s="46">
        <v>2000.0866666666668</v>
      </c>
      <c r="AG25" s="92">
        <v>10</v>
      </c>
      <c r="AH25" s="9">
        <v>0</v>
      </c>
      <c r="AI25" s="9">
        <v>1225179</v>
      </c>
      <c r="AJ25" s="9">
        <v>122517.9</v>
      </c>
      <c r="AK25" s="19">
        <v>16937.71</v>
      </c>
      <c r="AL25" s="46">
        <v>1693.771</v>
      </c>
      <c r="AM25" s="92">
        <v>0</v>
      </c>
      <c r="AN25" s="9">
        <v>0</v>
      </c>
      <c r="AO25" s="9">
        <v>0</v>
      </c>
      <c r="AP25" s="9">
        <v>0</v>
      </c>
      <c r="AQ25" s="19">
        <v>0</v>
      </c>
      <c r="AR25" s="46">
        <v>0</v>
      </c>
      <c r="AS25" s="92">
        <v>0</v>
      </c>
      <c r="AT25" s="9">
        <v>0</v>
      </c>
      <c r="AU25" s="9">
        <v>0</v>
      </c>
      <c r="AV25" s="9">
        <v>0</v>
      </c>
      <c r="AW25" s="19">
        <v>0</v>
      </c>
      <c r="AX25" s="46">
        <v>0</v>
      </c>
      <c r="AY25" s="92">
        <v>0</v>
      </c>
      <c r="AZ25" s="9">
        <v>0</v>
      </c>
      <c r="BA25" s="9">
        <v>0</v>
      </c>
      <c r="BB25" s="9">
        <v>0</v>
      </c>
      <c r="BC25" s="19">
        <v>0</v>
      </c>
      <c r="BD25" s="46">
        <v>0</v>
      </c>
      <c r="BE25" s="92">
        <v>0</v>
      </c>
      <c r="BF25" s="9">
        <v>0</v>
      </c>
      <c r="BG25" s="9">
        <v>0</v>
      </c>
      <c r="BH25" s="9">
        <v>0</v>
      </c>
      <c r="BI25" s="19">
        <v>0</v>
      </c>
      <c r="BJ25" s="46">
        <v>0</v>
      </c>
      <c r="BK25" s="92">
        <v>18</v>
      </c>
      <c r="BL25" s="9">
        <v>0</v>
      </c>
      <c r="BM25" s="9">
        <v>2981380</v>
      </c>
      <c r="BN25" s="9">
        <v>165632.22222222222</v>
      </c>
      <c r="BO25" s="19">
        <v>46172.160000000003</v>
      </c>
      <c r="BP25" s="46">
        <v>2565.1200000000003</v>
      </c>
      <c r="BQ25" s="75"/>
      <c r="BR25" s="75"/>
    </row>
    <row r="26" spans="1:70" s="8" customFormat="1" ht="19.5" customHeight="1" outlineLevel="1" x14ac:dyDescent="0.2">
      <c r="A26" s="63"/>
      <c r="B26" s="50" t="str">
        <v>CNG</v>
      </c>
      <c r="C26" s="92">
        <v>4</v>
      </c>
      <c r="D26" s="9">
        <v>0</v>
      </c>
      <c r="E26" s="9">
        <v>5625426</v>
      </c>
      <c r="F26" s="9">
        <v>1406356.5</v>
      </c>
      <c r="G26" s="19">
        <v>5922.45</v>
      </c>
      <c r="H26" s="46">
        <v>1480.6125</v>
      </c>
      <c r="I26" s="92">
        <v>2</v>
      </c>
      <c r="J26" s="9">
        <v>0</v>
      </c>
      <c r="K26" s="9">
        <v>1110929</v>
      </c>
      <c r="L26" s="9">
        <v>555464.5</v>
      </c>
      <c r="M26" s="19">
        <v>2604.13</v>
      </c>
      <c r="N26" s="46">
        <v>1302.0650000000001</v>
      </c>
      <c r="O26" s="92">
        <v>0</v>
      </c>
      <c r="P26" s="9">
        <v>0</v>
      </c>
      <c r="Q26" s="9">
        <v>0</v>
      </c>
      <c r="R26" s="9">
        <v>0</v>
      </c>
      <c r="S26" s="19">
        <v>0</v>
      </c>
      <c r="T26" s="46">
        <v>0</v>
      </c>
      <c r="U26" s="92">
        <v>0</v>
      </c>
      <c r="V26" s="9">
        <v>0</v>
      </c>
      <c r="W26" s="9">
        <v>0</v>
      </c>
      <c r="X26" s="9">
        <v>0</v>
      </c>
      <c r="Y26" s="19">
        <v>0</v>
      </c>
      <c r="Z26" s="46">
        <v>0</v>
      </c>
      <c r="AA26" s="92">
        <v>0</v>
      </c>
      <c r="AB26" s="9">
        <v>0</v>
      </c>
      <c r="AC26" s="9">
        <v>0</v>
      </c>
      <c r="AD26" s="9">
        <v>0</v>
      </c>
      <c r="AE26" s="19">
        <v>0</v>
      </c>
      <c r="AF26" s="46">
        <v>0</v>
      </c>
      <c r="AG26" s="92">
        <v>0</v>
      </c>
      <c r="AH26" s="9">
        <v>0</v>
      </c>
      <c r="AI26" s="9">
        <v>0</v>
      </c>
      <c r="AJ26" s="9">
        <v>0</v>
      </c>
      <c r="AK26" s="19">
        <v>0</v>
      </c>
      <c r="AL26" s="46">
        <v>0</v>
      </c>
      <c r="AM26" s="92">
        <v>0</v>
      </c>
      <c r="AN26" s="9">
        <v>0</v>
      </c>
      <c r="AO26" s="9">
        <v>0</v>
      </c>
      <c r="AP26" s="9">
        <v>0</v>
      </c>
      <c r="AQ26" s="19">
        <v>0</v>
      </c>
      <c r="AR26" s="46">
        <v>0</v>
      </c>
      <c r="AS26" s="92">
        <v>0</v>
      </c>
      <c r="AT26" s="9">
        <v>0</v>
      </c>
      <c r="AU26" s="9">
        <v>0</v>
      </c>
      <c r="AV26" s="9">
        <v>0</v>
      </c>
      <c r="AW26" s="19">
        <v>0</v>
      </c>
      <c r="AX26" s="46">
        <v>0</v>
      </c>
      <c r="AY26" s="92">
        <v>0</v>
      </c>
      <c r="AZ26" s="9">
        <v>0</v>
      </c>
      <c r="BA26" s="9">
        <v>0</v>
      </c>
      <c r="BB26" s="9">
        <v>0</v>
      </c>
      <c r="BC26" s="19">
        <v>0</v>
      </c>
      <c r="BD26" s="46">
        <v>0</v>
      </c>
      <c r="BE26" s="92">
        <v>0</v>
      </c>
      <c r="BF26" s="9">
        <v>0</v>
      </c>
      <c r="BG26" s="9">
        <v>0</v>
      </c>
      <c r="BH26" s="9">
        <v>0</v>
      </c>
      <c r="BI26" s="19">
        <v>0</v>
      </c>
      <c r="BJ26" s="46">
        <v>0</v>
      </c>
      <c r="BK26" s="92">
        <v>6</v>
      </c>
      <c r="BL26" s="9">
        <v>0</v>
      </c>
      <c r="BM26" s="9">
        <v>6736355</v>
      </c>
      <c r="BN26" s="9">
        <v>1122725.8333333333</v>
      </c>
      <c r="BO26" s="19">
        <v>8526.58</v>
      </c>
      <c r="BP26" s="46">
        <v>1421.0966666666666</v>
      </c>
      <c r="BQ26" s="75"/>
      <c r="BR26" s="75"/>
    </row>
    <row r="27" spans="1:70" s="12" customFormat="1" ht="19.5" customHeight="1" outlineLevel="1" x14ac:dyDescent="0.2">
      <c r="A27" s="63"/>
      <c r="B27" s="50" t="str">
        <v>INDUSTRIAL</v>
      </c>
      <c r="C27" s="92">
        <v>1</v>
      </c>
      <c r="D27" s="9">
        <v>0</v>
      </c>
      <c r="E27" s="9">
        <v>959748</v>
      </c>
      <c r="F27" s="9">
        <v>959748</v>
      </c>
      <c r="G27" s="19">
        <v>769.79</v>
      </c>
      <c r="H27" s="46">
        <v>769.79</v>
      </c>
      <c r="I27" s="92">
        <v>2</v>
      </c>
      <c r="J27" s="9">
        <v>0</v>
      </c>
      <c r="K27" s="9">
        <v>613070</v>
      </c>
      <c r="L27" s="9">
        <v>306535</v>
      </c>
      <c r="M27" s="19">
        <v>1094.3699999999999</v>
      </c>
      <c r="N27" s="46">
        <v>547.18499999999995</v>
      </c>
      <c r="O27" s="92">
        <v>9</v>
      </c>
      <c r="P27" s="9">
        <v>0</v>
      </c>
      <c r="Q27" s="9">
        <v>11703140</v>
      </c>
      <c r="R27" s="9">
        <v>1300348.888888889</v>
      </c>
      <c r="S27" s="19">
        <v>18142.03</v>
      </c>
      <c r="T27" s="46">
        <v>2015.7811111111109</v>
      </c>
      <c r="U27" s="92">
        <v>19</v>
      </c>
      <c r="V27" s="9">
        <v>0</v>
      </c>
      <c r="W27" s="9">
        <v>12121496</v>
      </c>
      <c r="X27" s="9">
        <v>637973.47368421056</v>
      </c>
      <c r="Y27" s="19">
        <v>29593.989999999998</v>
      </c>
      <c r="Z27" s="46">
        <v>1557.5784210526315</v>
      </c>
      <c r="AA27" s="92">
        <v>5</v>
      </c>
      <c r="AB27" s="9">
        <v>0</v>
      </c>
      <c r="AC27" s="9">
        <v>206311</v>
      </c>
      <c r="AD27" s="9">
        <v>41262.199999999997</v>
      </c>
      <c r="AE27" s="19">
        <v>2272.5300000000002</v>
      </c>
      <c r="AF27" s="46">
        <v>454.50600000000003</v>
      </c>
      <c r="AG27" s="92">
        <v>3</v>
      </c>
      <c r="AH27" s="9">
        <v>0</v>
      </c>
      <c r="AI27" s="9">
        <v>717231</v>
      </c>
      <c r="AJ27" s="9">
        <v>239077</v>
      </c>
      <c r="AK27" s="19">
        <v>3343.01</v>
      </c>
      <c r="AL27" s="46">
        <v>1114.3366666666668</v>
      </c>
      <c r="AM27" s="92">
        <v>0</v>
      </c>
      <c r="AN27" s="9">
        <v>0</v>
      </c>
      <c r="AO27" s="9">
        <v>0</v>
      </c>
      <c r="AP27" s="9">
        <v>0</v>
      </c>
      <c r="AQ27" s="19">
        <v>0</v>
      </c>
      <c r="AR27" s="46">
        <v>0</v>
      </c>
      <c r="AS27" s="92">
        <v>0</v>
      </c>
      <c r="AT27" s="9">
        <v>0</v>
      </c>
      <c r="AU27" s="9">
        <v>0</v>
      </c>
      <c r="AV27" s="9">
        <v>0</v>
      </c>
      <c r="AW27" s="19">
        <v>0</v>
      </c>
      <c r="AX27" s="46">
        <v>0</v>
      </c>
      <c r="AY27" s="92">
        <v>0</v>
      </c>
      <c r="AZ27" s="9">
        <v>0</v>
      </c>
      <c r="BA27" s="9">
        <v>0</v>
      </c>
      <c r="BB27" s="9">
        <v>0</v>
      </c>
      <c r="BC27" s="19">
        <v>0</v>
      </c>
      <c r="BD27" s="46">
        <v>0</v>
      </c>
      <c r="BE27" s="92">
        <v>0</v>
      </c>
      <c r="BF27" s="9">
        <v>0</v>
      </c>
      <c r="BG27" s="9">
        <v>0</v>
      </c>
      <c r="BH27" s="9">
        <v>0</v>
      </c>
      <c r="BI27" s="19">
        <v>0</v>
      </c>
      <c r="BJ27" s="46">
        <v>0</v>
      </c>
      <c r="BK27" s="92">
        <v>39</v>
      </c>
      <c r="BL27" s="9">
        <v>0</v>
      </c>
      <c r="BM27" s="9">
        <v>26320996</v>
      </c>
      <c r="BN27" s="9">
        <v>674897.33333333337</v>
      </c>
      <c r="BO27" s="19">
        <v>55215.719999999994</v>
      </c>
      <c r="BP27" s="46">
        <v>1415.7876923076922</v>
      </c>
      <c r="BQ27" s="75"/>
      <c r="BR27" s="75"/>
    </row>
    <row r="28" spans="1:70" s="12" customFormat="1" ht="19.5" customHeight="1" outlineLevel="1" x14ac:dyDescent="0.2">
      <c r="A28" s="64"/>
      <c r="B28" s="50" t="str">
        <v>AIRCONDITIONING/COGENERATION</v>
      </c>
      <c r="C28" s="93">
        <v>0</v>
      </c>
      <c r="D28" s="57">
        <v>0</v>
      </c>
      <c r="E28" s="65">
        <v>0</v>
      </c>
      <c r="F28" s="9">
        <v>0</v>
      </c>
      <c r="G28" s="51">
        <v>0</v>
      </c>
      <c r="H28" s="46">
        <v>0</v>
      </c>
      <c r="I28" s="93">
        <v>0</v>
      </c>
      <c r="J28" s="57">
        <v>0</v>
      </c>
      <c r="K28" s="65">
        <v>0</v>
      </c>
      <c r="L28" s="9">
        <v>0</v>
      </c>
      <c r="M28" s="51">
        <v>0</v>
      </c>
      <c r="N28" s="46">
        <v>0</v>
      </c>
      <c r="O28" s="93">
        <v>0</v>
      </c>
      <c r="P28" s="57">
        <v>0</v>
      </c>
      <c r="Q28" s="65">
        <v>0</v>
      </c>
      <c r="R28" s="9">
        <v>0</v>
      </c>
      <c r="S28" s="51">
        <v>0</v>
      </c>
      <c r="T28" s="46">
        <v>0</v>
      </c>
      <c r="U28" s="93">
        <v>0</v>
      </c>
      <c r="V28" s="57">
        <v>0</v>
      </c>
      <c r="W28" s="65">
        <v>0</v>
      </c>
      <c r="X28" s="9">
        <v>0</v>
      </c>
      <c r="Y28" s="51">
        <v>0</v>
      </c>
      <c r="Z28" s="46">
        <v>0</v>
      </c>
      <c r="AA28" s="93">
        <v>0</v>
      </c>
      <c r="AB28" s="57">
        <v>0</v>
      </c>
      <c r="AC28" s="65">
        <v>0</v>
      </c>
      <c r="AD28" s="9">
        <v>0</v>
      </c>
      <c r="AE28" s="51">
        <v>0</v>
      </c>
      <c r="AF28" s="46">
        <v>0</v>
      </c>
      <c r="AG28" s="93">
        <v>0</v>
      </c>
      <c r="AH28" s="57">
        <v>0</v>
      </c>
      <c r="AI28" s="65">
        <v>0</v>
      </c>
      <c r="AJ28" s="9">
        <v>0</v>
      </c>
      <c r="AK28" s="51">
        <v>0</v>
      </c>
      <c r="AL28" s="46">
        <v>0</v>
      </c>
      <c r="AM28" s="93">
        <v>0</v>
      </c>
      <c r="AN28" s="57">
        <v>0</v>
      </c>
      <c r="AO28" s="65">
        <v>0</v>
      </c>
      <c r="AP28" s="9">
        <v>0</v>
      </c>
      <c r="AQ28" s="51">
        <v>0</v>
      </c>
      <c r="AR28" s="46">
        <v>0</v>
      </c>
      <c r="AS28" s="93">
        <v>0</v>
      </c>
      <c r="AT28" s="57">
        <v>0</v>
      </c>
      <c r="AU28" s="65">
        <v>0</v>
      </c>
      <c r="AV28" s="9">
        <v>0</v>
      </c>
      <c r="AW28" s="51">
        <v>0</v>
      </c>
      <c r="AX28" s="46">
        <v>0</v>
      </c>
      <c r="AY28" s="93">
        <v>0</v>
      </c>
      <c r="AZ28" s="57">
        <v>0</v>
      </c>
      <c r="BA28" s="65">
        <v>0</v>
      </c>
      <c r="BB28" s="9">
        <v>0</v>
      </c>
      <c r="BC28" s="51">
        <v>0</v>
      </c>
      <c r="BD28" s="46">
        <v>0</v>
      </c>
      <c r="BE28" s="93">
        <v>0</v>
      </c>
      <c r="BF28" s="57">
        <v>0</v>
      </c>
      <c r="BG28" s="65">
        <v>0</v>
      </c>
      <c r="BH28" s="9">
        <v>0</v>
      </c>
      <c r="BI28" s="51">
        <v>0</v>
      </c>
      <c r="BJ28" s="46">
        <v>0</v>
      </c>
      <c r="BK28" s="93">
        <v>0</v>
      </c>
      <c r="BL28" s="57">
        <v>0</v>
      </c>
      <c r="BM28" s="65">
        <v>0</v>
      </c>
      <c r="BN28" s="9">
        <v>0</v>
      </c>
      <c r="BO28" s="51">
        <v>0</v>
      </c>
      <c r="BP28" s="46">
        <v>0</v>
      </c>
      <c r="BQ28" s="75"/>
      <c r="BR28" s="75"/>
    </row>
    <row r="29" spans="1:70" s="12" customFormat="1" ht="19.5" customHeight="1" outlineLevel="1" thickBot="1" x14ac:dyDescent="0.25">
      <c r="A29" s="63"/>
      <c r="B29" s="87" t="str">
        <v>VIRTUAL INETRCONNECTION</v>
      </c>
      <c r="C29" s="93">
        <v>0</v>
      </c>
      <c r="D29" s="56">
        <v>0</v>
      </c>
      <c r="E29" s="65">
        <v>0</v>
      </c>
      <c r="F29" s="57">
        <v>0</v>
      </c>
      <c r="G29" s="51">
        <v>0</v>
      </c>
      <c r="H29" s="49">
        <v>0</v>
      </c>
      <c r="I29" s="93">
        <v>0</v>
      </c>
      <c r="J29" s="56">
        <v>0</v>
      </c>
      <c r="K29" s="65">
        <v>0</v>
      </c>
      <c r="L29" s="57">
        <v>0</v>
      </c>
      <c r="M29" s="51">
        <v>0</v>
      </c>
      <c r="N29" s="49">
        <v>0</v>
      </c>
      <c r="O29" s="93">
        <v>0</v>
      </c>
      <c r="P29" s="56">
        <v>0</v>
      </c>
      <c r="Q29" s="65">
        <v>0</v>
      </c>
      <c r="R29" s="57">
        <v>0</v>
      </c>
      <c r="S29" s="51">
        <v>0</v>
      </c>
      <c r="T29" s="49">
        <v>0</v>
      </c>
      <c r="U29" s="93">
        <v>0</v>
      </c>
      <c r="V29" s="56">
        <v>0</v>
      </c>
      <c r="W29" s="65">
        <v>0</v>
      </c>
      <c r="X29" s="57">
        <v>0</v>
      </c>
      <c r="Y29" s="51">
        <v>0</v>
      </c>
      <c r="Z29" s="49">
        <v>0</v>
      </c>
      <c r="AA29" s="93">
        <v>0</v>
      </c>
      <c r="AB29" s="56">
        <v>0</v>
      </c>
      <c r="AC29" s="65">
        <v>0</v>
      </c>
      <c r="AD29" s="57">
        <v>0</v>
      </c>
      <c r="AE29" s="51">
        <v>0</v>
      </c>
      <c r="AF29" s="49">
        <v>0</v>
      </c>
      <c r="AG29" s="93">
        <v>0</v>
      </c>
      <c r="AH29" s="56">
        <v>0</v>
      </c>
      <c r="AI29" s="65">
        <v>0</v>
      </c>
      <c r="AJ29" s="57">
        <v>0</v>
      </c>
      <c r="AK29" s="51">
        <v>0</v>
      </c>
      <c r="AL29" s="49">
        <v>0</v>
      </c>
      <c r="AM29" s="93">
        <v>0</v>
      </c>
      <c r="AN29" s="56">
        <v>0</v>
      </c>
      <c r="AO29" s="65">
        <v>0</v>
      </c>
      <c r="AP29" s="57">
        <v>0</v>
      </c>
      <c r="AQ29" s="51">
        <v>0</v>
      </c>
      <c r="AR29" s="49">
        <v>0</v>
      </c>
      <c r="AS29" s="93">
        <v>0</v>
      </c>
      <c r="AT29" s="56">
        <v>0</v>
      </c>
      <c r="AU29" s="65">
        <v>0</v>
      </c>
      <c r="AV29" s="57">
        <v>0</v>
      </c>
      <c r="AW29" s="51">
        <v>0</v>
      </c>
      <c r="AX29" s="49">
        <v>0</v>
      </c>
      <c r="AY29" s="93">
        <v>0</v>
      </c>
      <c r="AZ29" s="56">
        <v>0</v>
      </c>
      <c r="BA29" s="65">
        <v>0</v>
      </c>
      <c r="BB29" s="57">
        <v>0</v>
      </c>
      <c r="BC29" s="51">
        <v>0</v>
      </c>
      <c r="BD29" s="49">
        <v>0</v>
      </c>
      <c r="BE29" s="93">
        <v>0</v>
      </c>
      <c r="BF29" s="56">
        <v>0</v>
      </c>
      <c r="BG29" s="65">
        <v>0</v>
      </c>
      <c r="BH29" s="57">
        <v>0</v>
      </c>
      <c r="BI29" s="51">
        <v>0</v>
      </c>
      <c r="BJ29" s="49">
        <v>0</v>
      </c>
      <c r="BK29" s="93">
        <v>0</v>
      </c>
      <c r="BL29" s="56">
        <v>0</v>
      </c>
      <c r="BM29" s="65">
        <v>0</v>
      </c>
      <c r="BN29" s="57">
        <v>0</v>
      </c>
      <c r="BO29" s="51">
        <v>0</v>
      </c>
      <c r="BP29" s="49">
        <v>0</v>
      </c>
      <c r="BQ29" s="75"/>
      <c r="BR29" s="75"/>
    </row>
    <row r="30" spans="1:70" s="8" customFormat="1" ht="36" customHeight="1" x14ac:dyDescent="0.2">
      <c r="A30" s="62">
        <v>4</v>
      </c>
      <c r="B30" s="88" t="s">
        <v>84</v>
      </c>
      <c r="C30" s="90">
        <v>16221</v>
      </c>
      <c r="D30" s="48">
        <v>0</v>
      </c>
      <c r="E30" s="39">
        <v>2453670</v>
      </c>
      <c r="F30" s="39">
        <v>151.26502681708897</v>
      </c>
      <c r="G30" s="45">
        <v>67128.19</v>
      </c>
      <c r="H30" s="26">
        <v>4.1383509031502372</v>
      </c>
      <c r="I30" s="90">
        <v>11086</v>
      </c>
      <c r="J30" s="48">
        <v>0</v>
      </c>
      <c r="K30" s="39">
        <v>2060511</v>
      </c>
      <c r="L30" s="39">
        <v>185.86604726682302</v>
      </c>
      <c r="M30" s="45">
        <v>66266.490000000005</v>
      </c>
      <c r="N30" s="26">
        <v>5.9774932347104457</v>
      </c>
      <c r="O30" s="90">
        <v>9231</v>
      </c>
      <c r="P30" s="48">
        <v>0</v>
      </c>
      <c r="Q30" s="39">
        <v>1659559</v>
      </c>
      <c r="R30" s="39">
        <v>179.78106380673816</v>
      </c>
      <c r="S30" s="45">
        <v>55429.340000000004</v>
      </c>
      <c r="T30" s="26">
        <v>6.0046950492904347</v>
      </c>
      <c r="U30" s="90">
        <v>431</v>
      </c>
      <c r="V30" s="48">
        <v>0</v>
      </c>
      <c r="W30" s="39">
        <v>49092</v>
      </c>
      <c r="X30" s="39">
        <v>113.90255220417633</v>
      </c>
      <c r="Y30" s="45">
        <v>3546.0200000000073</v>
      </c>
      <c r="Z30" s="26">
        <v>8.2274245939675339</v>
      </c>
      <c r="AA30" s="90">
        <v>636</v>
      </c>
      <c r="AB30" s="48">
        <v>0</v>
      </c>
      <c r="AC30" s="39">
        <v>127690</v>
      </c>
      <c r="AD30" s="39">
        <v>200.77044025157232</v>
      </c>
      <c r="AE30" s="45">
        <v>5609.0700000000006</v>
      </c>
      <c r="AF30" s="26">
        <v>8.8192924528301901</v>
      </c>
      <c r="AG30" s="90">
        <v>726</v>
      </c>
      <c r="AH30" s="48">
        <v>0</v>
      </c>
      <c r="AI30" s="39">
        <v>124152</v>
      </c>
      <c r="AJ30" s="39">
        <v>171.0082644628099</v>
      </c>
      <c r="AK30" s="45">
        <v>6435.7299999999977</v>
      </c>
      <c r="AL30" s="26">
        <v>8.8646418732782344</v>
      </c>
      <c r="AM30" s="90">
        <v>0</v>
      </c>
      <c r="AN30" s="48">
        <v>0</v>
      </c>
      <c r="AO30" s="39">
        <v>0</v>
      </c>
      <c r="AP30" s="39">
        <v>0</v>
      </c>
      <c r="AQ30" s="45">
        <v>0</v>
      </c>
      <c r="AR30" s="26">
        <v>0</v>
      </c>
      <c r="AS30" s="90">
        <v>0</v>
      </c>
      <c r="AT30" s="48">
        <v>0</v>
      </c>
      <c r="AU30" s="39">
        <v>0</v>
      </c>
      <c r="AV30" s="39">
        <v>0</v>
      </c>
      <c r="AW30" s="45">
        <v>0</v>
      </c>
      <c r="AX30" s="26">
        <v>0</v>
      </c>
      <c r="AY30" s="90">
        <v>0</v>
      </c>
      <c r="AZ30" s="48">
        <v>0</v>
      </c>
      <c r="BA30" s="39">
        <v>0</v>
      </c>
      <c r="BB30" s="39">
        <v>0</v>
      </c>
      <c r="BC30" s="45">
        <v>0</v>
      </c>
      <c r="BD30" s="26">
        <v>0</v>
      </c>
      <c r="BE30" s="90">
        <v>0</v>
      </c>
      <c r="BF30" s="48">
        <v>0</v>
      </c>
      <c r="BG30" s="39">
        <v>0</v>
      </c>
      <c r="BH30" s="39">
        <v>0</v>
      </c>
      <c r="BI30" s="45">
        <v>0</v>
      </c>
      <c r="BJ30" s="26">
        <v>0</v>
      </c>
      <c r="BK30" s="90">
        <v>38331</v>
      </c>
      <c r="BL30" s="48">
        <v>0</v>
      </c>
      <c r="BM30" s="39">
        <v>6474674</v>
      </c>
      <c r="BN30" s="39">
        <v>168.91482090214188</v>
      </c>
      <c r="BO30" s="45">
        <v>204414.84000000003</v>
      </c>
      <c r="BP30" s="26">
        <v>5.3328856539093694</v>
      </c>
      <c r="BQ30" s="75"/>
      <c r="BR30" s="75"/>
    </row>
    <row r="31" spans="1:70" s="8" customFormat="1" ht="19.5" customHeight="1" outlineLevel="1" x14ac:dyDescent="0.2">
      <c r="A31" s="63"/>
      <c r="B31" s="50" t="str" cm="1">
        <f t="array" ref="B31:B36">$B$10:$B$15</f>
        <v>RESIDENTIAL</v>
      </c>
      <c r="C31" s="92">
        <v>16135</v>
      </c>
      <c r="D31" s="9">
        <v>0</v>
      </c>
      <c r="E31" s="9">
        <v>2327253</v>
      </c>
      <c r="F31" s="9">
        <v>144.236318562132</v>
      </c>
      <c r="G31" s="19">
        <v>64953.85</v>
      </c>
      <c r="H31" s="46">
        <v>4.0256492097923768</v>
      </c>
      <c r="I31" s="92">
        <v>10988</v>
      </c>
      <c r="J31" s="9">
        <v>0</v>
      </c>
      <c r="K31" s="9">
        <v>1938062</v>
      </c>
      <c r="L31" s="9">
        <v>176.37986894794321</v>
      </c>
      <c r="M31" s="19">
        <v>63688</v>
      </c>
      <c r="N31" s="46">
        <v>5.7961412449945398</v>
      </c>
      <c r="O31" s="92">
        <v>9094</v>
      </c>
      <c r="P31" s="9">
        <v>0</v>
      </c>
      <c r="Q31" s="9">
        <v>1069567</v>
      </c>
      <c r="R31" s="9">
        <v>117.61238179019134</v>
      </c>
      <c r="S31" s="19">
        <v>44582.720000000001</v>
      </c>
      <c r="T31" s="46">
        <v>4.9024323729931822</v>
      </c>
      <c r="U31" s="92">
        <v>429</v>
      </c>
      <c r="V31" s="9">
        <v>0</v>
      </c>
      <c r="W31" s="9">
        <v>39642</v>
      </c>
      <c r="X31" s="9">
        <v>92.4055944055944</v>
      </c>
      <c r="Y31" s="19">
        <v>3381.5400000000072</v>
      </c>
      <c r="Z31" s="46">
        <v>7.8823776223776392</v>
      </c>
      <c r="AA31" s="92">
        <v>629</v>
      </c>
      <c r="AB31" s="9">
        <v>0</v>
      </c>
      <c r="AC31" s="9">
        <v>76977</v>
      </c>
      <c r="AD31" s="9">
        <v>122.37996820349761</v>
      </c>
      <c r="AE31" s="19">
        <v>4766.0400000000009</v>
      </c>
      <c r="AF31" s="46">
        <v>7.5771701112877601</v>
      </c>
      <c r="AG31" s="92">
        <v>724</v>
      </c>
      <c r="AH31" s="9">
        <v>0</v>
      </c>
      <c r="AI31" s="9">
        <v>121503</v>
      </c>
      <c r="AJ31" s="9">
        <v>167.8218232044199</v>
      </c>
      <c r="AK31" s="19">
        <v>6389.1099999999979</v>
      </c>
      <c r="AL31" s="46">
        <v>8.8247375690607708</v>
      </c>
      <c r="AM31" s="92">
        <v>0</v>
      </c>
      <c r="AN31" s="9">
        <v>0</v>
      </c>
      <c r="AO31" s="9">
        <v>0</v>
      </c>
      <c r="AP31" s="9">
        <v>0</v>
      </c>
      <c r="AQ31" s="19">
        <v>0</v>
      </c>
      <c r="AR31" s="46">
        <v>0</v>
      </c>
      <c r="AS31" s="92">
        <v>0</v>
      </c>
      <c r="AT31" s="9">
        <v>0</v>
      </c>
      <c r="AU31" s="9">
        <v>0</v>
      </c>
      <c r="AV31" s="9">
        <v>0</v>
      </c>
      <c r="AW31" s="19">
        <v>0</v>
      </c>
      <c r="AX31" s="46">
        <v>0</v>
      </c>
      <c r="AY31" s="92">
        <v>0</v>
      </c>
      <c r="AZ31" s="9">
        <v>0</v>
      </c>
      <c r="BA31" s="9">
        <v>0</v>
      </c>
      <c r="BB31" s="9">
        <v>0</v>
      </c>
      <c r="BC31" s="19">
        <v>0</v>
      </c>
      <c r="BD31" s="46">
        <v>0</v>
      </c>
      <c r="BE31" s="92">
        <v>0</v>
      </c>
      <c r="BF31" s="9">
        <v>0</v>
      </c>
      <c r="BG31" s="9">
        <v>0</v>
      </c>
      <c r="BH31" s="9">
        <v>0</v>
      </c>
      <c r="BI31" s="19">
        <v>0</v>
      </c>
      <c r="BJ31" s="46">
        <v>0</v>
      </c>
      <c r="BK31" s="92">
        <v>37999</v>
      </c>
      <c r="BL31" s="9">
        <v>0</v>
      </c>
      <c r="BM31" s="9">
        <v>5573004</v>
      </c>
      <c r="BN31" s="9">
        <v>146.66185952261901</v>
      </c>
      <c r="BO31" s="19">
        <v>187761.26</v>
      </c>
      <c r="BP31" s="46">
        <v>4.9412158214689859</v>
      </c>
      <c r="BQ31" s="75"/>
      <c r="BR31" s="75"/>
    </row>
    <row r="32" spans="1:70" s="8" customFormat="1" ht="19.5" customHeight="1" outlineLevel="1" x14ac:dyDescent="0.2">
      <c r="A32" s="63"/>
      <c r="B32" s="50" t="str">
        <v>COMMERCIAL</v>
      </c>
      <c r="C32" s="92">
        <v>86</v>
      </c>
      <c r="D32" s="9">
        <v>0</v>
      </c>
      <c r="E32" s="9">
        <v>121131</v>
      </c>
      <c r="F32" s="9">
        <v>1408.5</v>
      </c>
      <c r="G32" s="19">
        <v>2168.77</v>
      </c>
      <c r="H32" s="46">
        <v>25.218255813953487</v>
      </c>
      <c r="I32" s="92">
        <v>98</v>
      </c>
      <c r="J32" s="9">
        <v>0</v>
      </c>
      <c r="K32" s="9">
        <v>122449</v>
      </c>
      <c r="L32" s="9">
        <v>1249.4795918367347</v>
      </c>
      <c r="M32" s="19">
        <v>2578.4899999999998</v>
      </c>
      <c r="N32" s="46">
        <v>26.311122448979589</v>
      </c>
      <c r="O32" s="92">
        <v>137</v>
      </c>
      <c r="P32" s="9">
        <v>0</v>
      </c>
      <c r="Q32" s="9">
        <v>589992</v>
      </c>
      <c r="R32" s="9">
        <v>4306.5109489051092</v>
      </c>
      <c r="S32" s="19">
        <v>10846.62</v>
      </c>
      <c r="T32" s="46">
        <v>79.172408759124096</v>
      </c>
      <c r="U32" s="92">
        <v>2</v>
      </c>
      <c r="V32" s="9">
        <v>0</v>
      </c>
      <c r="W32" s="9">
        <v>9450</v>
      </c>
      <c r="X32" s="9">
        <v>4725</v>
      </c>
      <c r="Y32" s="19">
        <v>164.48</v>
      </c>
      <c r="Z32" s="46">
        <v>82.24</v>
      </c>
      <c r="AA32" s="92">
        <v>7</v>
      </c>
      <c r="AB32" s="9">
        <v>0</v>
      </c>
      <c r="AC32" s="9">
        <v>50713</v>
      </c>
      <c r="AD32" s="9">
        <v>7244.7142857142853</v>
      </c>
      <c r="AE32" s="19">
        <v>843.03</v>
      </c>
      <c r="AF32" s="46">
        <v>120.43285714285715</v>
      </c>
      <c r="AG32" s="92">
        <v>2</v>
      </c>
      <c r="AH32" s="9">
        <v>0</v>
      </c>
      <c r="AI32" s="9">
        <v>2649</v>
      </c>
      <c r="AJ32" s="9">
        <v>1324.5</v>
      </c>
      <c r="AK32" s="19">
        <v>46.62</v>
      </c>
      <c r="AL32" s="46">
        <v>23.31</v>
      </c>
      <c r="AM32" s="92">
        <v>0</v>
      </c>
      <c r="AN32" s="9">
        <v>0</v>
      </c>
      <c r="AO32" s="9">
        <v>0</v>
      </c>
      <c r="AP32" s="9">
        <v>0</v>
      </c>
      <c r="AQ32" s="19">
        <v>0</v>
      </c>
      <c r="AR32" s="46">
        <v>0</v>
      </c>
      <c r="AS32" s="92">
        <v>0</v>
      </c>
      <c r="AT32" s="9">
        <v>0</v>
      </c>
      <c r="AU32" s="9">
        <v>0</v>
      </c>
      <c r="AV32" s="9">
        <v>0</v>
      </c>
      <c r="AW32" s="19">
        <v>0</v>
      </c>
      <c r="AX32" s="46">
        <v>0</v>
      </c>
      <c r="AY32" s="92">
        <v>0</v>
      </c>
      <c r="AZ32" s="9">
        <v>0</v>
      </c>
      <c r="BA32" s="9">
        <v>0</v>
      </c>
      <c r="BB32" s="9">
        <v>0</v>
      </c>
      <c r="BC32" s="19">
        <v>0</v>
      </c>
      <c r="BD32" s="46">
        <v>0</v>
      </c>
      <c r="BE32" s="92">
        <v>0</v>
      </c>
      <c r="BF32" s="9">
        <v>0</v>
      </c>
      <c r="BG32" s="9">
        <v>0</v>
      </c>
      <c r="BH32" s="9">
        <v>0</v>
      </c>
      <c r="BI32" s="19">
        <v>0</v>
      </c>
      <c r="BJ32" s="46">
        <v>0</v>
      </c>
      <c r="BK32" s="92">
        <v>332</v>
      </c>
      <c r="BL32" s="9">
        <v>0</v>
      </c>
      <c r="BM32" s="9">
        <v>896384</v>
      </c>
      <c r="BN32" s="9">
        <v>2699.9518072289156</v>
      </c>
      <c r="BO32" s="19">
        <v>16648.009999999998</v>
      </c>
      <c r="BP32" s="46">
        <v>50.144608433734938</v>
      </c>
      <c r="BQ32" s="75"/>
      <c r="BR32" s="75"/>
    </row>
    <row r="33" spans="1:70" s="8" customFormat="1" ht="19.5" customHeight="1" outlineLevel="1" x14ac:dyDescent="0.2">
      <c r="A33" s="63"/>
      <c r="B33" s="50" t="str">
        <v>CNG</v>
      </c>
      <c r="C33" s="92">
        <v>0</v>
      </c>
      <c r="D33" s="9">
        <v>0</v>
      </c>
      <c r="E33" s="9">
        <v>0</v>
      </c>
      <c r="F33" s="9">
        <v>0</v>
      </c>
      <c r="G33" s="19">
        <v>0</v>
      </c>
      <c r="H33" s="46">
        <v>0</v>
      </c>
      <c r="I33" s="92">
        <v>0</v>
      </c>
      <c r="J33" s="9">
        <v>0</v>
      </c>
      <c r="K33" s="9">
        <v>0</v>
      </c>
      <c r="L33" s="9">
        <v>0</v>
      </c>
      <c r="M33" s="19">
        <v>0</v>
      </c>
      <c r="N33" s="46">
        <v>0</v>
      </c>
      <c r="O33" s="92">
        <v>0</v>
      </c>
      <c r="P33" s="9">
        <v>0</v>
      </c>
      <c r="Q33" s="9">
        <v>0</v>
      </c>
      <c r="R33" s="9">
        <v>0</v>
      </c>
      <c r="S33" s="19">
        <v>0</v>
      </c>
      <c r="T33" s="46">
        <v>0</v>
      </c>
      <c r="U33" s="92">
        <v>0</v>
      </c>
      <c r="V33" s="9">
        <v>0</v>
      </c>
      <c r="W33" s="9">
        <v>0</v>
      </c>
      <c r="X33" s="9">
        <v>0</v>
      </c>
      <c r="Y33" s="19">
        <v>0</v>
      </c>
      <c r="Z33" s="46">
        <v>0</v>
      </c>
      <c r="AA33" s="92">
        <v>0</v>
      </c>
      <c r="AB33" s="9">
        <v>0</v>
      </c>
      <c r="AC33" s="9">
        <v>0</v>
      </c>
      <c r="AD33" s="9">
        <v>0</v>
      </c>
      <c r="AE33" s="19">
        <v>0</v>
      </c>
      <c r="AF33" s="46">
        <v>0</v>
      </c>
      <c r="AG33" s="92">
        <v>0</v>
      </c>
      <c r="AH33" s="9">
        <v>0</v>
      </c>
      <c r="AI33" s="9">
        <v>0</v>
      </c>
      <c r="AJ33" s="9">
        <v>0</v>
      </c>
      <c r="AK33" s="19">
        <v>0</v>
      </c>
      <c r="AL33" s="46">
        <v>0</v>
      </c>
      <c r="AM33" s="92">
        <v>0</v>
      </c>
      <c r="AN33" s="9">
        <v>0</v>
      </c>
      <c r="AO33" s="9">
        <v>0</v>
      </c>
      <c r="AP33" s="9">
        <v>0</v>
      </c>
      <c r="AQ33" s="19">
        <v>0</v>
      </c>
      <c r="AR33" s="46">
        <v>0</v>
      </c>
      <c r="AS33" s="92">
        <v>0</v>
      </c>
      <c r="AT33" s="9">
        <v>0</v>
      </c>
      <c r="AU33" s="9">
        <v>0</v>
      </c>
      <c r="AV33" s="9">
        <v>0</v>
      </c>
      <c r="AW33" s="19">
        <v>0</v>
      </c>
      <c r="AX33" s="46">
        <v>0</v>
      </c>
      <c r="AY33" s="92">
        <v>0</v>
      </c>
      <c r="AZ33" s="9">
        <v>0</v>
      </c>
      <c r="BA33" s="9">
        <v>0</v>
      </c>
      <c r="BB33" s="9">
        <v>0</v>
      </c>
      <c r="BC33" s="19">
        <v>0</v>
      </c>
      <c r="BD33" s="46">
        <v>0</v>
      </c>
      <c r="BE33" s="92">
        <v>0</v>
      </c>
      <c r="BF33" s="9">
        <v>0</v>
      </c>
      <c r="BG33" s="9">
        <v>0</v>
      </c>
      <c r="BH33" s="9">
        <v>0</v>
      </c>
      <c r="BI33" s="19">
        <v>0</v>
      </c>
      <c r="BJ33" s="46">
        <v>0</v>
      </c>
      <c r="BK33" s="92">
        <v>0</v>
      </c>
      <c r="BL33" s="9">
        <v>0</v>
      </c>
      <c r="BM33" s="9">
        <v>0</v>
      </c>
      <c r="BN33" s="9">
        <v>0</v>
      </c>
      <c r="BO33" s="19">
        <v>0</v>
      </c>
      <c r="BP33" s="46">
        <v>0</v>
      </c>
      <c r="BQ33" s="75"/>
      <c r="BR33" s="75"/>
    </row>
    <row r="34" spans="1:70" s="12" customFormat="1" ht="19.5" customHeight="1" outlineLevel="1" x14ac:dyDescent="0.2">
      <c r="A34" s="63"/>
      <c r="B34" s="50" t="str">
        <v>INDUSTRIAL</v>
      </c>
      <c r="C34" s="92">
        <v>0</v>
      </c>
      <c r="D34" s="9">
        <v>0</v>
      </c>
      <c r="E34" s="9">
        <v>0</v>
      </c>
      <c r="F34" s="9">
        <v>0</v>
      </c>
      <c r="G34" s="19">
        <v>0</v>
      </c>
      <c r="H34" s="46">
        <v>0</v>
      </c>
      <c r="I34" s="92">
        <v>0</v>
      </c>
      <c r="J34" s="9">
        <v>0</v>
      </c>
      <c r="K34" s="9">
        <v>0</v>
      </c>
      <c r="L34" s="9">
        <v>0</v>
      </c>
      <c r="M34" s="19">
        <v>0</v>
      </c>
      <c r="N34" s="46">
        <v>0</v>
      </c>
      <c r="O34" s="92">
        <v>0</v>
      </c>
      <c r="P34" s="9">
        <v>0</v>
      </c>
      <c r="Q34" s="9">
        <v>0</v>
      </c>
      <c r="R34" s="9">
        <v>0</v>
      </c>
      <c r="S34" s="19">
        <v>0</v>
      </c>
      <c r="T34" s="46">
        <v>0</v>
      </c>
      <c r="U34" s="92">
        <v>0</v>
      </c>
      <c r="V34" s="9">
        <v>0</v>
      </c>
      <c r="W34" s="9">
        <v>0</v>
      </c>
      <c r="X34" s="9">
        <v>0</v>
      </c>
      <c r="Y34" s="19">
        <v>0</v>
      </c>
      <c r="Z34" s="46">
        <v>0</v>
      </c>
      <c r="AA34" s="92">
        <v>0</v>
      </c>
      <c r="AB34" s="9">
        <v>0</v>
      </c>
      <c r="AC34" s="9">
        <v>0</v>
      </c>
      <c r="AD34" s="9">
        <v>0</v>
      </c>
      <c r="AE34" s="19">
        <v>0</v>
      </c>
      <c r="AF34" s="46">
        <v>0</v>
      </c>
      <c r="AG34" s="92">
        <v>0</v>
      </c>
      <c r="AH34" s="9">
        <v>0</v>
      </c>
      <c r="AI34" s="9">
        <v>0</v>
      </c>
      <c r="AJ34" s="9">
        <v>0</v>
      </c>
      <c r="AK34" s="19">
        <v>0</v>
      </c>
      <c r="AL34" s="46">
        <v>0</v>
      </c>
      <c r="AM34" s="92">
        <v>0</v>
      </c>
      <c r="AN34" s="9">
        <v>0</v>
      </c>
      <c r="AO34" s="9">
        <v>0</v>
      </c>
      <c r="AP34" s="9">
        <v>0</v>
      </c>
      <c r="AQ34" s="19">
        <v>0</v>
      </c>
      <c r="AR34" s="46">
        <v>0</v>
      </c>
      <c r="AS34" s="92">
        <v>0</v>
      </c>
      <c r="AT34" s="9">
        <v>0</v>
      </c>
      <c r="AU34" s="9">
        <v>0</v>
      </c>
      <c r="AV34" s="9">
        <v>0</v>
      </c>
      <c r="AW34" s="19">
        <v>0</v>
      </c>
      <c r="AX34" s="46">
        <v>0</v>
      </c>
      <c r="AY34" s="92">
        <v>0</v>
      </c>
      <c r="AZ34" s="9">
        <v>0</v>
      </c>
      <c r="BA34" s="9">
        <v>0</v>
      </c>
      <c r="BB34" s="9">
        <v>0</v>
      </c>
      <c r="BC34" s="19">
        <v>0</v>
      </c>
      <c r="BD34" s="46">
        <v>0</v>
      </c>
      <c r="BE34" s="92">
        <v>0</v>
      </c>
      <c r="BF34" s="9">
        <v>0</v>
      </c>
      <c r="BG34" s="9">
        <v>0</v>
      </c>
      <c r="BH34" s="9">
        <v>0</v>
      </c>
      <c r="BI34" s="19">
        <v>0</v>
      </c>
      <c r="BJ34" s="46">
        <v>0</v>
      </c>
      <c r="BK34" s="92">
        <v>0</v>
      </c>
      <c r="BL34" s="9">
        <v>0</v>
      </c>
      <c r="BM34" s="9">
        <v>0</v>
      </c>
      <c r="BN34" s="9">
        <v>0</v>
      </c>
      <c r="BO34" s="19">
        <v>0</v>
      </c>
      <c r="BP34" s="46">
        <v>0</v>
      </c>
      <c r="BQ34" s="75"/>
      <c r="BR34" s="75"/>
    </row>
    <row r="35" spans="1:70" s="12" customFormat="1" ht="19.5" customHeight="1" outlineLevel="1" x14ac:dyDescent="0.2">
      <c r="A35" s="64"/>
      <c r="B35" s="50" t="str">
        <v>AIRCONDITIONING/COGENERATION</v>
      </c>
      <c r="C35" s="93">
        <v>0</v>
      </c>
      <c r="D35" s="57">
        <v>0</v>
      </c>
      <c r="E35" s="65">
        <v>0</v>
      </c>
      <c r="F35" s="9">
        <v>0</v>
      </c>
      <c r="G35" s="51">
        <v>0</v>
      </c>
      <c r="H35" s="46">
        <v>0</v>
      </c>
      <c r="I35" s="93">
        <v>0</v>
      </c>
      <c r="J35" s="57">
        <v>0</v>
      </c>
      <c r="K35" s="65">
        <v>0</v>
      </c>
      <c r="L35" s="9">
        <v>0</v>
      </c>
      <c r="M35" s="51">
        <v>0</v>
      </c>
      <c r="N35" s="46">
        <v>0</v>
      </c>
      <c r="O35" s="93">
        <v>0</v>
      </c>
      <c r="P35" s="57">
        <v>0</v>
      </c>
      <c r="Q35" s="65">
        <v>0</v>
      </c>
      <c r="R35" s="9">
        <v>0</v>
      </c>
      <c r="S35" s="51">
        <v>0</v>
      </c>
      <c r="T35" s="46">
        <v>0</v>
      </c>
      <c r="U35" s="93">
        <v>0</v>
      </c>
      <c r="V35" s="57">
        <v>0</v>
      </c>
      <c r="W35" s="65">
        <v>0</v>
      </c>
      <c r="X35" s="9">
        <v>0</v>
      </c>
      <c r="Y35" s="51">
        <v>0</v>
      </c>
      <c r="Z35" s="46">
        <v>0</v>
      </c>
      <c r="AA35" s="93">
        <v>0</v>
      </c>
      <c r="AB35" s="57">
        <v>0</v>
      </c>
      <c r="AC35" s="65">
        <v>0</v>
      </c>
      <c r="AD35" s="9">
        <v>0</v>
      </c>
      <c r="AE35" s="51">
        <v>0</v>
      </c>
      <c r="AF35" s="46">
        <v>0</v>
      </c>
      <c r="AG35" s="93">
        <v>0</v>
      </c>
      <c r="AH35" s="57">
        <v>0</v>
      </c>
      <c r="AI35" s="65">
        <v>0</v>
      </c>
      <c r="AJ35" s="9">
        <v>0</v>
      </c>
      <c r="AK35" s="51">
        <v>0</v>
      </c>
      <c r="AL35" s="46">
        <v>0</v>
      </c>
      <c r="AM35" s="93">
        <v>0</v>
      </c>
      <c r="AN35" s="57">
        <v>0</v>
      </c>
      <c r="AO35" s="65">
        <v>0</v>
      </c>
      <c r="AP35" s="9">
        <v>0</v>
      </c>
      <c r="AQ35" s="51">
        <v>0</v>
      </c>
      <c r="AR35" s="46">
        <v>0</v>
      </c>
      <c r="AS35" s="93">
        <v>0</v>
      </c>
      <c r="AT35" s="57">
        <v>0</v>
      </c>
      <c r="AU35" s="65">
        <v>0</v>
      </c>
      <c r="AV35" s="9">
        <v>0</v>
      </c>
      <c r="AW35" s="51">
        <v>0</v>
      </c>
      <c r="AX35" s="46">
        <v>0</v>
      </c>
      <c r="AY35" s="93">
        <v>0</v>
      </c>
      <c r="AZ35" s="57">
        <v>0</v>
      </c>
      <c r="BA35" s="65">
        <v>0</v>
      </c>
      <c r="BB35" s="9">
        <v>0</v>
      </c>
      <c r="BC35" s="51">
        <v>0</v>
      </c>
      <c r="BD35" s="46">
        <v>0</v>
      </c>
      <c r="BE35" s="93">
        <v>0</v>
      </c>
      <c r="BF35" s="57">
        <v>0</v>
      </c>
      <c r="BG35" s="65">
        <v>0</v>
      </c>
      <c r="BH35" s="9">
        <v>0</v>
      </c>
      <c r="BI35" s="51">
        <v>0</v>
      </c>
      <c r="BJ35" s="46">
        <v>0</v>
      </c>
      <c r="BK35" s="93">
        <v>0</v>
      </c>
      <c r="BL35" s="57">
        <v>0</v>
      </c>
      <c r="BM35" s="65">
        <v>0</v>
      </c>
      <c r="BN35" s="9">
        <v>0</v>
      </c>
      <c r="BO35" s="51">
        <v>0</v>
      </c>
      <c r="BP35" s="46">
        <v>0</v>
      </c>
      <c r="BQ35" s="75"/>
      <c r="BR35" s="75"/>
    </row>
    <row r="36" spans="1:70" s="12" customFormat="1" ht="19.5" customHeight="1" outlineLevel="1" thickBot="1" x14ac:dyDescent="0.25">
      <c r="A36" s="63"/>
      <c r="B36" s="87" t="str">
        <v>VIRTUAL INETRCONNECTION</v>
      </c>
      <c r="C36" s="93">
        <v>0</v>
      </c>
      <c r="D36" s="56">
        <v>0</v>
      </c>
      <c r="E36" s="65">
        <v>5286</v>
      </c>
      <c r="F36" s="57">
        <v>0</v>
      </c>
      <c r="G36" s="51">
        <v>5.57</v>
      </c>
      <c r="H36" s="49">
        <v>0</v>
      </c>
      <c r="I36" s="93">
        <v>0</v>
      </c>
      <c r="J36" s="56">
        <v>0</v>
      </c>
      <c r="K36" s="65">
        <v>0</v>
      </c>
      <c r="L36" s="57">
        <v>0</v>
      </c>
      <c r="M36" s="51">
        <v>0</v>
      </c>
      <c r="N36" s="49">
        <v>0</v>
      </c>
      <c r="O36" s="93">
        <v>0</v>
      </c>
      <c r="P36" s="56">
        <v>0</v>
      </c>
      <c r="Q36" s="65">
        <v>0</v>
      </c>
      <c r="R36" s="57">
        <v>0</v>
      </c>
      <c r="S36" s="51">
        <v>0</v>
      </c>
      <c r="T36" s="49">
        <v>0</v>
      </c>
      <c r="U36" s="93">
        <v>0</v>
      </c>
      <c r="V36" s="56">
        <v>0</v>
      </c>
      <c r="W36" s="65">
        <v>0</v>
      </c>
      <c r="X36" s="57">
        <v>0</v>
      </c>
      <c r="Y36" s="51">
        <v>0</v>
      </c>
      <c r="Z36" s="49">
        <v>0</v>
      </c>
      <c r="AA36" s="93">
        <v>0</v>
      </c>
      <c r="AB36" s="56">
        <v>0</v>
      </c>
      <c r="AC36" s="65">
        <v>0</v>
      </c>
      <c r="AD36" s="57">
        <v>0</v>
      </c>
      <c r="AE36" s="51">
        <v>0</v>
      </c>
      <c r="AF36" s="49">
        <v>0</v>
      </c>
      <c r="AG36" s="93">
        <v>0</v>
      </c>
      <c r="AH36" s="56">
        <v>0</v>
      </c>
      <c r="AI36" s="65">
        <v>0</v>
      </c>
      <c r="AJ36" s="57">
        <v>0</v>
      </c>
      <c r="AK36" s="51">
        <v>0</v>
      </c>
      <c r="AL36" s="49">
        <v>0</v>
      </c>
      <c r="AM36" s="93">
        <v>0</v>
      </c>
      <c r="AN36" s="56">
        <v>0</v>
      </c>
      <c r="AO36" s="65">
        <v>0</v>
      </c>
      <c r="AP36" s="57">
        <v>0</v>
      </c>
      <c r="AQ36" s="51">
        <v>0</v>
      </c>
      <c r="AR36" s="49">
        <v>0</v>
      </c>
      <c r="AS36" s="93">
        <v>0</v>
      </c>
      <c r="AT36" s="56">
        <v>0</v>
      </c>
      <c r="AU36" s="65">
        <v>0</v>
      </c>
      <c r="AV36" s="57">
        <v>0</v>
      </c>
      <c r="AW36" s="51">
        <v>0</v>
      </c>
      <c r="AX36" s="49">
        <v>0</v>
      </c>
      <c r="AY36" s="93">
        <v>0</v>
      </c>
      <c r="AZ36" s="56">
        <v>0</v>
      </c>
      <c r="BA36" s="65">
        <v>0</v>
      </c>
      <c r="BB36" s="57">
        <v>0</v>
      </c>
      <c r="BC36" s="51">
        <v>0</v>
      </c>
      <c r="BD36" s="49">
        <v>0</v>
      </c>
      <c r="BE36" s="93">
        <v>0</v>
      </c>
      <c r="BF36" s="56">
        <v>0</v>
      </c>
      <c r="BG36" s="65">
        <v>0</v>
      </c>
      <c r="BH36" s="57">
        <v>0</v>
      </c>
      <c r="BI36" s="51">
        <v>0</v>
      </c>
      <c r="BJ36" s="49">
        <v>0</v>
      </c>
      <c r="BK36" s="93">
        <v>0</v>
      </c>
      <c r="BL36" s="56">
        <v>0</v>
      </c>
      <c r="BM36" s="65">
        <v>5286</v>
      </c>
      <c r="BN36" s="57">
        <v>0</v>
      </c>
      <c r="BO36" s="51">
        <v>5.57</v>
      </c>
      <c r="BP36" s="49">
        <v>0</v>
      </c>
      <c r="BQ36" s="75"/>
      <c r="BR36" s="75"/>
    </row>
    <row r="37" spans="1:70" s="8" customFormat="1" ht="36" customHeight="1" x14ac:dyDescent="0.2">
      <c r="A37" s="62">
        <v>5</v>
      </c>
      <c r="B37" s="88" t="s">
        <v>85</v>
      </c>
      <c r="C37" s="90">
        <v>150</v>
      </c>
      <c r="D37" s="48">
        <v>0</v>
      </c>
      <c r="E37" s="39">
        <v>58925</v>
      </c>
      <c r="F37" s="39">
        <v>392.83333333333331</v>
      </c>
      <c r="G37" s="45">
        <v>1092.76</v>
      </c>
      <c r="H37" s="26">
        <v>7.2850666666666664</v>
      </c>
      <c r="I37" s="90">
        <v>92</v>
      </c>
      <c r="J37" s="48">
        <v>0</v>
      </c>
      <c r="K37" s="39">
        <v>452004.03529000003</v>
      </c>
      <c r="L37" s="39">
        <v>4913.0873401086956</v>
      </c>
      <c r="M37" s="45">
        <v>2180.87</v>
      </c>
      <c r="N37" s="26">
        <v>23.705108695652171</v>
      </c>
      <c r="O37" s="90">
        <v>206</v>
      </c>
      <c r="P37" s="48">
        <v>0</v>
      </c>
      <c r="Q37" s="39">
        <v>186364</v>
      </c>
      <c r="R37" s="39">
        <v>904.67961165048541</v>
      </c>
      <c r="S37" s="45">
        <v>3657.95</v>
      </c>
      <c r="T37" s="26">
        <v>17.757038834951455</v>
      </c>
      <c r="U37" s="90">
        <v>4</v>
      </c>
      <c r="V37" s="48">
        <v>0</v>
      </c>
      <c r="W37" s="39">
        <v>339</v>
      </c>
      <c r="X37" s="39">
        <v>84.75</v>
      </c>
      <c r="Y37" s="45">
        <v>30.000000000000004</v>
      </c>
      <c r="Z37" s="26">
        <v>7.5000000000000009</v>
      </c>
      <c r="AA37" s="90">
        <v>13</v>
      </c>
      <c r="AB37" s="48">
        <v>0</v>
      </c>
      <c r="AC37" s="39">
        <v>1606</v>
      </c>
      <c r="AD37" s="39">
        <v>123.53846153846153</v>
      </c>
      <c r="AE37" s="45">
        <v>102.91</v>
      </c>
      <c r="AF37" s="26">
        <v>7.9161538461538461</v>
      </c>
      <c r="AG37" s="90">
        <v>2</v>
      </c>
      <c r="AH37" s="48">
        <v>0</v>
      </c>
      <c r="AI37" s="39">
        <v>855</v>
      </c>
      <c r="AJ37" s="39">
        <v>427.5</v>
      </c>
      <c r="AK37" s="45">
        <v>30</v>
      </c>
      <c r="AL37" s="26">
        <v>15</v>
      </c>
      <c r="AM37" s="90">
        <v>0</v>
      </c>
      <c r="AN37" s="48">
        <v>0</v>
      </c>
      <c r="AO37" s="39">
        <v>0</v>
      </c>
      <c r="AP37" s="39">
        <v>0</v>
      </c>
      <c r="AQ37" s="45">
        <v>0</v>
      </c>
      <c r="AR37" s="26">
        <v>0</v>
      </c>
      <c r="AS37" s="90">
        <v>0</v>
      </c>
      <c r="AT37" s="48">
        <v>0</v>
      </c>
      <c r="AU37" s="39">
        <v>0</v>
      </c>
      <c r="AV37" s="39">
        <v>0</v>
      </c>
      <c r="AW37" s="45">
        <v>0</v>
      </c>
      <c r="AX37" s="26">
        <v>0</v>
      </c>
      <c r="AY37" s="90">
        <v>0</v>
      </c>
      <c r="AZ37" s="48">
        <v>0</v>
      </c>
      <c r="BA37" s="39">
        <v>0</v>
      </c>
      <c r="BB37" s="39">
        <v>0</v>
      </c>
      <c r="BC37" s="45">
        <v>0</v>
      </c>
      <c r="BD37" s="26">
        <v>0</v>
      </c>
      <c r="BE37" s="90">
        <v>0</v>
      </c>
      <c r="BF37" s="48">
        <v>0</v>
      </c>
      <c r="BG37" s="39">
        <v>0</v>
      </c>
      <c r="BH37" s="39">
        <v>0</v>
      </c>
      <c r="BI37" s="45">
        <v>0</v>
      </c>
      <c r="BJ37" s="26">
        <v>0</v>
      </c>
      <c r="BK37" s="90">
        <v>467</v>
      </c>
      <c r="BL37" s="48">
        <v>0</v>
      </c>
      <c r="BM37" s="39">
        <v>700093.03529000003</v>
      </c>
      <c r="BN37" s="39">
        <v>1499.1285552248394</v>
      </c>
      <c r="BO37" s="45">
        <v>7094.49</v>
      </c>
      <c r="BP37" s="26">
        <v>15.191627408993575</v>
      </c>
      <c r="BQ37" s="75"/>
      <c r="BR37" s="75"/>
    </row>
    <row r="38" spans="1:70" s="8" customFormat="1" ht="19.5" customHeight="1" outlineLevel="1" x14ac:dyDescent="0.2">
      <c r="A38" s="63"/>
      <c r="B38" s="50" t="str" cm="1">
        <f t="array" ref="B38:B43">$B$10:$B$15</f>
        <v>RESIDENTIAL</v>
      </c>
      <c r="C38" s="92">
        <v>147</v>
      </c>
      <c r="D38" s="9">
        <v>0</v>
      </c>
      <c r="E38" s="9">
        <v>23433</v>
      </c>
      <c r="F38" s="9">
        <v>159.40816326530611</v>
      </c>
      <c r="G38" s="19">
        <v>631.12</v>
      </c>
      <c r="H38" s="46">
        <v>4.293333333333333</v>
      </c>
      <c r="I38" s="92">
        <v>86</v>
      </c>
      <c r="J38" s="9">
        <v>0</v>
      </c>
      <c r="K38" s="9">
        <v>15692</v>
      </c>
      <c r="L38" s="9">
        <v>182.46511627906978</v>
      </c>
      <c r="M38" s="19">
        <v>504.93</v>
      </c>
      <c r="N38" s="46">
        <v>5.871279069767442</v>
      </c>
      <c r="O38" s="92">
        <v>195</v>
      </c>
      <c r="P38" s="9">
        <v>0</v>
      </c>
      <c r="Q38" s="9">
        <v>23079</v>
      </c>
      <c r="R38" s="9">
        <v>118.35384615384615</v>
      </c>
      <c r="S38" s="19">
        <v>1057.0899999999999</v>
      </c>
      <c r="T38" s="46">
        <v>5.4209743589743589</v>
      </c>
      <c r="U38" s="92">
        <v>4</v>
      </c>
      <c r="V38" s="9">
        <v>0</v>
      </c>
      <c r="W38" s="9">
        <v>339</v>
      </c>
      <c r="X38" s="9">
        <v>84.75</v>
      </c>
      <c r="Y38" s="19">
        <v>30.000000000000004</v>
      </c>
      <c r="Z38" s="46">
        <v>7.5000000000000009</v>
      </c>
      <c r="AA38" s="92">
        <v>13</v>
      </c>
      <c r="AB38" s="9">
        <v>0</v>
      </c>
      <c r="AC38" s="9">
        <v>1606</v>
      </c>
      <c r="AD38" s="9">
        <v>123.53846153846153</v>
      </c>
      <c r="AE38" s="19">
        <v>102.91</v>
      </c>
      <c r="AF38" s="46">
        <v>7.9161538461538461</v>
      </c>
      <c r="AG38" s="92">
        <v>2</v>
      </c>
      <c r="AH38" s="9">
        <v>0</v>
      </c>
      <c r="AI38" s="9">
        <v>855</v>
      </c>
      <c r="AJ38" s="9">
        <v>427.5</v>
      </c>
      <c r="AK38" s="19">
        <v>30</v>
      </c>
      <c r="AL38" s="46">
        <v>15</v>
      </c>
      <c r="AM38" s="92">
        <v>0</v>
      </c>
      <c r="AN38" s="9">
        <v>0</v>
      </c>
      <c r="AO38" s="9">
        <v>0</v>
      </c>
      <c r="AP38" s="9">
        <v>0</v>
      </c>
      <c r="AQ38" s="19">
        <v>0</v>
      </c>
      <c r="AR38" s="46">
        <v>0</v>
      </c>
      <c r="AS38" s="92">
        <v>0</v>
      </c>
      <c r="AT38" s="9">
        <v>0</v>
      </c>
      <c r="AU38" s="9">
        <v>0</v>
      </c>
      <c r="AV38" s="9">
        <v>0</v>
      </c>
      <c r="AW38" s="19">
        <v>0</v>
      </c>
      <c r="AX38" s="46">
        <v>0</v>
      </c>
      <c r="AY38" s="92">
        <v>0</v>
      </c>
      <c r="AZ38" s="9">
        <v>0</v>
      </c>
      <c r="BA38" s="9">
        <v>0</v>
      </c>
      <c r="BB38" s="9">
        <v>0</v>
      </c>
      <c r="BC38" s="19">
        <v>0</v>
      </c>
      <c r="BD38" s="46">
        <v>0</v>
      </c>
      <c r="BE38" s="92">
        <v>0</v>
      </c>
      <c r="BF38" s="9">
        <v>0</v>
      </c>
      <c r="BG38" s="9">
        <v>0</v>
      </c>
      <c r="BH38" s="9">
        <v>0</v>
      </c>
      <c r="BI38" s="19">
        <v>0</v>
      </c>
      <c r="BJ38" s="46">
        <v>0</v>
      </c>
      <c r="BK38" s="92">
        <v>447</v>
      </c>
      <c r="BL38" s="9">
        <v>0</v>
      </c>
      <c r="BM38" s="9">
        <v>65004</v>
      </c>
      <c r="BN38" s="9">
        <v>145.4228187919463</v>
      </c>
      <c r="BO38" s="19">
        <v>2356.0499999999997</v>
      </c>
      <c r="BP38" s="46">
        <v>5.2708053691275163</v>
      </c>
      <c r="BQ38" s="75"/>
      <c r="BR38" s="75"/>
    </row>
    <row r="39" spans="1:70" s="8" customFormat="1" ht="19.5" customHeight="1" outlineLevel="1" x14ac:dyDescent="0.2">
      <c r="A39" s="63"/>
      <c r="B39" s="50" t="str">
        <v>COMMERCIAL</v>
      </c>
      <c r="C39" s="92">
        <v>3</v>
      </c>
      <c r="D39" s="9">
        <v>0</v>
      </c>
      <c r="E39" s="9">
        <v>35492</v>
      </c>
      <c r="F39" s="9">
        <v>11830.666666666666</v>
      </c>
      <c r="G39" s="19">
        <v>461.64</v>
      </c>
      <c r="H39" s="46">
        <v>153.88</v>
      </c>
      <c r="I39" s="92">
        <v>5</v>
      </c>
      <c r="J39" s="9">
        <v>0</v>
      </c>
      <c r="K39" s="9">
        <v>43320.03529</v>
      </c>
      <c r="L39" s="9">
        <v>8664.0070579999992</v>
      </c>
      <c r="M39" s="19">
        <v>754.73</v>
      </c>
      <c r="N39" s="46">
        <v>150.946</v>
      </c>
      <c r="O39" s="92">
        <v>11</v>
      </c>
      <c r="P39" s="9">
        <v>0</v>
      </c>
      <c r="Q39" s="9">
        <v>163285</v>
      </c>
      <c r="R39" s="9">
        <v>14844.09090909091</v>
      </c>
      <c r="S39" s="19">
        <v>2600.86</v>
      </c>
      <c r="T39" s="46">
        <v>236.44181818181821</v>
      </c>
      <c r="U39" s="92">
        <v>0</v>
      </c>
      <c r="V39" s="9">
        <v>0</v>
      </c>
      <c r="W39" s="9">
        <v>0</v>
      </c>
      <c r="X39" s="9">
        <v>0</v>
      </c>
      <c r="Y39" s="19">
        <v>0</v>
      </c>
      <c r="Z39" s="46">
        <v>0</v>
      </c>
      <c r="AA39" s="92">
        <v>0</v>
      </c>
      <c r="AB39" s="9">
        <v>0</v>
      </c>
      <c r="AC39" s="9">
        <v>0</v>
      </c>
      <c r="AD39" s="9">
        <v>0</v>
      </c>
      <c r="AE39" s="19">
        <v>0</v>
      </c>
      <c r="AF39" s="46">
        <v>0</v>
      </c>
      <c r="AG39" s="92">
        <v>0</v>
      </c>
      <c r="AH39" s="9">
        <v>0</v>
      </c>
      <c r="AI39" s="9">
        <v>0</v>
      </c>
      <c r="AJ39" s="9">
        <v>0</v>
      </c>
      <c r="AK39" s="19">
        <v>0</v>
      </c>
      <c r="AL39" s="46">
        <v>0</v>
      </c>
      <c r="AM39" s="92">
        <v>0</v>
      </c>
      <c r="AN39" s="9">
        <v>0</v>
      </c>
      <c r="AO39" s="9">
        <v>0</v>
      </c>
      <c r="AP39" s="9">
        <v>0</v>
      </c>
      <c r="AQ39" s="19">
        <v>0</v>
      </c>
      <c r="AR39" s="46">
        <v>0</v>
      </c>
      <c r="AS39" s="92">
        <v>0</v>
      </c>
      <c r="AT39" s="9">
        <v>0</v>
      </c>
      <c r="AU39" s="9">
        <v>0</v>
      </c>
      <c r="AV39" s="9">
        <v>0</v>
      </c>
      <c r="AW39" s="19">
        <v>0</v>
      </c>
      <c r="AX39" s="46">
        <v>0</v>
      </c>
      <c r="AY39" s="92">
        <v>0</v>
      </c>
      <c r="AZ39" s="9">
        <v>0</v>
      </c>
      <c r="BA39" s="9">
        <v>0</v>
      </c>
      <c r="BB39" s="9">
        <v>0</v>
      </c>
      <c r="BC39" s="19">
        <v>0</v>
      </c>
      <c r="BD39" s="46">
        <v>0</v>
      </c>
      <c r="BE39" s="92">
        <v>0</v>
      </c>
      <c r="BF39" s="9">
        <v>0</v>
      </c>
      <c r="BG39" s="9">
        <v>0</v>
      </c>
      <c r="BH39" s="9">
        <v>0</v>
      </c>
      <c r="BI39" s="19">
        <v>0</v>
      </c>
      <c r="BJ39" s="46">
        <v>0</v>
      </c>
      <c r="BK39" s="92">
        <v>19</v>
      </c>
      <c r="BL39" s="9">
        <v>0</v>
      </c>
      <c r="BM39" s="9">
        <v>242097.03529</v>
      </c>
      <c r="BN39" s="9">
        <v>12741.949225789474</v>
      </c>
      <c r="BO39" s="19">
        <v>3817.23</v>
      </c>
      <c r="BP39" s="46">
        <v>200.90684210526317</v>
      </c>
      <c r="BQ39" s="75"/>
      <c r="BR39" s="75"/>
    </row>
    <row r="40" spans="1:70" s="8" customFormat="1" ht="19.5" customHeight="1" outlineLevel="1" x14ac:dyDescent="0.2">
      <c r="A40" s="63"/>
      <c r="B40" s="50" t="str">
        <v>CNG</v>
      </c>
      <c r="C40" s="92">
        <v>0</v>
      </c>
      <c r="D40" s="9">
        <v>0</v>
      </c>
      <c r="E40" s="9">
        <v>0</v>
      </c>
      <c r="F40" s="9">
        <v>0</v>
      </c>
      <c r="G40" s="19">
        <v>0</v>
      </c>
      <c r="H40" s="46">
        <v>0</v>
      </c>
      <c r="I40" s="92">
        <v>1</v>
      </c>
      <c r="J40" s="9">
        <v>0</v>
      </c>
      <c r="K40" s="9">
        <v>392992</v>
      </c>
      <c r="L40" s="9">
        <v>392992</v>
      </c>
      <c r="M40" s="19">
        <v>921.21</v>
      </c>
      <c r="N40" s="46">
        <v>921.21</v>
      </c>
      <c r="O40" s="92">
        <v>0</v>
      </c>
      <c r="P40" s="9">
        <v>0</v>
      </c>
      <c r="Q40" s="9">
        <v>0</v>
      </c>
      <c r="R40" s="9">
        <v>0</v>
      </c>
      <c r="S40" s="19">
        <v>0</v>
      </c>
      <c r="T40" s="46">
        <v>0</v>
      </c>
      <c r="U40" s="92">
        <v>0</v>
      </c>
      <c r="V40" s="9">
        <v>0</v>
      </c>
      <c r="W40" s="9">
        <v>0</v>
      </c>
      <c r="X40" s="9">
        <v>0</v>
      </c>
      <c r="Y40" s="19">
        <v>0</v>
      </c>
      <c r="Z40" s="46">
        <v>0</v>
      </c>
      <c r="AA40" s="92">
        <v>0</v>
      </c>
      <c r="AB40" s="9">
        <v>0</v>
      </c>
      <c r="AC40" s="9">
        <v>0</v>
      </c>
      <c r="AD40" s="9">
        <v>0</v>
      </c>
      <c r="AE40" s="19">
        <v>0</v>
      </c>
      <c r="AF40" s="46">
        <v>0</v>
      </c>
      <c r="AG40" s="92">
        <v>0</v>
      </c>
      <c r="AH40" s="9">
        <v>0</v>
      </c>
      <c r="AI40" s="9">
        <v>0</v>
      </c>
      <c r="AJ40" s="9">
        <v>0</v>
      </c>
      <c r="AK40" s="19">
        <v>0</v>
      </c>
      <c r="AL40" s="46">
        <v>0</v>
      </c>
      <c r="AM40" s="92">
        <v>0</v>
      </c>
      <c r="AN40" s="9">
        <v>0</v>
      </c>
      <c r="AO40" s="9">
        <v>0</v>
      </c>
      <c r="AP40" s="9">
        <v>0</v>
      </c>
      <c r="AQ40" s="19">
        <v>0</v>
      </c>
      <c r="AR40" s="46">
        <v>0</v>
      </c>
      <c r="AS40" s="92">
        <v>0</v>
      </c>
      <c r="AT40" s="9">
        <v>0</v>
      </c>
      <c r="AU40" s="9">
        <v>0</v>
      </c>
      <c r="AV40" s="9">
        <v>0</v>
      </c>
      <c r="AW40" s="19">
        <v>0</v>
      </c>
      <c r="AX40" s="46">
        <v>0</v>
      </c>
      <c r="AY40" s="92">
        <v>0</v>
      </c>
      <c r="AZ40" s="9">
        <v>0</v>
      </c>
      <c r="BA40" s="9">
        <v>0</v>
      </c>
      <c r="BB40" s="9">
        <v>0</v>
      </c>
      <c r="BC40" s="19">
        <v>0</v>
      </c>
      <c r="BD40" s="46">
        <v>0</v>
      </c>
      <c r="BE40" s="92">
        <v>0</v>
      </c>
      <c r="BF40" s="9">
        <v>0</v>
      </c>
      <c r="BG40" s="9">
        <v>0</v>
      </c>
      <c r="BH40" s="9">
        <v>0</v>
      </c>
      <c r="BI40" s="19">
        <v>0</v>
      </c>
      <c r="BJ40" s="46">
        <v>0</v>
      </c>
      <c r="BK40" s="92">
        <v>1</v>
      </c>
      <c r="BL40" s="9">
        <v>0</v>
      </c>
      <c r="BM40" s="9">
        <v>392992</v>
      </c>
      <c r="BN40" s="9">
        <v>392992</v>
      </c>
      <c r="BO40" s="19">
        <v>921.21</v>
      </c>
      <c r="BP40" s="46">
        <v>921.21</v>
      </c>
      <c r="BQ40" s="75"/>
      <c r="BR40" s="75"/>
    </row>
    <row r="41" spans="1:70" s="12" customFormat="1" ht="19.5" customHeight="1" outlineLevel="1" x14ac:dyDescent="0.2">
      <c r="A41" s="63"/>
      <c r="B41" s="50" t="str">
        <v>INDUSTRIAL</v>
      </c>
      <c r="C41" s="92">
        <v>0</v>
      </c>
      <c r="D41" s="9">
        <v>0</v>
      </c>
      <c r="E41" s="9">
        <v>0</v>
      </c>
      <c r="F41" s="9">
        <v>0</v>
      </c>
      <c r="G41" s="19">
        <v>0</v>
      </c>
      <c r="H41" s="46">
        <v>0</v>
      </c>
      <c r="I41" s="92">
        <v>0</v>
      </c>
      <c r="J41" s="9">
        <v>0</v>
      </c>
      <c r="K41" s="9">
        <v>0</v>
      </c>
      <c r="L41" s="9">
        <v>0</v>
      </c>
      <c r="M41" s="19">
        <v>0</v>
      </c>
      <c r="N41" s="46">
        <v>0</v>
      </c>
      <c r="O41" s="92">
        <v>0</v>
      </c>
      <c r="P41" s="9">
        <v>0</v>
      </c>
      <c r="Q41" s="9">
        <v>0</v>
      </c>
      <c r="R41" s="9">
        <v>0</v>
      </c>
      <c r="S41" s="19">
        <v>0</v>
      </c>
      <c r="T41" s="46">
        <v>0</v>
      </c>
      <c r="U41" s="92">
        <v>0</v>
      </c>
      <c r="V41" s="9">
        <v>0</v>
      </c>
      <c r="W41" s="9">
        <v>0</v>
      </c>
      <c r="X41" s="9">
        <v>0</v>
      </c>
      <c r="Y41" s="19">
        <v>0</v>
      </c>
      <c r="Z41" s="46">
        <v>0</v>
      </c>
      <c r="AA41" s="92">
        <v>0</v>
      </c>
      <c r="AB41" s="9">
        <v>0</v>
      </c>
      <c r="AC41" s="9">
        <v>0</v>
      </c>
      <c r="AD41" s="9">
        <v>0</v>
      </c>
      <c r="AE41" s="19">
        <v>0</v>
      </c>
      <c r="AF41" s="46">
        <v>0</v>
      </c>
      <c r="AG41" s="92">
        <v>0</v>
      </c>
      <c r="AH41" s="9">
        <v>0</v>
      </c>
      <c r="AI41" s="9">
        <v>0</v>
      </c>
      <c r="AJ41" s="9">
        <v>0</v>
      </c>
      <c r="AK41" s="19">
        <v>0</v>
      </c>
      <c r="AL41" s="46">
        <v>0</v>
      </c>
      <c r="AM41" s="92">
        <v>0</v>
      </c>
      <c r="AN41" s="9">
        <v>0</v>
      </c>
      <c r="AO41" s="9">
        <v>0</v>
      </c>
      <c r="AP41" s="9">
        <v>0</v>
      </c>
      <c r="AQ41" s="19">
        <v>0</v>
      </c>
      <c r="AR41" s="46">
        <v>0</v>
      </c>
      <c r="AS41" s="92">
        <v>0</v>
      </c>
      <c r="AT41" s="9">
        <v>0</v>
      </c>
      <c r="AU41" s="9">
        <v>0</v>
      </c>
      <c r="AV41" s="9">
        <v>0</v>
      </c>
      <c r="AW41" s="19">
        <v>0</v>
      </c>
      <c r="AX41" s="46">
        <v>0</v>
      </c>
      <c r="AY41" s="92">
        <v>0</v>
      </c>
      <c r="AZ41" s="9">
        <v>0</v>
      </c>
      <c r="BA41" s="9">
        <v>0</v>
      </c>
      <c r="BB41" s="9">
        <v>0</v>
      </c>
      <c r="BC41" s="19">
        <v>0</v>
      </c>
      <c r="BD41" s="46">
        <v>0</v>
      </c>
      <c r="BE41" s="92">
        <v>0</v>
      </c>
      <c r="BF41" s="9">
        <v>0</v>
      </c>
      <c r="BG41" s="9">
        <v>0</v>
      </c>
      <c r="BH41" s="9">
        <v>0</v>
      </c>
      <c r="BI41" s="19">
        <v>0</v>
      </c>
      <c r="BJ41" s="46">
        <v>0</v>
      </c>
      <c r="BK41" s="92">
        <v>0</v>
      </c>
      <c r="BL41" s="9">
        <v>0</v>
      </c>
      <c r="BM41" s="9">
        <v>0</v>
      </c>
      <c r="BN41" s="9">
        <v>0</v>
      </c>
      <c r="BO41" s="19">
        <v>0</v>
      </c>
      <c r="BP41" s="46">
        <v>0</v>
      </c>
      <c r="BQ41" s="75"/>
      <c r="BR41" s="75"/>
    </row>
    <row r="42" spans="1:70" s="12" customFormat="1" ht="19.5" customHeight="1" outlineLevel="1" x14ac:dyDescent="0.2">
      <c r="A42" s="64"/>
      <c r="B42" s="50" t="str">
        <v>AIRCONDITIONING/COGENERATION</v>
      </c>
      <c r="C42" s="93">
        <v>0</v>
      </c>
      <c r="D42" s="57">
        <v>0</v>
      </c>
      <c r="E42" s="65">
        <v>0</v>
      </c>
      <c r="F42" s="9">
        <v>0</v>
      </c>
      <c r="G42" s="51">
        <v>0</v>
      </c>
      <c r="H42" s="46">
        <v>0</v>
      </c>
      <c r="I42" s="93">
        <v>0</v>
      </c>
      <c r="J42" s="57">
        <v>0</v>
      </c>
      <c r="K42" s="65">
        <v>0</v>
      </c>
      <c r="L42" s="9">
        <v>0</v>
      </c>
      <c r="M42" s="51">
        <v>0</v>
      </c>
      <c r="N42" s="46">
        <v>0</v>
      </c>
      <c r="O42" s="93">
        <v>0</v>
      </c>
      <c r="P42" s="57">
        <v>0</v>
      </c>
      <c r="Q42" s="65">
        <v>0</v>
      </c>
      <c r="R42" s="9">
        <v>0</v>
      </c>
      <c r="S42" s="51">
        <v>0</v>
      </c>
      <c r="T42" s="46">
        <v>0</v>
      </c>
      <c r="U42" s="93">
        <v>0</v>
      </c>
      <c r="V42" s="57">
        <v>0</v>
      </c>
      <c r="W42" s="65">
        <v>0</v>
      </c>
      <c r="X42" s="9">
        <v>0</v>
      </c>
      <c r="Y42" s="51">
        <v>0</v>
      </c>
      <c r="Z42" s="46">
        <v>0</v>
      </c>
      <c r="AA42" s="93">
        <v>0</v>
      </c>
      <c r="AB42" s="57">
        <v>0</v>
      </c>
      <c r="AC42" s="65">
        <v>0</v>
      </c>
      <c r="AD42" s="9">
        <v>0</v>
      </c>
      <c r="AE42" s="51">
        <v>0</v>
      </c>
      <c r="AF42" s="46">
        <v>0</v>
      </c>
      <c r="AG42" s="93">
        <v>0</v>
      </c>
      <c r="AH42" s="57">
        <v>0</v>
      </c>
      <c r="AI42" s="65">
        <v>0</v>
      </c>
      <c r="AJ42" s="9">
        <v>0</v>
      </c>
      <c r="AK42" s="51">
        <v>0</v>
      </c>
      <c r="AL42" s="46">
        <v>0</v>
      </c>
      <c r="AM42" s="93">
        <v>0</v>
      </c>
      <c r="AN42" s="57">
        <v>0</v>
      </c>
      <c r="AO42" s="65">
        <v>0</v>
      </c>
      <c r="AP42" s="9">
        <v>0</v>
      </c>
      <c r="AQ42" s="51">
        <v>0</v>
      </c>
      <c r="AR42" s="46">
        <v>0</v>
      </c>
      <c r="AS42" s="93">
        <v>0</v>
      </c>
      <c r="AT42" s="57">
        <v>0</v>
      </c>
      <c r="AU42" s="65">
        <v>0</v>
      </c>
      <c r="AV42" s="9">
        <v>0</v>
      </c>
      <c r="AW42" s="51">
        <v>0</v>
      </c>
      <c r="AX42" s="46">
        <v>0</v>
      </c>
      <c r="AY42" s="93">
        <v>0</v>
      </c>
      <c r="AZ42" s="57">
        <v>0</v>
      </c>
      <c r="BA42" s="65">
        <v>0</v>
      </c>
      <c r="BB42" s="9">
        <v>0</v>
      </c>
      <c r="BC42" s="51">
        <v>0</v>
      </c>
      <c r="BD42" s="46">
        <v>0</v>
      </c>
      <c r="BE42" s="93">
        <v>0</v>
      </c>
      <c r="BF42" s="57">
        <v>0</v>
      </c>
      <c r="BG42" s="65">
        <v>0</v>
      </c>
      <c r="BH42" s="9">
        <v>0</v>
      </c>
      <c r="BI42" s="51">
        <v>0</v>
      </c>
      <c r="BJ42" s="46">
        <v>0</v>
      </c>
      <c r="BK42" s="93">
        <v>0</v>
      </c>
      <c r="BL42" s="57">
        <v>0</v>
      </c>
      <c r="BM42" s="65">
        <v>0</v>
      </c>
      <c r="BN42" s="9">
        <v>0</v>
      </c>
      <c r="BO42" s="51">
        <v>0</v>
      </c>
      <c r="BP42" s="46">
        <v>0</v>
      </c>
      <c r="BQ42" s="75"/>
      <c r="BR42" s="75"/>
    </row>
    <row r="43" spans="1:70" s="12" customFormat="1" ht="19.5" customHeight="1" outlineLevel="1" thickBot="1" x14ac:dyDescent="0.25">
      <c r="A43" s="63"/>
      <c r="B43" s="87" t="str">
        <v>VIRTUAL INETRCONNECTION</v>
      </c>
      <c r="C43" s="93">
        <v>0</v>
      </c>
      <c r="D43" s="56">
        <v>0</v>
      </c>
      <c r="E43" s="65">
        <v>0</v>
      </c>
      <c r="F43" s="57">
        <v>0</v>
      </c>
      <c r="G43" s="51">
        <v>0</v>
      </c>
      <c r="H43" s="49">
        <v>0</v>
      </c>
      <c r="I43" s="93">
        <v>0</v>
      </c>
      <c r="J43" s="56">
        <v>0</v>
      </c>
      <c r="K43" s="65">
        <v>0</v>
      </c>
      <c r="L43" s="57">
        <v>0</v>
      </c>
      <c r="M43" s="51">
        <v>0</v>
      </c>
      <c r="N43" s="49">
        <v>0</v>
      </c>
      <c r="O43" s="93">
        <v>0</v>
      </c>
      <c r="P43" s="56">
        <v>0</v>
      </c>
      <c r="Q43" s="65">
        <v>0</v>
      </c>
      <c r="R43" s="57">
        <v>0</v>
      </c>
      <c r="S43" s="51">
        <v>0</v>
      </c>
      <c r="T43" s="49">
        <v>0</v>
      </c>
      <c r="U43" s="93">
        <v>0</v>
      </c>
      <c r="V43" s="56">
        <v>0</v>
      </c>
      <c r="W43" s="65">
        <v>0</v>
      </c>
      <c r="X43" s="57">
        <v>0</v>
      </c>
      <c r="Y43" s="51">
        <v>0</v>
      </c>
      <c r="Z43" s="49">
        <v>0</v>
      </c>
      <c r="AA43" s="93">
        <v>0</v>
      </c>
      <c r="AB43" s="56">
        <v>0</v>
      </c>
      <c r="AC43" s="65">
        <v>0</v>
      </c>
      <c r="AD43" s="57">
        <v>0</v>
      </c>
      <c r="AE43" s="51">
        <v>0</v>
      </c>
      <c r="AF43" s="49">
        <v>0</v>
      </c>
      <c r="AG43" s="93">
        <v>0</v>
      </c>
      <c r="AH43" s="56">
        <v>0</v>
      </c>
      <c r="AI43" s="65">
        <v>0</v>
      </c>
      <c r="AJ43" s="57">
        <v>0</v>
      </c>
      <c r="AK43" s="51">
        <v>0</v>
      </c>
      <c r="AL43" s="49">
        <v>0</v>
      </c>
      <c r="AM43" s="93">
        <v>0</v>
      </c>
      <c r="AN43" s="56">
        <v>0</v>
      </c>
      <c r="AO43" s="65">
        <v>0</v>
      </c>
      <c r="AP43" s="57">
        <v>0</v>
      </c>
      <c r="AQ43" s="51">
        <v>0</v>
      </c>
      <c r="AR43" s="49">
        <v>0</v>
      </c>
      <c r="AS43" s="93">
        <v>0</v>
      </c>
      <c r="AT43" s="56">
        <v>0</v>
      </c>
      <c r="AU43" s="65">
        <v>0</v>
      </c>
      <c r="AV43" s="57">
        <v>0</v>
      </c>
      <c r="AW43" s="51">
        <v>0</v>
      </c>
      <c r="AX43" s="49">
        <v>0</v>
      </c>
      <c r="AY43" s="93">
        <v>0</v>
      </c>
      <c r="AZ43" s="56">
        <v>0</v>
      </c>
      <c r="BA43" s="65">
        <v>0</v>
      </c>
      <c r="BB43" s="57">
        <v>0</v>
      </c>
      <c r="BC43" s="51">
        <v>0</v>
      </c>
      <c r="BD43" s="49">
        <v>0</v>
      </c>
      <c r="BE43" s="93">
        <v>0</v>
      </c>
      <c r="BF43" s="56">
        <v>0</v>
      </c>
      <c r="BG43" s="65">
        <v>0</v>
      </c>
      <c r="BH43" s="57">
        <v>0</v>
      </c>
      <c r="BI43" s="51">
        <v>0</v>
      </c>
      <c r="BJ43" s="49">
        <v>0</v>
      </c>
      <c r="BK43" s="93">
        <v>0</v>
      </c>
      <c r="BL43" s="56">
        <v>0</v>
      </c>
      <c r="BM43" s="65">
        <v>0</v>
      </c>
      <c r="BN43" s="57">
        <v>0</v>
      </c>
      <c r="BO43" s="51">
        <v>0</v>
      </c>
      <c r="BP43" s="49">
        <v>0</v>
      </c>
      <c r="BQ43" s="75"/>
      <c r="BR43" s="75"/>
    </row>
    <row r="44" spans="1:70" s="8" customFormat="1" ht="36" customHeight="1" x14ac:dyDescent="0.2">
      <c r="A44" s="62">
        <v>6</v>
      </c>
      <c r="B44" s="88" t="s">
        <v>86</v>
      </c>
      <c r="C44" s="90">
        <v>16535</v>
      </c>
      <c r="D44" s="48">
        <v>0</v>
      </c>
      <c r="E44" s="39">
        <v>7008518</v>
      </c>
      <c r="F44" s="39">
        <v>423.85957060780163</v>
      </c>
      <c r="G44" s="45">
        <v>87892.790000000008</v>
      </c>
      <c r="H44" s="26">
        <v>5.3155603265799822</v>
      </c>
      <c r="I44" s="90">
        <v>10261</v>
      </c>
      <c r="J44" s="48">
        <v>1</v>
      </c>
      <c r="K44" s="39">
        <v>2654710</v>
      </c>
      <c r="L44" s="39">
        <v>258.69323718573378</v>
      </c>
      <c r="M44" s="45">
        <v>74819.66</v>
      </c>
      <c r="N44" s="26">
        <v>7.2909432859091794</v>
      </c>
      <c r="O44" s="90">
        <v>141063</v>
      </c>
      <c r="P44" s="48">
        <v>0</v>
      </c>
      <c r="Q44" s="39">
        <v>88769912</v>
      </c>
      <c r="R44" s="39">
        <v>629.29267065070212</v>
      </c>
      <c r="S44" s="45">
        <v>1818378.9999999998</v>
      </c>
      <c r="T44" s="26">
        <v>12.890545359165761</v>
      </c>
      <c r="U44" s="90">
        <v>220</v>
      </c>
      <c r="V44" s="48">
        <v>0</v>
      </c>
      <c r="W44" s="39">
        <v>5128570</v>
      </c>
      <c r="X44" s="39">
        <v>23311.68181818182</v>
      </c>
      <c r="Y44" s="45">
        <v>30306.339999999997</v>
      </c>
      <c r="Z44" s="26">
        <v>137.75609090909089</v>
      </c>
      <c r="AA44" s="90">
        <v>503</v>
      </c>
      <c r="AB44" s="48">
        <v>0</v>
      </c>
      <c r="AC44" s="39">
        <v>10927684</v>
      </c>
      <c r="AD44" s="39">
        <v>21725.017892644137</v>
      </c>
      <c r="AE44" s="45">
        <v>24930.369999999995</v>
      </c>
      <c r="AF44" s="26">
        <v>49.563359840954263</v>
      </c>
      <c r="AG44" s="90">
        <v>218</v>
      </c>
      <c r="AH44" s="48">
        <v>0</v>
      </c>
      <c r="AI44" s="39">
        <v>2060066</v>
      </c>
      <c r="AJ44" s="39">
        <v>9449.8440366972482</v>
      </c>
      <c r="AK44" s="45">
        <v>8265.0300000000007</v>
      </c>
      <c r="AL44" s="26">
        <v>37.91298165137615</v>
      </c>
      <c r="AM44" s="90">
        <v>0</v>
      </c>
      <c r="AN44" s="48">
        <v>0</v>
      </c>
      <c r="AO44" s="39">
        <v>0</v>
      </c>
      <c r="AP44" s="39">
        <v>0</v>
      </c>
      <c r="AQ44" s="45">
        <v>0</v>
      </c>
      <c r="AR44" s="26">
        <v>0</v>
      </c>
      <c r="AS44" s="90">
        <v>0</v>
      </c>
      <c r="AT44" s="48">
        <v>0</v>
      </c>
      <c r="AU44" s="39">
        <v>0</v>
      </c>
      <c r="AV44" s="39">
        <v>0</v>
      </c>
      <c r="AW44" s="45">
        <v>0</v>
      </c>
      <c r="AX44" s="26">
        <v>0</v>
      </c>
      <c r="AY44" s="90">
        <v>0</v>
      </c>
      <c r="AZ44" s="48">
        <v>0</v>
      </c>
      <c r="BA44" s="39">
        <v>0</v>
      </c>
      <c r="BB44" s="39">
        <v>0</v>
      </c>
      <c r="BC44" s="45">
        <v>0</v>
      </c>
      <c r="BD44" s="26">
        <v>0</v>
      </c>
      <c r="BE44" s="90">
        <v>0</v>
      </c>
      <c r="BF44" s="48">
        <v>0</v>
      </c>
      <c r="BG44" s="39">
        <v>0</v>
      </c>
      <c r="BH44" s="39">
        <v>0</v>
      </c>
      <c r="BI44" s="45">
        <v>0</v>
      </c>
      <c r="BJ44" s="26">
        <v>0</v>
      </c>
      <c r="BK44" s="90">
        <v>168800</v>
      </c>
      <c r="BL44" s="48">
        <v>1</v>
      </c>
      <c r="BM44" s="39">
        <v>116549460</v>
      </c>
      <c r="BN44" s="39">
        <v>690.45479588391061</v>
      </c>
      <c r="BO44" s="45">
        <v>2044593.19</v>
      </c>
      <c r="BP44" s="26">
        <v>12.112447141900818</v>
      </c>
      <c r="BQ44" s="75"/>
      <c r="BR44" s="75"/>
    </row>
    <row r="45" spans="1:70" s="8" customFormat="1" ht="19.5" customHeight="1" outlineLevel="1" x14ac:dyDescent="0.2">
      <c r="A45" s="63"/>
      <c r="B45" s="50" t="str" cm="1">
        <f t="array" ref="B45:B50">$B$10:$B$15</f>
        <v>RESIDENTIAL</v>
      </c>
      <c r="C45" s="92">
        <v>16255</v>
      </c>
      <c r="D45" s="9">
        <v>0</v>
      </c>
      <c r="E45" s="9">
        <v>2406877</v>
      </c>
      <c r="F45" s="9">
        <v>148.06994770839742</v>
      </c>
      <c r="G45" s="19">
        <v>66596.600000000006</v>
      </c>
      <c r="H45" s="46">
        <v>4.0969916948631191</v>
      </c>
      <c r="I45" s="92">
        <v>9941</v>
      </c>
      <c r="J45" s="9">
        <v>0</v>
      </c>
      <c r="K45" s="9">
        <v>1764204</v>
      </c>
      <c r="L45" s="9">
        <v>177.46745800221305</v>
      </c>
      <c r="M45" s="19">
        <v>58283.31</v>
      </c>
      <c r="N45" s="46">
        <v>5.8629222412232167</v>
      </c>
      <c r="O45" s="92">
        <v>135446</v>
      </c>
      <c r="P45" s="9">
        <v>0</v>
      </c>
      <c r="Q45" s="9">
        <v>15499736</v>
      </c>
      <c r="R45" s="9">
        <v>114.43480058473487</v>
      </c>
      <c r="S45" s="19">
        <v>965194.33</v>
      </c>
      <c r="T45" s="46">
        <v>7.1260452874208164</v>
      </c>
      <c r="U45" s="92">
        <v>200</v>
      </c>
      <c r="V45" s="9">
        <v>0</v>
      </c>
      <c r="W45" s="9">
        <v>19476</v>
      </c>
      <c r="X45" s="9">
        <v>97.38</v>
      </c>
      <c r="Y45" s="19">
        <v>1959.0599999999993</v>
      </c>
      <c r="Z45" s="46">
        <v>9.7952999999999957</v>
      </c>
      <c r="AA45" s="92">
        <v>492</v>
      </c>
      <c r="AB45" s="9">
        <v>0</v>
      </c>
      <c r="AC45" s="9">
        <v>97558</v>
      </c>
      <c r="AD45" s="9">
        <v>198.28861788617886</v>
      </c>
      <c r="AE45" s="19">
        <v>4546.2299999999996</v>
      </c>
      <c r="AF45" s="46">
        <v>9.2403048780487804</v>
      </c>
      <c r="AG45" s="92">
        <v>215</v>
      </c>
      <c r="AH45" s="9">
        <v>0</v>
      </c>
      <c r="AI45" s="9">
        <v>32468</v>
      </c>
      <c r="AJ45" s="9">
        <v>151.0139534883721</v>
      </c>
      <c r="AK45" s="19">
        <v>1956.8200000000002</v>
      </c>
      <c r="AL45" s="46">
        <v>9.1014883720930246</v>
      </c>
      <c r="AM45" s="92">
        <v>0</v>
      </c>
      <c r="AN45" s="9">
        <v>0</v>
      </c>
      <c r="AO45" s="9">
        <v>0</v>
      </c>
      <c r="AP45" s="9">
        <v>0</v>
      </c>
      <c r="AQ45" s="19">
        <v>0</v>
      </c>
      <c r="AR45" s="46">
        <v>0</v>
      </c>
      <c r="AS45" s="92">
        <v>0</v>
      </c>
      <c r="AT45" s="9">
        <v>0</v>
      </c>
      <c r="AU45" s="9">
        <v>0</v>
      </c>
      <c r="AV45" s="9">
        <v>0</v>
      </c>
      <c r="AW45" s="19">
        <v>0</v>
      </c>
      <c r="AX45" s="46">
        <v>0</v>
      </c>
      <c r="AY45" s="92">
        <v>0</v>
      </c>
      <c r="AZ45" s="9">
        <v>0</v>
      </c>
      <c r="BA45" s="9">
        <v>0</v>
      </c>
      <c r="BB45" s="9">
        <v>0</v>
      </c>
      <c r="BC45" s="19">
        <v>0</v>
      </c>
      <c r="BD45" s="46">
        <v>0</v>
      </c>
      <c r="BE45" s="92">
        <v>0</v>
      </c>
      <c r="BF45" s="9">
        <v>0</v>
      </c>
      <c r="BG45" s="9">
        <v>0</v>
      </c>
      <c r="BH45" s="9">
        <v>0</v>
      </c>
      <c r="BI45" s="19">
        <v>0</v>
      </c>
      <c r="BJ45" s="46">
        <v>0</v>
      </c>
      <c r="BK45" s="92">
        <v>162549</v>
      </c>
      <c r="BL45" s="9">
        <v>0</v>
      </c>
      <c r="BM45" s="9">
        <v>19820319</v>
      </c>
      <c r="BN45" s="9">
        <v>121.93442592695126</v>
      </c>
      <c r="BO45" s="19">
        <v>1098536.3500000001</v>
      </c>
      <c r="BP45" s="46">
        <v>6.758185839346905</v>
      </c>
      <c r="BQ45" s="75"/>
      <c r="BR45" s="75"/>
    </row>
    <row r="46" spans="1:70" s="8" customFormat="1" ht="19.5" customHeight="1" outlineLevel="1" x14ac:dyDescent="0.2">
      <c r="A46" s="63"/>
      <c r="B46" s="50" t="str">
        <v>COMMERCIAL</v>
      </c>
      <c r="C46" s="92">
        <v>275</v>
      </c>
      <c r="D46" s="9">
        <v>0</v>
      </c>
      <c r="E46" s="9">
        <v>1188571</v>
      </c>
      <c r="F46" s="9">
        <v>4322.0763636363636</v>
      </c>
      <c r="G46" s="19">
        <v>16839.419999999998</v>
      </c>
      <c r="H46" s="46">
        <v>61.23425454545454</v>
      </c>
      <c r="I46" s="92">
        <v>320</v>
      </c>
      <c r="J46" s="9">
        <v>0</v>
      </c>
      <c r="K46" s="9">
        <v>882199</v>
      </c>
      <c r="L46" s="9">
        <v>2756.8718749999998</v>
      </c>
      <c r="M46" s="19">
        <v>16145.05</v>
      </c>
      <c r="N46" s="46">
        <v>50.453281249999996</v>
      </c>
      <c r="O46" s="92">
        <v>5515</v>
      </c>
      <c r="P46" s="9">
        <v>0</v>
      </c>
      <c r="Q46" s="9">
        <v>44041824</v>
      </c>
      <c r="R46" s="9">
        <v>7985.824841341795</v>
      </c>
      <c r="S46" s="19">
        <v>788727.8899999999</v>
      </c>
      <c r="T46" s="46">
        <v>143.01502991840434</v>
      </c>
      <c r="U46" s="92">
        <v>9</v>
      </c>
      <c r="V46" s="9">
        <v>0</v>
      </c>
      <c r="W46" s="9">
        <v>778143</v>
      </c>
      <c r="X46" s="9">
        <v>86460.333333333328</v>
      </c>
      <c r="Y46" s="19">
        <v>12455.74</v>
      </c>
      <c r="Z46" s="46">
        <v>1383.971111111111</v>
      </c>
      <c r="AA46" s="92">
        <v>6</v>
      </c>
      <c r="AB46" s="9">
        <v>0</v>
      </c>
      <c r="AC46" s="9">
        <v>32563</v>
      </c>
      <c r="AD46" s="9">
        <v>5427.166666666667</v>
      </c>
      <c r="AE46" s="19">
        <v>679.15</v>
      </c>
      <c r="AF46" s="46">
        <v>113.19166666666666</v>
      </c>
      <c r="AG46" s="92">
        <v>1</v>
      </c>
      <c r="AH46" s="9">
        <v>0</v>
      </c>
      <c r="AI46" s="9">
        <v>11901</v>
      </c>
      <c r="AJ46" s="9">
        <v>11901</v>
      </c>
      <c r="AK46" s="19">
        <v>181.92</v>
      </c>
      <c r="AL46" s="46">
        <v>181.92</v>
      </c>
      <c r="AM46" s="92">
        <v>0</v>
      </c>
      <c r="AN46" s="9">
        <v>0</v>
      </c>
      <c r="AO46" s="9">
        <v>0</v>
      </c>
      <c r="AP46" s="9">
        <v>0</v>
      </c>
      <c r="AQ46" s="19">
        <v>0</v>
      </c>
      <c r="AR46" s="46">
        <v>0</v>
      </c>
      <c r="AS46" s="92">
        <v>0</v>
      </c>
      <c r="AT46" s="9">
        <v>0</v>
      </c>
      <c r="AU46" s="9">
        <v>0</v>
      </c>
      <c r="AV46" s="9">
        <v>0</v>
      </c>
      <c r="AW46" s="19">
        <v>0</v>
      </c>
      <c r="AX46" s="46">
        <v>0</v>
      </c>
      <c r="AY46" s="92">
        <v>0</v>
      </c>
      <c r="AZ46" s="9">
        <v>0</v>
      </c>
      <c r="BA46" s="9">
        <v>0</v>
      </c>
      <c r="BB46" s="9">
        <v>0</v>
      </c>
      <c r="BC46" s="19">
        <v>0</v>
      </c>
      <c r="BD46" s="46">
        <v>0</v>
      </c>
      <c r="BE46" s="92">
        <v>0</v>
      </c>
      <c r="BF46" s="9">
        <v>0</v>
      </c>
      <c r="BG46" s="9">
        <v>0</v>
      </c>
      <c r="BH46" s="9">
        <v>0</v>
      </c>
      <c r="BI46" s="19">
        <v>0</v>
      </c>
      <c r="BJ46" s="46">
        <v>0</v>
      </c>
      <c r="BK46" s="92">
        <v>6126</v>
      </c>
      <c r="BL46" s="9">
        <v>0</v>
      </c>
      <c r="BM46" s="9">
        <v>46935201</v>
      </c>
      <c r="BN46" s="9">
        <v>7661.639079333986</v>
      </c>
      <c r="BO46" s="19">
        <v>835029.16999999993</v>
      </c>
      <c r="BP46" s="46">
        <v>136.30903852432255</v>
      </c>
      <c r="BQ46" s="75"/>
      <c r="BR46" s="75"/>
    </row>
    <row r="47" spans="1:70" s="8" customFormat="1" ht="19.5" customHeight="1" outlineLevel="1" x14ac:dyDescent="0.2">
      <c r="A47" s="63"/>
      <c r="B47" s="50" t="str">
        <v>CNG</v>
      </c>
      <c r="C47" s="92">
        <v>0</v>
      </c>
      <c r="D47" s="9">
        <v>0</v>
      </c>
      <c r="E47" s="9">
        <v>0</v>
      </c>
      <c r="F47" s="9">
        <v>0</v>
      </c>
      <c r="G47" s="19">
        <v>0</v>
      </c>
      <c r="H47" s="46">
        <v>0</v>
      </c>
      <c r="I47" s="92">
        <v>0</v>
      </c>
      <c r="J47" s="9">
        <v>0</v>
      </c>
      <c r="K47" s="9">
        <v>0</v>
      </c>
      <c r="L47" s="9">
        <v>0</v>
      </c>
      <c r="M47" s="19">
        <v>0</v>
      </c>
      <c r="N47" s="46">
        <v>0</v>
      </c>
      <c r="O47" s="92">
        <v>0</v>
      </c>
      <c r="P47" s="9">
        <v>0</v>
      </c>
      <c r="Q47" s="9">
        <v>0</v>
      </c>
      <c r="R47" s="9">
        <v>0</v>
      </c>
      <c r="S47" s="19">
        <v>0</v>
      </c>
      <c r="T47" s="46">
        <v>0</v>
      </c>
      <c r="U47" s="92">
        <v>0</v>
      </c>
      <c r="V47" s="9">
        <v>0</v>
      </c>
      <c r="W47" s="9">
        <v>0</v>
      </c>
      <c r="X47" s="9">
        <v>0</v>
      </c>
      <c r="Y47" s="19">
        <v>0</v>
      </c>
      <c r="Z47" s="46">
        <v>0</v>
      </c>
      <c r="AA47" s="92">
        <v>0</v>
      </c>
      <c r="AB47" s="9">
        <v>0</v>
      </c>
      <c r="AC47" s="9">
        <v>0</v>
      </c>
      <c r="AD47" s="9">
        <v>0</v>
      </c>
      <c r="AE47" s="19">
        <v>0</v>
      </c>
      <c r="AF47" s="46">
        <v>0</v>
      </c>
      <c r="AG47" s="92">
        <v>0</v>
      </c>
      <c r="AH47" s="9">
        <v>0</v>
      </c>
      <c r="AI47" s="9">
        <v>0</v>
      </c>
      <c r="AJ47" s="9">
        <v>0</v>
      </c>
      <c r="AK47" s="19">
        <v>0</v>
      </c>
      <c r="AL47" s="46">
        <v>0</v>
      </c>
      <c r="AM47" s="92">
        <v>0</v>
      </c>
      <c r="AN47" s="9">
        <v>0</v>
      </c>
      <c r="AO47" s="9">
        <v>0</v>
      </c>
      <c r="AP47" s="9">
        <v>0</v>
      </c>
      <c r="AQ47" s="19">
        <v>0</v>
      </c>
      <c r="AR47" s="46">
        <v>0</v>
      </c>
      <c r="AS47" s="92">
        <v>0</v>
      </c>
      <c r="AT47" s="9">
        <v>0</v>
      </c>
      <c r="AU47" s="9">
        <v>0</v>
      </c>
      <c r="AV47" s="9">
        <v>0</v>
      </c>
      <c r="AW47" s="19">
        <v>0</v>
      </c>
      <c r="AX47" s="46">
        <v>0</v>
      </c>
      <c r="AY47" s="92">
        <v>0</v>
      </c>
      <c r="AZ47" s="9">
        <v>0</v>
      </c>
      <c r="BA47" s="9">
        <v>0</v>
      </c>
      <c r="BB47" s="9">
        <v>0</v>
      </c>
      <c r="BC47" s="19">
        <v>0</v>
      </c>
      <c r="BD47" s="46">
        <v>0</v>
      </c>
      <c r="BE47" s="92">
        <v>0</v>
      </c>
      <c r="BF47" s="9">
        <v>0</v>
      </c>
      <c r="BG47" s="9">
        <v>0</v>
      </c>
      <c r="BH47" s="9">
        <v>0</v>
      </c>
      <c r="BI47" s="19">
        <v>0</v>
      </c>
      <c r="BJ47" s="46">
        <v>0</v>
      </c>
      <c r="BK47" s="92">
        <v>0</v>
      </c>
      <c r="BL47" s="9">
        <v>0</v>
      </c>
      <c r="BM47" s="9">
        <v>0</v>
      </c>
      <c r="BN47" s="9">
        <v>0</v>
      </c>
      <c r="BO47" s="19">
        <v>0</v>
      </c>
      <c r="BP47" s="46">
        <v>0</v>
      </c>
      <c r="BQ47" s="75"/>
      <c r="BR47" s="75"/>
    </row>
    <row r="48" spans="1:70" s="12" customFormat="1" ht="19.5" customHeight="1" outlineLevel="1" x14ac:dyDescent="0.2">
      <c r="A48" s="63"/>
      <c r="B48" s="50" t="str">
        <v>INDUSTRIAL</v>
      </c>
      <c r="C48" s="92">
        <v>5</v>
      </c>
      <c r="D48" s="9">
        <v>0</v>
      </c>
      <c r="E48" s="9">
        <v>3412258</v>
      </c>
      <c r="F48" s="9">
        <v>682451.6</v>
      </c>
      <c r="G48" s="19">
        <v>4455.91</v>
      </c>
      <c r="H48" s="46">
        <v>891.18200000000002</v>
      </c>
      <c r="I48" s="92">
        <v>0</v>
      </c>
      <c r="J48" s="9">
        <v>1</v>
      </c>
      <c r="K48" s="9">
        <v>8307</v>
      </c>
      <c r="L48" s="9">
        <v>8307</v>
      </c>
      <c r="M48" s="19">
        <v>391.3</v>
      </c>
      <c r="N48" s="46">
        <v>391.3</v>
      </c>
      <c r="O48" s="92">
        <v>54</v>
      </c>
      <c r="P48" s="9">
        <v>0</v>
      </c>
      <c r="Q48" s="9">
        <v>28318185</v>
      </c>
      <c r="R48" s="9">
        <v>524410.83333333337</v>
      </c>
      <c r="S48" s="19">
        <v>59350.100000000006</v>
      </c>
      <c r="T48" s="46">
        <v>1099.075925925926</v>
      </c>
      <c r="U48" s="92">
        <v>11</v>
      </c>
      <c r="V48" s="9">
        <v>0</v>
      </c>
      <c r="W48" s="9">
        <v>4330951</v>
      </c>
      <c r="X48" s="9">
        <v>393722.81818181818</v>
      </c>
      <c r="Y48" s="19">
        <v>15891.539999999999</v>
      </c>
      <c r="Z48" s="46">
        <v>1444.6854545454544</v>
      </c>
      <c r="AA48" s="92">
        <v>5</v>
      </c>
      <c r="AB48" s="9">
        <v>0</v>
      </c>
      <c r="AC48" s="9">
        <v>10797563</v>
      </c>
      <c r="AD48" s="9">
        <v>2159512.6</v>
      </c>
      <c r="AE48" s="19">
        <v>19704.989999999998</v>
      </c>
      <c r="AF48" s="46">
        <v>3940.9979999999996</v>
      </c>
      <c r="AG48" s="92">
        <v>2</v>
      </c>
      <c r="AH48" s="9">
        <v>0</v>
      </c>
      <c r="AI48" s="9">
        <v>2015697</v>
      </c>
      <c r="AJ48" s="9">
        <v>1007848.5</v>
      </c>
      <c r="AK48" s="19">
        <v>6126.29</v>
      </c>
      <c r="AL48" s="46">
        <v>3063.145</v>
      </c>
      <c r="AM48" s="92">
        <v>0</v>
      </c>
      <c r="AN48" s="9">
        <v>0</v>
      </c>
      <c r="AO48" s="9">
        <v>0</v>
      </c>
      <c r="AP48" s="9">
        <v>0</v>
      </c>
      <c r="AQ48" s="19">
        <v>0</v>
      </c>
      <c r="AR48" s="46">
        <v>0</v>
      </c>
      <c r="AS48" s="92">
        <v>0</v>
      </c>
      <c r="AT48" s="9">
        <v>0</v>
      </c>
      <c r="AU48" s="9">
        <v>0</v>
      </c>
      <c r="AV48" s="9">
        <v>0</v>
      </c>
      <c r="AW48" s="19">
        <v>0</v>
      </c>
      <c r="AX48" s="46">
        <v>0</v>
      </c>
      <c r="AY48" s="92">
        <v>0</v>
      </c>
      <c r="AZ48" s="9">
        <v>0</v>
      </c>
      <c r="BA48" s="9">
        <v>0</v>
      </c>
      <c r="BB48" s="9">
        <v>0</v>
      </c>
      <c r="BC48" s="19">
        <v>0</v>
      </c>
      <c r="BD48" s="46">
        <v>0</v>
      </c>
      <c r="BE48" s="92">
        <v>0</v>
      </c>
      <c r="BF48" s="9">
        <v>0</v>
      </c>
      <c r="BG48" s="9">
        <v>0</v>
      </c>
      <c r="BH48" s="9">
        <v>0</v>
      </c>
      <c r="BI48" s="19">
        <v>0</v>
      </c>
      <c r="BJ48" s="46">
        <v>0</v>
      </c>
      <c r="BK48" s="92">
        <v>77</v>
      </c>
      <c r="BL48" s="9">
        <v>1</v>
      </c>
      <c r="BM48" s="9">
        <v>48882961</v>
      </c>
      <c r="BN48" s="9">
        <v>626704.62820512825</v>
      </c>
      <c r="BO48" s="19">
        <v>105920.12999999999</v>
      </c>
      <c r="BP48" s="46">
        <v>1357.9503846153846</v>
      </c>
      <c r="BQ48" s="75"/>
      <c r="BR48" s="75"/>
    </row>
    <row r="49" spans="1:70" s="12" customFormat="1" ht="19.5" customHeight="1" outlineLevel="1" x14ac:dyDescent="0.2">
      <c r="A49" s="64"/>
      <c r="B49" s="50" t="str">
        <v>AIRCONDITIONING/COGENERATION</v>
      </c>
      <c r="C49" s="93">
        <v>0</v>
      </c>
      <c r="D49" s="57">
        <v>0</v>
      </c>
      <c r="E49" s="65">
        <v>0</v>
      </c>
      <c r="F49" s="9">
        <v>0</v>
      </c>
      <c r="G49" s="51">
        <v>0</v>
      </c>
      <c r="H49" s="46">
        <v>0</v>
      </c>
      <c r="I49" s="93">
        <v>0</v>
      </c>
      <c r="J49" s="57">
        <v>0</v>
      </c>
      <c r="K49" s="65">
        <v>0</v>
      </c>
      <c r="L49" s="9">
        <v>0</v>
      </c>
      <c r="M49" s="51">
        <v>0</v>
      </c>
      <c r="N49" s="46">
        <v>0</v>
      </c>
      <c r="O49" s="93">
        <v>48</v>
      </c>
      <c r="P49" s="57">
        <v>0</v>
      </c>
      <c r="Q49" s="65">
        <v>910167</v>
      </c>
      <c r="R49" s="9">
        <v>18961.8125</v>
      </c>
      <c r="S49" s="51">
        <v>5106.6799999999994</v>
      </c>
      <c r="T49" s="46">
        <v>106.38916666666665</v>
      </c>
      <c r="U49" s="93">
        <v>0</v>
      </c>
      <c r="V49" s="57">
        <v>0</v>
      </c>
      <c r="W49" s="65">
        <v>0</v>
      </c>
      <c r="X49" s="9">
        <v>0</v>
      </c>
      <c r="Y49" s="51">
        <v>0</v>
      </c>
      <c r="Z49" s="46">
        <v>0</v>
      </c>
      <c r="AA49" s="93">
        <v>0</v>
      </c>
      <c r="AB49" s="57">
        <v>0</v>
      </c>
      <c r="AC49" s="65">
        <v>0</v>
      </c>
      <c r="AD49" s="9">
        <v>0</v>
      </c>
      <c r="AE49" s="51">
        <v>0</v>
      </c>
      <c r="AF49" s="46">
        <v>0</v>
      </c>
      <c r="AG49" s="93">
        <v>0</v>
      </c>
      <c r="AH49" s="57">
        <v>0</v>
      </c>
      <c r="AI49" s="65">
        <v>0</v>
      </c>
      <c r="AJ49" s="9">
        <v>0</v>
      </c>
      <c r="AK49" s="51">
        <v>0</v>
      </c>
      <c r="AL49" s="46">
        <v>0</v>
      </c>
      <c r="AM49" s="93">
        <v>0</v>
      </c>
      <c r="AN49" s="57">
        <v>0</v>
      </c>
      <c r="AO49" s="65">
        <v>0</v>
      </c>
      <c r="AP49" s="9">
        <v>0</v>
      </c>
      <c r="AQ49" s="51">
        <v>0</v>
      </c>
      <c r="AR49" s="46">
        <v>0</v>
      </c>
      <c r="AS49" s="93">
        <v>0</v>
      </c>
      <c r="AT49" s="57">
        <v>0</v>
      </c>
      <c r="AU49" s="65">
        <v>0</v>
      </c>
      <c r="AV49" s="9">
        <v>0</v>
      </c>
      <c r="AW49" s="51">
        <v>0</v>
      </c>
      <c r="AX49" s="46">
        <v>0</v>
      </c>
      <c r="AY49" s="93">
        <v>0</v>
      </c>
      <c r="AZ49" s="57">
        <v>0</v>
      </c>
      <c r="BA49" s="65">
        <v>0</v>
      </c>
      <c r="BB49" s="9">
        <v>0</v>
      </c>
      <c r="BC49" s="51">
        <v>0</v>
      </c>
      <c r="BD49" s="46">
        <v>0</v>
      </c>
      <c r="BE49" s="93">
        <v>0</v>
      </c>
      <c r="BF49" s="57">
        <v>0</v>
      </c>
      <c r="BG49" s="65">
        <v>0</v>
      </c>
      <c r="BH49" s="9">
        <v>0</v>
      </c>
      <c r="BI49" s="51">
        <v>0</v>
      </c>
      <c r="BJ49" s="46">
        <v>0</v>
      </c>
      <c r="BK49" s="93">
        <v>48</v>
      </c>
      <c r="BL49" s="57">
        <v>0</v>
      </c>
      <c r="BM49" s="65">
        <v>910167</v>
      </c>
      <c r="BN49" s="9">
        <v>18961.8125</v>
      </c>
      <c r="BO49" s="51">
        <v>5106.6799999999994</v>
      </c>
      <c r="BP49" s="46">
        <v>106.38916666666665</v>
      </c>
      <c r="BQ49" s="75"/>
      <c r="BR49" s="75"/>
    </row>
    <row r="50" spans="1:70" s="12" customFormat="1" ht="19.5" customHeight="1" outlineLevel="1" thickBot="1" x14ac:dyDescent="0.25">
      <c r="A50" s="63"/>
      <c r="B50" s="87" t="str">
        <v>VIRTUAL INETRCONNECTION</v>
      </c>
      <c r="C50" s="93">
        <v>0</v>
      </c>
      <c r="D50" s="56">
        <v>0</v>
      </c>
      <c r="E50" s="65">
        <v>812</v>
      </c>
      <c r="F50" s="57">
        <v>0</v>
      </c>
      <c r="G50" s="51">
        <v>0.86</v>
      </c>
      <c r="H50" s="49">
        <v>0</v>
      </c>
      <c r="I50" s="93">
        <v>0</v>
      </c>
      <c r="J50" s="56">
        <v>0</v>
      </c>
      <c r="K50" s="65">
        <v>0</v>
      </c>
      <c r="L50" s="57">
        <v>0</v>
      </c>
      <c r="M50" s="51">
        <v>0</v>
      </c>
      <c r="N50" s="49">
        <v>0</v>
      </c>
      <c r="O50" s="93">
        <v>0</v>
      </c>
      <c r="P50" s="56">
        <v>0</v>
      </c>
      <c r="Q50" s="65">
        <v>0</v>
      </c>
      <c r="R50" s="57">
        <v>0</v>
      </c>
      <c r="S50" s="51">
        <v>0</v>
      </c>
      <c r="T50" s="49">
        <v>0</v>
      </c>
      <c r="U50" s="93">
        <v>0</v>
      </c>
      <c r="V50" s="56">
        <v>0</v>
      </c>
      <c r="W50" s="65">
        <v>0</v>
      </c>
      <c r="X50" s="57">
        <v>0</v>
      </c>
      <c r="Y50" s="51">
        <v>0</v>
      </c>
      <c r="Z50" s="49">
        <v>0</v>
      </c>
      <c r="AA50" s="93">
        <v>0</v>
      </c>
      <c r="AB50" s="56">
        <v>0</v>
      </c>
      <c r="AC50" s="65">
        <v>0</v>
      </c>
      <c r="AD50" s="57">
        <v>0</v>
      </c>
      <c r="AE50" s="51">
        <v>0</v>
      </c>
      <c r="AF50" s="49">
        <v>0</v>
      </c>
      <c r="AG50" s="93">
        <v>0</v>
      </c>
      <c r="AH50" s="56">
        <v>0</v>
      </c>
      <c r="AI50" s="65">
        <v>0</v>
      </c>
      <c r="AJ50" s="57">
        <v>0</v>
      </c>
      <c r="AK50" s="51">
        <v>0</v>
      </c>
      <c r="AL50" s="49">
        <v>0</v>
      </c>
      <c r="AM50" s="93">
        <v>0</v>
      </c>
      <c r="AN50" s="56">
        <v>0</v>
      </c>
      <c r="AO50" s="65">
        <v>0</v>
      </c>
      <c r="AP50" s="57">
        <v>0</v>
      </c>
      <c r="AQ50" s="51">
        <v>0</v>
      </c>
      <c r="AR50" s="49">
        <v>0</v>
      </c>
      <c r="AS50" s="93">
        <v>0</v>
      </c>
      <c r="AT50" s="56">
        <v>0</v>
      </c>
      <c r="AU50" s="65">
        <v>0</v>
      </c>
      <c r="AV50" s="57">
        <v>0</v>
      </c>
      <c r="AW50" s="51">
        <v>0</v>
      </c>
      <c r="AX50" s="49">
        <v>0</v>
      </c>
      <c r="AY50" s="93">
        <v>0</v>
      </c>
      <c r="AZ50" s="56">
        <v>0</v>
      </c>
      <c r="BA50" s="65">
        <v>0</v>
      </c>
      <c r="BB50" s="57">
        <v>0</v>
      </c>
      <c r="BC50" s="51">
        <v>0</v>
      </c>
      <c r="BD50" s="49">
        <v>0</v>
      </c>
      <c r="BE50" s="93">
        <v>0</v>
      </c>
      <c r="BF50" s="56">
        <v>0</v>
      </c>
      <c r="BG50" s="65">
        <v>0</v>
      </c>
      <c r="BH50" s="57">
        <v>0</v>
      </c>
      <c r="BI50" s="51">
        <v>0</v>
      </c>
      <c r="BJ50" s="49">
        <v>0</v>
      </c>
      <c r="BK50" s="93">
        <v>0</v>
      </c>
      <c r="BL50" s="56">
        <v>0</v>
      </c>
      <c r="BM50" s="65">
        <v>812</v>
      </c>
      <c r="BN50" s="57">
        <v>0</v>
      </c>
      <c r="BO50" s="51">
        <v>0.86</v>
      </c>
      <c r="BP50" s="49">
        <v>0</v>
      </c>
      <c r="BQ50" s="75"/>
      <c r="BR50" s="75"/>
    </row>
    <row r="51" spans="1:70" ht="20" x14ac:dyDescent="0.2">
      <c r="A51" s="62">
        <v>7</v>
      </c>
      <c r="B51" s="88" t="s">
        <v>87</v>
      </c>
      <c r="C51" s="90">
        <v>186925</v>
      </c>
      <c r="D51" s="48">
        <v>0</v>
      </c>
      <c r="E51" s="39">
        <v>56984631</v>
      </c>
      <c r="F51" s="39">
        <v>304.85291427042932</v>
      </c>
      <c r="G51" s="45">
        <v>965533</v>
      </c>
      <c r="H51" s="26">
        <v>5.1653497392002139</v>
      </c>
      <c r="I51" s="90">
        <v>73048</v>
      </c>
      <c r="J51" s="48">
        <v>1</v>
      </c>
      <c r="K51" s="39">
        <v>40686690</v>
      </c>
      <c r="L51" s="39">
        <v>556.97805582554179</v>
      </c>
      <c r="M51" s="45">
        <v>600510.66</v>
      </c>
      <c r="N51" s="26">
        <v>8.2206554504510674</v>
      </c>
      <c r="O51" s="90">
        <v>8410</v>
      </c>
      <c r="P51" s="48">
        <v>0</v>
      </c>
      <c r="Q51" s="39">
        <v>7222807</v>
      </c>
      <c r="R51" s="39">
        <v>858.83555291319863</v>
      </c>
      <c r="S51" s="45">
        <v>84171.53</v>
      </c>
      <c r="T51" s="26">
        <v>10.008505350772889</v>
      </c>
      <c r="U51" s="90">
        <v>175</v>
      </c>
      <c r="V51" s="48">
        <v>0</v>
      </c>
      <c r="W51" s="39">
        <v>10037861</v>
      </c>
      <c r="X51" s="39">
        <v>57359.205714285716</v>
      </c>
      <c r="Y51" s="45">
        <v>22550.13</v>
      </c>
      <c r="Z51" s="26">
        <v>128.85788571428571</v>
      </c>
      <c r="AA51" s="90">
        <v>499</v>
      </c>
      <c r="AB51" s="48">
        <v>0</v>
      </c>
      <c r="AC51" s="39">
        <v>2371634</v>
      </c>
      <c r="AD51" s="39">
        <v>4752.773547094188</v>
      </c>
      <c r="AE51" s="45">
        <v>13074.799999999996</v>
      </c>
      <c r="AF51" s="26">
        <v>26.202004008016022</v>
      </c>
      <c r="AG51" s="90">
        <v>195</v>
      </c>
      <c r="AH51" s="48">
        <v>0</v>
      </c>
      <c r="AI51" s="39">
        <v>2236152</v>
      </c>
      <c r="AJ51" s="39">
        <v>11467.446153846155</v>
      </c>
      <c r="AK51" s="45">
        <v>7149.3199999999979</v>
      </c>
      <c r="AL51" s="26">
        <v>36.663179487179477</v>
      </c>
      <c r="AM51" s="90">
        <v>0</v>
      </c>
      <c r="AN51" s="48">
        <v>0</v>
      </c>
      <c r="AO51" s="39">
        <v>0</v>
      </c>
      <c r="AP51" s="39">
        <v>0</v>
      </c>
      <c r="AQ51" s="45">
        <v>0</v>
      </c>
      <c r="AR51" s="26">
        <v>0</v>
      </c>
      <c r="AS51" s="90">
        <v>0</v>
      </c>
      <c r="AT51" s="48">
        <v>0</v>
      </c>
      <c r="AU51" s="39">
        <v>0</v>
      </c>
      <c r="AV51" s="39">
        <v>0</v>
      </c>
      <c r="AW51" s="45">
        <v>0</v>
      </c>
      <c r="AX51" s="26">
        <v>0</v>
      </c>
      <c r="AY51" s="90">
        <v>0</v>
      </c>
      <c r="AZ51" s="48">
        <v>0</v>
      </c>
      <c r="BA51" s="39">
        <v>0</v>
      </c>
      <c r="BB51" s="39">
        <v>0</v>
      </c>
      <c r="BC51" s="45">
        <v>0</v>
      </c>
      <c r="BD51" s="26">
        <v>0</v>
      </c>
      <c r="BE51" s="90">
        <v>0</v>
      </c>
      <c r="BF51" s="48">
        <v>0</v>
      </c>
      <c r="BG51" s="39">
        <v>0</v>
      </c>
      <c r="BH51" s="39">
        <v>0</v>
      </c>
      <c r="BI51" s="45">
        <v>0</v>
      </c>
      <c r="BJ51" s="26">
        <v>0</v>
      </c>
      <c r="BK51" s="90">
        <v>269252</v>
      </c>
      <c r="BL51" s="48">
        <v>1</v>
      </c>
      <c r="BM51" s="39">
        <v>119539775</v>
      </c>
      <c r="BN51" s="39">
        <v>443.96821948130571</v>
      </c>
      <c r="BO51" s="45">
        <v>1692989.4399999997</v>
      </c>
      <c r="BP51" s="26">
        <v>6.2877273048025453</v>
      </c>
      <c r="BQ51" s="75"/>
      <c r="BR51" s="75"/>
    </row>
    <row r="52" spans="1:70" ht="19.5" customHeight="1" outlineLevel="1" x14ac:dyDescent="0.2">
      <c r="A52" s="63"/>
      <c r="B52" s="50" t="str" cm="1">
        <f t="array" ref="B52:B57">$B$10:$B$15</f>
        <v>RESIDENTIAL</v>
      </c>
      <c r="C52" s="92">
        <v>183468</v>
      </c>
      <c r="D52" s="9">
        <v>0</v>
      </c>
      <c r="E52" s="9">
        <v>26922268</v>
      </c>
      <c r="F52" s="9">
        <v>146.74094665009702</v>
      </c>
      <c r="G52" s="19">
        <v>762957.47</v>
      </c>
      <c r="H52" s="46">
        <v>4.1585315695380123</v>
      </c>
      <c r="I52" s="92">
        <v>71367</v>
      </c>
      <c r="J52" s="9">
        <v>0</v>
      </c>
      <c r="K52" s="9">
        <v>12591406</v>
      </c>
      <c r="L52" s="9">
        <v>176.43176818417476</v>
      </c>
      <c r="M52" s="19">
        <v>429552.11</v>
      </c>
      <c r="N52" s="46">
        <v>6.018917847184273</v>
      </c>
      <c r="O52" s="92">
        <v>8146</v>
      </c>
      <c r="P52" s="9">
        <v>0</v>
      </c>
      <c r="Q52" s="9">
        <v>945158</v>
      </c>
      <c r="R52" s="9">
        <v>116.02725263933219</v>
      </c>
      <c r="S52" s="19">
        <v>40512.449999999997</v>
      </c>
      <c r="T52" s="46">
        <v>4.9732936410508222</v>
      </c>
      <c r="U52" s="92">
        <v>160</v>
      </c>
      <c r="V52" s="9">
        <v>0</v>
      </c>
      <c r="W52" s="9">
        <v>15168</v>
      </c>
      <c r="X52" s="9">
        <v>94.8</v>
      </c>
      <c r="Y52" s="19">
        <v>1274.9299999999994</v>
      </c>
      <c r="Z52" s="46">
        <v>7.9683124999999961</v>
      </c>
      <c r="AA52" s="92">
        <v>490</v>
      </c>
      <c r="AB52" s="9">
        <v>0</v>
      </c>
      <c r="AC52" s="9">
        <v>122741</v>
      </c>
      <c r="AD52" s="9">
        <v>250.49183673469389</v>
      </c>
      <c r="AE52" s="19">
        <v>4975.7999999999956</v>
      </c>
      <c r="AF52" s="46">
        <v>10.154693877551011</v>
      </c>
      <c r="AG52" s="92">
        <v>192</v>
      </c>
      <c r="AH52" s="9">
        <v>0</v>
      </c>
      <c r="AI52" s="9">
        <v>30250</v>
      </c>
      <c r="AJ52" s="9">
        <v>157.55208333333334</v>
      </c>
      <c r="AK52" s="19">
        <v>1657.9799999999989</v>
      </c>
      <c r="AL52" s="46">
        <v>8.6353124999999942</v>
      </c>
      <c r="AM52" s="92">
        <v>0</v>
      </c>
      <c r="AN52" s="9">
        <v>0</v>
      </c>
      <c r="AO52" s="9">
        <v>0</v>
      </c>
      <c r="AP52" s="9">
        <v>0</v>
      </c>
      <c r="AQ52" s="19">
        <v>0</v>
      </c>
      <c r="AR52" s="46">
        <v>0</v>
      </c>
      <c r="AS52" s="92">
        <v>0</v>
      </c>
      <c r="AT52" s="9">
        <v>0</v>
      </c>
      <c r="AU52" s="9">
        <v>0</v>
      </c>
      <c r="AV52" s="9">
        <v>0</v>
      </c>
      <c r="AW52" s="19">
        <v>0</v>
      </c>
      <c r="AX52" s="46">
        <v>0</v>
      </c>
      <c r="AY52" s="92">
        <v>0</v>
      </c>
      <c r="AZ52" s="9">
        <v>0</v>
      </c>
      <c r="BA52" s="9">
        <v>0</v>
      </c>
      <c r="BB52" s="9">
        <v>0</v>
      </c>
      <c r="BC52" s="19">
        <v>0</v>
      </c>
      <c r="BD52" s="46">
        <v>0</v>
      </c>
      <c r="BE52" s="92">
        <v>0</v>
      </c>
      <c r="BF52" s="9">
        <v>0</v>
      </c>
      <c r="BG52" s="9">
        <v>0</v>
      </c>
      <c r="BH52" s="9">
        <v>0</v>
      </c>
      <c r="BI52" s="19">
        <v>0</v>
      </c>
      <c r="BJ52" s="46">
        <v>0</v>
      </c>
      <c r="BK52" s="92">
        <v>263823</v>
      </c>
      <c r="BL52" s="9">
        <v>0</v>
      </c>
      <c r="BM52" s="9">
        <v>40626991</v>
      </c>
      <c r="BN52" s="9">
        <v>153.99336297441846</v>
      </c>
      <c r="BO52" s="19">
        <v>1240930.74</v>
      </c>
      <c r="BP52" s="46">
        <v>4.7036488099976124</v>
      </c>
      <c r="BQ52" s="75"/>
      <c r="BR52" s="75"/>
    </row>
    <row r="53" spans="1:70" ht="19.5" customHeight="1" outlineLevel="1" x14ac:dyDescent="0.2">
      <c r="A53" s="63"/>
      <c r="B53" s="50" t="str">
        <v>COMMERCIAL</v>
      </c>
      <c r="C53" s="92">
        <v>3434</v>
      </c>
      <c r="D53" s="9">
        <v>0</v>
      </c>
      <c r="E53" s="9">
        <v>11589929</v>
      </c>
      <c r="F53" s="9">
        <v>3375.0521258008152</v>
      </c>
      <c r="G53" s="19">
        <v>180797.13</v>
      </c>
      <c r="H53" s="46">
        <v>52.649135119394295</v>
      </c>
      <c r="I53" s="92">
        <v>1657</v>
      </c>
      <c r="J53" s="9">
        <v>0</v>
      </c>
      <c r="K53" s="9">
        <v>6294686</v>
      </c>
      <c r="L53" s="9">
        <v>3798.8449004224503</v>
      </c>
      <c r="M53" s="19">
        <v>121285.05</v>
      </c>
      <c r="N53" s="46">
        <v>73.195564272782136</v>
      </c>
      <c r="O53" s="92">
        <v>258</v>
      </c>
      <c r="P53" s="9">
        <v>0</v>
      </c>
      <c r="Q53" s="9">
        <v>2168164</v>
      </c>
      <c r="R53" s="9">
        <v>8403.7364341085267</v>
      </c>
      <c r="S53" s="19">
        <v>36708.49</v>
      </c>
      <c r="T53" s="46">
        <v>142.28096899224806</v>
      </c>
      <c r="U53" s="92">
        <v>6</v>
      </c>
      <c r="V53" s="9">
        <v>0</v>
      </c>
      <c r="W53" s="9">
        <v>31663</v>
      </c>
      <c r="X53" s="9">
        <v>5277.166666666667</v>
      </c>
      <c r="Y53" s="19">
        <v>567.09</v>
      </c>
      <c r="Z53" s="46">
        <v>94.515000000000001</v>
      </c>
      <c r="AA53" s="92">
        <v>6</v>
      </c>
      <c r="AB53" s="9">
        <v>0</v>
      </c>
      <c r="AC53" s="9">
        <v>12695</v>
      </c>
      <c r="AD53" s="9">
        <v>2115.8333333333335</v>
      </c>
      <c r="AE53" s="19">
        <v>264.39999999999998</v>
      </c>
      <c r="AF53" s="46">
        <v>44.066666666666663</v>
      </c>
      <c r="AG53" s="92">
        <v>0</v>
      </c>
      <c r="AH53" s="9">
        <v>0</v>
      </c>
      <c r="AI53" s="9">
        <v>0</v>
      </c>
      <c r="AJ53" s="9">
        <v>0</v>
      </c>
      <c r="AK53" s="19">
        <v>0</v>
      </c>
      <c r="AL53" s="46">
        <v>0</v>
      </c>
      <c r="AM53" s="92">
        <v>0</v>
      </c>
      <c r="AN53" s="9">
        <v>0</v>
      </c>
      <c r="AO53" s="9">
        <v>0</v>
      </c>
      <c r="AP53" s="9">
        <v>0</v>
      </c>
      <c r="AQ53" s="19">
        <v>0</v>
      </c>
      <c r="AR53" s="46">
        <v>0</v>
      </c>
      <c r="AS53" s="92">
        <v>0</v>
      </c>
      <c r="AT53" s="9">
        <v>0</v>
      </c>
      <c r="AU53" s="9">
        <v>0</v>
      </c>
      <c r="AV53" s="9">
        <v>0</v>
      </c>
      <c r="AW53" s="19">
        <v>0</v>
      </c>
      <c r="AX53" s="46">
        <v>0</v>
      </c>
      <c r="AY53" s="92">
        <v>0</v>
      </c>
      <c r="AZ53" s="9">
        <v>0</v>
      </c>
      <c r="BA53" s="9">
        <v>0</v>
      </c>
      <c r="BB53" s="9">
        <v>0</v>
      </c>
      <c r="BC53" s="19">
        <v>0</v>
      </c>
      <c r="BD53" s="46">
        <v>0</v>
      </c>
      <c r="BE53" s="92">
        <v>0</v>
      </c>
      <c r="BF53" s="9">
        <v>0</v>
      </c>
      <c r="BG53" s="9">
        <v>0</v>
      </c>
      <c r="BH53" s="9">
        <v>0</v>
      </c>
      <c r="BI53" s="19">
        <v>0</v>
      </c>
      <c r="BJ53" s="46">
        <v>0</v>
      </c>
      <c r="BK53" s="92">
        <v>5361</v>
      </c>
      <c r="BL53" s="9">
        <v>0</v>
      </c>
      <c r="BM53" s="9">
        <v>20097137</v>
      </c>
      <c r="BN53" s="9">
        <v>3748.7664614810669</v>
      </c>
      <c r="BO53" s="19">
        <v>339622.16000000003</v>
      </c>
      <c r="BP53" s="46">
        <v>63.350524155941059</v>
      </c>
      <c r="BQ53" s="75"/>
      <c r="BR53" s="75"/>
    </row>
    <row r="54" spans="1:70" ht="19.5" customHeight="1" outlineLevel="1" x14ac:dyDescent="0.2">
      <c r="A54" s="63"/>
      <c r="B54" s="50" t="str">
        <v>CNG</v>
      </c>
      <c r="C54" s="92">
        <v>0</v>
      </c>
      <c r="D54" s="9">
        <v>0</v>
      </c>
      <c r="E54" s="9">
        <v>0</v>
      </c>
      <c r="F54" s="9">
        <v>0</v>
      </c>
      <c r="G54" s="19">
        <v>0</v>
      </c>
      <c r="H54" s="46">
        <v>0</v>
      </c>
      <c r="I54" s="92">
        <v>0</v>
      </c>
      <c r="J54" s="9">
        <v>0</v>
      </c>
      <c r="K54" s="9">
        <v>0</v>
      </c>
      <c r="L54" s="9">
        <v>0</v>
      </c>
      <c r="M54" s="19">
        <v>0</v>
      </c>
      <c r="N54" s="46">
        <v>0</v>
      </c>
      <c r="O54" s="92">
        <v>0</v>
      </c>
      <c r="P54" s="9">
        <v>0</v>
      </c>
      <c r="Q54" s="9">
        <v>0</v>
      </c>
      <c r="R54" s="9">
        <v>0</v>
      </c>
      <c r="S54" s="19">
        <v>0</v>
      </c>
      <c r="T54" s="46">
        <v>0</v>
      </c>
      <c r="U54" s="92">
        <v>0</v>
      </c>
      <c r="V54" s="9">
        <v>0</v>
      </c>
      <c r="W54" s="9">
        <v>0</v>
      </c>
      <c r="X54" s="9">
        <v>0</v>
      </c>
      <c r="Y54" s="19">
        <v>0</v>
      </c>
      <c r="Z54" s="46">
        <v>0</v>
      </c>
      <c r="AA54" s="92">
        <v>0</v>
      </c>
      <c r="AB54" s="9">
        <v>0</v>
      </c>
      <c r="AC54" s="9">
        <v>0</v>
      </c>
      <c r="AD54" s="9">
        <v>0</v>
      </c>
      <c r="AE54" s="19">
        <v>0</v>
      </c>
      <c r="AF54" s="46">
        <v>0</v>
      </c>
      <c r="AG54" s="92">
        <v>0</v>
      </c>
      <c r="AH54" s="9">
        <v>0</v>
      </c>
      <c r="AI54" s="9">
        <v>0</v>
      </c>
      <c r="AJ54" s="9">
        <v>0</v>
      </c>
      <c r="AK54" s="19">
        <v>0</v>
      </c>
      <c r="AL54" s="46">
        <v>0</v>
      </c>
      <c r="AM54" s="92">
        <v>0</v>
      </c>
      <c r="AN54" s="9">
        <v>0</v>
      </c>
      <c r="AO54" s="9">
        <v>0</v>
      </c>
      <c r="AP54" s="9">
        <v>0</v>
      </c>
      <c r="AQ54" s="19">
        <v>0</v>
      </c>
      <c r="AR54" s="46">
        <v>0</v>
      </c>
      <c r="AS54" s="92">
        <v>0</v>
      </c>
      <c r="AT54" s="9">
        <v>0</v>
      </c>
      <c r="AU54" s="9">
        <v>0</v>
      </c>
      <c r="AV54" s="9">
        <v>0</v>
      </c>
      <c r="AW54" s="19">
        <v>0</v>
      </c>
      <c r="AX54" s="46">
        <v>0</v>
      </c>
      <c r="AY54" s="92">
        <v>0</v>
      </c>
      <c r="AZ54" s="9">
        <v>0</v>
      </c>
      <c r="BA54" s="9">
        <v>0</v>
      </c>
      <c r="BB54" s="9">
        <v>0</v>
      </c>
      <c r="BC54" s="19">
        <v>0</v>
      </c>
      <c r="BD54" s="46">
        <v>0</v>
      </c>
      <c r="BE54" s="92">
        <v>0</v>
      </c>
      <c r="BF54" s="9">
        <v>0</v>
      </c>
      <c r="BG54" s="9">
        <v>0</v>
      </c>
      <c r="BH54" s="9">
        <v>0</v>
      </c>
      <c r="BI54" s="19">
        <v>0</v>
      </c>
      <c r="BJ54" s="46">
        <v>0</v>
      </c>
      <c r="BK54" s="92">
        <v>0</v>
      </c>
      <c r="BL54" s="9">
        <v>0</v>
      </c>
      <c r="BM54" s="9">
        <v>0</v>
      </c>
      <c r="BN54" s="9">
        <v>0</v>
      </c>
      <c r="BO54" s="19">
        <v>0</v>
      </c>
      <c r="BP54" s="46">
        <v>0</v>
      </c>
      <c r="BQ54" s="75"/>
      <c r="BR54" s="75"/>
    </row>
    <row r="55" spans="1:70" ht="19.5" customHeight="1" outlineLevel="1" x14ac:dyDescent="0.2">
      <c r="A55" s="63"/>
      <c r="B55" s="50" t="str">
        <v>INDUSTRIAL</v>
      </c>
      <c r="C55" s="92">
        <v>23</v>
      </c>
      <c r="D55" s="9">
        <v>0</v>
      </c>
      <c r="E55" s="9">
        <v>18468896</v>
      </c>
      <c r="F55" s="9">
        <v>802995.47826086951</v>
      </c>
      <c r="G55" s="19">
        <v>21774.68</v>
      </c>
      <c r="H55" s="46">
        <v>946.72521739130434</v>
      </c>
      <c r="I55" s="92">
        <v>24</v>
      </c>
      <c r="J55" s="9">
        <v>1</v>
      </c>
      <c r="K55" s="9">
        <v>21800598</v>
      </c>
      <c r="L55" s="9">
        <v>872023.92</v>
      </c>
      <c r="M55" s="19">
        <v>49673.5</v>
      </c>
      <c r="N55" s="46">
        <v>1986.94</v>
      </c>
      <c r="O55" s="92">
        <v>5</v>
      </c>
      <c r="P55" s="9">
        <v>0</v>
      </c>
      <c r="Q55" s="9">
        <v>4109485</v>
      </c>
      <c r="R55" s="9">
        <v>821897</v>
      </c>
      <c r="S55" s="19">
        <v>6928.4100000000008</v>
      </c>
      <c r="T55" s="46">
        <v>1385.6820000000002</v>
      </c>
      <c r="U55" s="92">
        <v>9</v>
      </c>
      <c r="V55" s="9">
        <v>0</v>
      </c>
      <c r="W55" s="9">
        <v>9991030</v>
      </c>
      <c r="X55" s="9">
        <v>1110114.4444444445</v>
      </c>
      <c r="Y55" s="19">
        <v>20708.11</v>
      </c>
      <c r="Z55" s="46">
        <v>2300.9011111111113</v>
      </c>
      <c r="AA55" s="92">
        <v>3</v>
      </c>
      <c r="AB55" s="9">
        <v>0</v>
      </c>
      <c r="AC55" s="9">
        <v>2236198</v>
      </c>
      <c r="AD55" s="9">
        <v>745399.33333333337</v>
      </c>
      <c r="AE55" s="19">
        <v>7834.6</v>
      </c>
      <c r="AF55" s="46">
        <v>2611.5333333333333</v>
      </c>
      <c r="AG55" s="92">
        <v>3</v>
      </c>
      <c r="AH55" s="9">
        <v>0</v>
      </c>
      <c r="AI55" s="9">
        <v>2205902</v>
      </c>
      <c r="AJ55" s="9">
        <v>735300.66666666663</v>
      </c>
      <c r="AK55" s="19">
        <v>5491.3399999999992</v>
      </c>
      <c r="AL55" s="46">
        <v>1830.4466666666665</v>
      </c>
      <c r="AM55" s="92">
        <v>0</v>
      </c>
      <c r="AN55" s="9">
        <v>0</v>
      </c>
      <c r="AO55" s="9">
        <v>0</v>
      </c>
      <c r="AP55" s="9">
        <v>0</v>
      </c>
      <c r="AQ55" s="19">
        <v>0</v>
      </c>
      <c r="AR55" s="46">
        <v>0</v>
      </c>
      <c r="AS55" s="92">
        <v>0</v>
      </c>
      <c r="AT55" s="9">
        <v>0</v>
      </c>
      <c r="AU55" s="9">
        <v>0</v>
      </c>
      <c r="AV55" s="9">
        <v>0</v>
      </c>
      <c r="AW55" s="19">
        <v>0</v>
      </c>
      <c r="AX55" s="46">
        <v>0</v>
      </c>
      <c r="AY55" s="92">
        <v>0</v>
      </c>
      <c r="AZ55" s="9">
        <v>0</v>
      </c>
      <c r="BA55" s="9">
        <v>0</v>
      </c>
      <c r="BB55" s="9">
        <v>0</v>
      </c>
      <c r="BC55" s="19">
        <v>0</v>
      </c>
      <c r="BD55" s="46">
        <v>0</v>
      </c>
      <c r="BE55" s="92">
        <v>0</v>
      </c>
      <c r="BF55" s="9">
        <v>0</v>
      </c>
      <c r="BG55" s="9">
        <v>0</v>
      </c>
      <c r="BH55" s="9">
        <v>0</v>
      </c>
      <c r="BI55" s="19">
        <v>0</v>
      </c>
      <c r="BJ55" s="46">
        <v>0</v>
      </c>
      <c r="BK55" s="92">
        <v>67</v>
      </c>
      <c r="BL55" s="9">
        <v>1</v>
      </c>
      <c r="BM55" s="9">
        <v>58812109</v>
      </c>
      <c r="BN55" s="9">
        <v>864883.95588235289</v>
      </c>
      <c r="BO55" s="19">
        <v>112410.64</v>
      </c>
      <c r="BP55" s="46">
        <v>1653.0976470588234</v>
      </c>
      <c r="BQ55" s="75"/>
      <c r="BR55" s="75"/>
    </row>
    <row r="56" spans="1:70" ht="19.5" customHeight="1" outlineLevel="1" x14ac:dyDescent="0.2">
      <c r="A56" s="64"/>
      <c r="B56" s="50" t="str">
        <v>AIRCONDITIONING/COGENERATION</v>
      </c>
      <c r="C56" s="93">
        <v>0</v>
      </c>
      <c r="D56" s="57">
        <v>0</v>
      </c>
      <c r="E56" s="65">
        <v>0</v>
      </c>
      <c r="F56" s="9">
        <v>0</v>
      </c>
      <c r="G56" s="51">
        <v>0</v>
      </c>
      <c r="H56" s="46">
        <v>0</v>
      </c>
      <c r="I56" s="93">
        <v>0</v>
      </c>
      <c r="J56" s="57">
        <v>0</v>
      </c>
      <c r="K56" s="65">
        <v>0</v>
      </c>
      <c r="L56" s="9">
        <v>0</v>
      </c>
      <c r="M56" s="51">
        <v>0</v>
      </c>
      <c r="N56" s="46">
        <v>0</v>
      </c>
      <c r="O56" s="93">
        <v>1</v>
      </c>
      <c r="P56" s="57">
        <v>0</v>
      </c>
      <c r="Q56" s="65">
        <v>0</v>
      </c>
      <c r="R56" s="9">
        <v>0</v>
      </c>
      <c r="S56" s="51">
        <v>22.18</v>
      </c>
      <c r="T56" s="46">
        <v>22.18</v>
      </c>
      <c r="U56" s="93">
        <v>0</v>
      </c>
      <c r="V56" s="57">
        <v>0</v>
      </c>
      <c r="W56" s="65">
        <v>0</v>
      </c>
      <c r="X56" s="9">
        <v>0</v>
      </c>
      <c r="Y56" s="51">
        <v>0</v>
      </c>
      <c r="Z56" s="46">
        <v>0</v>
      </c>
      <c r="AA56" s="93">
        <v>0</v>
      </c>
      <c r="AB56" s="57">
        <v>0</v>
      </c>
      <c r="AC56" s="65">
        <v>0</v>
      </c>
      <c r="AD56" s="9">
        <v>0</v>
      </c>
      <c r="AE56" s="51">
        <v>0</v>
      </c>
      <c r="AF56" s="46">
        <v>0</v>
      </c>
      <c r="AG56" s="93">
        <v>0</v>
      </c>
      <c r="AH56" s="57">
        <v>0</v>
      </c>
      <c r="AI56" s="65">
        <v>0</v>
      </c>
      <c r="AJ56" s="9">
        <v>0</v>
      </c>
      <c r="AK56" s="51">
        <v>0</v>
      </c>
      <c r="AL56" s="46">
        <v>0</v>
      </c>
      <c r="AM56" s="93">
        <v>0</v>
      </c>
      <c r="AN56" s="57">
        <v>0</v>
      </c>
      <c r="AO56" s="65">
        <v>0</v>
      </c>
      <c r="AP56" s="9">
        <v>0</v>
      </c>
      <c r="AQ56" s="51">
        <v>0</v>
      </c>
      <c r="AR56" s="46">
        <v>0</v>
      </c>
      <c r="AS56" s="93">
        <v>0</v>
      </c>
      <c r="AT56" s="57">
        <v>0</v>
      </c>
      <c r="AU56" s="65">
        <v>0</v>
      </c>
      <c r="AV56" s="9">
        <v>0</v>
      </c>
      <c r="AW56" s="51">
        <v>0</v>
      </c>
      <c r="AX56" s="46">
        <v>0</v>
      </c>
      <c r="AY56" s="93">
        <v>0</v>
      </c>
      <c r="AZ56" s="57">
        <v>0</v>
      </c>
      <c r="BA56" s="65">
        <v>0</v>
      </c>
      <c r="BB56" s="9">
        <v>0</v>
      </c>
      <c r="BC56" s="51">
        <v>0</v>
      </c>
      <c r="BD56" s="46">
        <v>0</v>
      </c>
      <c r="BE56" s="93">
        <v>0</v>
      </c>
      <c r="BF56" s="57">
        <v>0</v>
      </c>
      <c r="BG56" s="65">
        <v>0</v>
      </c>
      <c r="BH56" s="9">
        <v>0</v>
      </c>
      <c r="BI56" s="51">
        <v>0</v>
      </c>
      <c r="BJ56" s="46">
        <v>0</v>
      </c>
      <c r="BK56" s="93">
        <v>1</v>
      </c>
      <c r="BL56" s="57">
        <v>0</v>
      </c>
      <c r="BM56" s="65">
        <v>0</v>
      </c>
      <c r="BN56" s="9">
        <v>0</v>
      </c>
      <c r="BO56" s="51">
        <v>22.18</v>
      </c>
      <c r="BP56" s="46">
        <v>22.18</v>
      </c>
      <c r="BQ56" s="75"/>
      <c r="BR56" s="75"/>
    </row>
    <row r="57" spans="1:70" ht="19.5" customHeight="1" outlineLevel="1" thickBot="1" x14ac:dyDescent="0.25">
      <c r="A57" s="63"/>
      <c r="B57" s="87" t="str">
        <v>VIRTUAL INETRCONNECTION</v>
      </c>
      <c r="C57" s="93">
        <v>0</v>
      </c>
      <c r="D57" s="56">
        <v>0</v>
      </c>
      <c r="E57" s="65">
        <v>3538</v>
      </c>
      <c r="F57" s="57">
        <v>0</v>
      </c>
      <c r="G57" s="51">
        <v>3.72</v>
      </c>
      <c r="H57" s="49">
        <v>0</v>
      </c>
      <c r="I57" s="93">
        <v>0</v>
      </c>
      <c r="J57" s="56">
        <v>0</v>
      </c>
      <c r="K57" s="65">
        <v>0</v>
      </c>
      <c r="L57" s="57">
        <v>0</v>
      </c>
      <c r="M57" s="51">
        <v>0</v>
      </c>
      <c r="N57" s="49">
        <v>0</v>
      </c>
      <c r="O57" s="93">
        <v>0</v>
      </c>
      <c r="P57" s="56">
        <v>0</v>
      </c>
      <c r="Q57" s="65">
        <v>0</v>
      </c>
      <c r="R57" s="57">
        <v>0</v>
      </c>
      <c r="S57" s="51">
        <v>0</v>
      </c>
      <c r="T57" s="49">
        <v>0</v>
      </c>
      <c r="U57" s="93">
        <v>0</v>
      </c>
      <c r="V57" s="56">
        <v>0</v>
      </c>
      <c r="W57" s="65">
        <v>0</v>
      </c>
      <c r="X57" s="57">
        <v>0</v>
      </c>
      <c r="Y57" s="51">
        <v>0</v>
      </c>
      <c r="Z57" s="49">
        <v>0</v>
      </c>
      <c r="AA57" s="93">
        <v>0</v>
      </c>
      <c r="AB57" s="56">
        <v>0</v>
      </c>
      <c r="AC57" s="65">
        <v>0</v>
      </c>
      <c r="AD57" s="57">
        <v>0</v>
      </c>
      <c r="AE57" s="51">
        <v>0</v>
      </c>
      <c r="AF57" s="49">
        <v>0</v>
      </c>
      <c r="AG57" s="93">
        <v>0</v>
      </c>
      <c r="AH57" s="56">
        <v>0</v>
      </c>
      <c r="AI57" s="65">
        <v>0</v>
      </c>
      <c r="AJ57" s="57">
        <v>0</v>
      </c>
      <c r="AK57" s="51">
        <v>0</v>
      </c>
      <c r="AL57" s="49">
        <v>0</v>
      </c>
      <c r="AM57" s="93">
        <v>0</v>
      </c>
      <c r="AN57" s="56">
        <v>0</v>
      </c>
      <c r="AO57" s="65">
        <v>0</v>
      </c>
      <c r="AP57" s="57">
        <v>0</v>
      </c>
      <c r="AQ57" s="51">
        <v>0</v>
      </c>
      <c r="AR57" s="49">
        <v>0</v>
      </c>
      <c r="AS57" s="93">
        <v>0</v>
      </c>
      <c r="AT57" s="56">
        <v>0</v>
      </c>
      <c r="AU57" s="65">
        <v>0</v>
      </c>
      <c r="AV57" s="57">
        <v>0</v>
      </c>
      <c r="AW57" s="51">
        <v>0</v>
      </c>
      <c r="AX57" s="49">
        <v>0</v>
      </c>
      <c r="AY57" s="93">
        <v>0</v>
      </c>
      <c r="AZ57" s="56">
        <v>0</v>
      </c>
      <c r="BA57" s="65">
        <v>0</v>
      </c>
      <c r="BB57" s="57">
        <v>0</v>
      </c>
      <c r="BC57" s="51">
        <v>0</v>
      </c>
      <c r="BD57" s="49">
        <v>0</v>
      </c>
      <c r="BE57" s="93">
        <v>0</v>
      </c>
      <c r="BF57" s="56">
        <v>0</v>
      </c>
      <c r="BG57" s="65">
        <v>0</v>
      </c>
      <c r="BH57" s="57">
        <v>0</v>
      </c>
      <c r="BI57" s="51">
        <v>0</v>
      </c>
      <c r="BJ57" s="49">
        <v>0</v>
      </c>
      <c r="BK57" s="93">
        <v>0</v>
      </c>
      <c r="BL57" s="56">
        <v>0</v>
      </c>
      <c r="BM57" s="65">
        <v>3538</v>
      </c>
      <c r="BN57" s="57">
        <v>0</v>
      </c>
      <c r="BO57" s="51">
        <v>3.72</v>
      </c>
      <c r="BP57" s="49">
        <v>0</v>
      </c>
      <c r="BQ57" s="75"/>
      <c r="BR57" s="75"/>
    </row>
    <row r="58" spans="1:70" ht="20" x14ac:dyDescent="0.2">
      <c r="A58" s="62">
        <v>8</v>
      </c>
      <c r="B58" s="88" t="s">
        <v>88</v>
      </c>
      <c r="C58" s="90">
        <v>7057</v>
      </c>
      <c r="D58" s="48">
        <v>0</v>
      </c>
      <c r="E58" s="39">
        <v>2290420</v>
      </c>
      <c r="F58" s="39">
        <v>324.56001133626188</v>
      </c>
      <c r="G58" s="45">
        <v>38958.51</v>
      </c>
      <c r="H58" s="26">
        <v>5.5205483916678482</v>
      </c>
      <c r="I58" s="90">
        <v>1130</v>
      </c>
      <c r="J58" s="48">
        <v>0</v>
      </c>
      <c r="K58" s="39">
        <v>5297351</v>
      </c>
      <c r="L58" s="39">
        <v>4687.9212389380527</v>
      </c>
      <c r="M58" s="45">
        <v>19567.089999999997</v>
      </c>
      <c r="N58" s="26">
        <v>17.31600884955752</v>
      </c>
      <c r="O58" s="90">
        <v>851</v>
      </c>
      <c r="P58" s="48">
        <v>0</v>
      </c>
      <c r="Q58" s="39">
        <v>1401212</v>
      </c>
      <c r="R58" s="39">
        <v>1646.5475910693301</v>
      </c>
      <c r="S58" s="45">
        <v>15330.550000000003</v>
      </c>
      <c r="T58" s="26">
        <v>18.014747356051707</v>
      </c>
      <c r="U58" s="90">
        <v>34</v>
      </c>
      <c r="V58" s="48">
        <v>0</v>
      </c>
      <c r="W58" s="39">
        <v>149629</v>
      </c>
      <c r="X58" s="39">
        <v>4400.8529411764703</v>
      </c>
      <c r="Y58" s="45">
        <v>7451.0499999999993</v>
      </c>
      <c r="Z58" s="26">
        <v>219.14852941176468</v>
      </c>
      <c r="AA58" s="90">
        <v>140</v>
      </c>
      <c r="AB58" s="48">
        <v>0</v>
      </c>
      <c r="AC58" s="39">
        <v>177757</v>
      </c>
      <c r="AD58" s="39">
        <v>1269.6928571428571</v>
      </c>
      <c r="AE58" s="45">
        <v>3927.6899999999996</v>
      </c>
      <c r="AF58" s="26">
        <v>28.054928571428569</v>
      </c>
      <c r="AG58" s="90">
        <v>51</v>
      </c>
      <c r="AH58" s="48">
        <v>0</v>
      </c>
      <c r="AI58" s="39">
        <v>2258435</v>
      </c>
      <c r="AJ58" s="39">
        <v>44283.039215686273</v>
      </c>
      <c r="AK58" s="45">
        <v>24728.7</v>
      </c>
      <c r="AL58" s="26">
        <v>484.87647058823529</v>
      </c>
      <c r="AM58" s="90">
        <v>0</v>
      </c>
      <c r="AN58" s="48">
        <v>0</v>
      </c>
      <c r="AO58" s="39">
        <v>0</v>
      </c>
      <c r="AP58" s="39">
        <v>0</v>
      </c>
      <c r="AQ58" s="45">
        <v>0</v>
      </c>
      <c r="AR58" s="26">
        <v>0</v>
      </c>
      <c r="AS58" s="90">
        <v>0</v>
      </c>
      <c r="AT58" s="48">
        <v>0</v>
      </c>
      <c r="AU58" s="39">
        <v>0</v>
      </c>
      <c r="AV58" s="39">
        <v>0</v>
      </c>
      <c r="AW58" s="45">
        <v>0</v>
      </c>
      <c r="AX58" s="26">
        <v>0</v>
      </c>
      <c r="AY58" s="90">
        <v>0</v>
      </c>
      <c r="AZ58" s="48">
        <v>0</v>
      </c>
      <c r="BA58" s="39">
        <v>0</v>
      </c>
      <c r="BB58" s="39">
        <v>0</v>
      </c>
      <c r="BC58" s="45">
        <v>0</v>
      </c>
      <c r="BD58" s="26">
        <v>0</v>
      </c>
      <c r="BE58" s="90">
        <v>0</v>
      </c>
      <c r="BF58" s="48">
        <v>0</v>
      </c>
      <c r="BG58" s="39">
        <v>0</v>
      </c>
      <c r="BH58" s="39">
        <v>0</v>
      </c>
      <c r="BI58" s="45">
        <v>0</v>
      </c>
      <c r="BJ58" s="26">
        <v>0</v>
      </c>
      <c r="BK58" s="90">
        <v>9263</v>
      </c>
      <c r="BL58" s="48">
        <v>0</v>
      </c>
      <c r="BM58" s="39">
        <v>11574804</v>
      </c>
      <c r="BN58" s="39">
        <v>1249.5740041023425</v>
      </c>
      <c r="BO58" s="45">
        <v>109963.59000000003</v>
      </c>
      <c r="BP58" s="26">
        <v>11.871271726222609</v>
      </c>
      <c r="BQ58" s="75"/>
      <c r="BR58" s="75"/>
    </row>
    <row r="59" spans="1:70" ht="19.5" customHeight="1" outlineLevel="1" x14ac:dyDescent="0.2">
      <c r="A59" s="63"/>
      <c r="B59" s="50" t="str" cm="1">
        <f t="array" ref="B59:B64">$B$10:$B$15</f>
        <v>RESIDENTIAL</v>
      </c>
      <c r="C59" s="92">
        <v>6795</v>
      </c>
      <c r="D59" s="9">
        <v>0</v>
      </c>
      <c r="E59" s="9">
        <v>1008288</v>
      </c>
      <c r="F59" s="9">
        <v>148.38675496688742</v>
      </c>
      <c r="G59" s="19">
        <v>28136.11</v>
      </c>
      <c r="H59" s="46">
        <v>4.1407078734363507</v>
      </c>
      <c r="I59" s="92">
        <v>1020</v>
      </c>
      <c r="J59" s="9">
        <v>0</v>
      </c>
      <c r="K59" s="9">
        <v>150612</v>
      </c>
      <c r="L59" s="9">
        <v>147.65882352941176</v>
      </c>
      <c r="M59" s="19">
        <v>5512.61</v>
      </c>
      <c r="N59" s="46">
        <v>5.4045196078431372</v>
      </c>
      <c r="O59" s="92">
        <v>798</v>
      </c>
      <c r="P59" s="9">
        <v>0</v>
      </c>
      <c r="Q59" s="9">
        <v>94729</v>
      </c>
      <c r="R59" s="9">
        <v>118.70802005012531</v>
      </c>
      <c r="S59" s="19">
        <v>4390.4000000000005</v>
      </c>
      <c r="T59" s="46">
        <v>5.5017543859649134</v>
      </c>
      <c r="U59" s="92">
        <v>30</v>
      </c>
      <c r="V59" s="9">
        <v>0</v>
      </c>
      <c r="W59" s="9">
        <v>2350</v>
      </c>
      <c r="X59" s="9">
        <v>78.333333333333329</v>
      </c>
      <c r="Y59" s="19">
        <v>265.43</v>
      </c>
      <c r="Z59" s="46">
        <v>8.847666666666667</v>
      </c>
      <c r="AA59" s="92">
        <v>137</v>
      </c>
      <c r="AB59" s="9">
        <v>0</v>
      </c>
      <c r="AC59" s="9">
        <v>49910</v>
      </c>
      <c r="AD59" s="9">
        <v>364.30656934306569</v>
      </c>
      <c r="AE59" s="19">
        <v>1726.2099999999998</v>
      </c>
      <c r="AF59" s="46">
        <v>12.600072992700728</v>
      </c>
      <c r="AG59" s="92">
        <v>46</v>
      </c>
      <c r="AH59" s="9">
        <v>0</v>
      </c>
      <c r="AI59" s="9">
        <v>10971</v>
      </c>
      <c r="AJ59" s="9">
        <v>238.5</v>
      </c>
      <c r="AK59" s="19">
        <v>481.8300000000001</v>
      </c>
      <c r="AL59" s="46">
        <v>10.474565217391307</v>
      </c>
      <c r="AM59" s="92">
        <v>0</v>
      </c>
      <c r="AN59" s="9">
        <v>0</v>
      </c>
      <c r="AO59" s="9">
        <v>0</v>
      </c>
      <c r="AP59" s="9">
        <v>0</v>
      </c>
      <c r="AQ59" s="19">
        <v>0</v>
      </c>
      <c r="AR59" s="46">
        <v>0</v>
      </c>
      <c r="AS59" s="92">
        <v>0</v>
      </c>
      <c r="AT59" s="9">
        <v>0</v>
      </c>
      <c r="AU59" s="9">
        <v>0</v>
      </c>
      <c r="AV59" s="9">
        <v>0</v>
      </c>
      <c r="AW59" s="19">
        <v>0</v>
      </c>
      <c r="AX59" s="46">
        <v>0</v>
      </c>
      <c r="AY59" s="92">
        <v>0</v>
      </c>
      <c r="AZ59" s="9">
        <v>0</v>
      </c>
      <c r="BA59" s="9">
        <v>0</v>
      </c>
      <c r="BB59" s="9">
        <v>0</v>
      </c>
      <c r="BC59" s="19">
        <v>0</v>
      </c>
      <c r="BD59" s="46">
        <v>0</v>
      </c>
      <c r="BE59" s="92">
        <v>0</v>
      </c>
      <c r="BF59" s="9">
        <v>0</v>
      </c>
      <c r="BG59" s="9">
        <v>0</v>
      </c>
      <c r="BH59" s="9">
        <v>0</v>
      </c>
      <c r="BI59" s="19">
        <v>0</v>
      </c>
      <c r="BJ59" s="46">
        <v>0</v>
      </c>
      <c r="BK59" s="92">
        <v>8826</v>
      </c>
      <c r="BL59" s="9">
        <v>0</v>
      </c>
      <c r="BM59" s="9">
        <v>1316860</v>
      </c>
      <c r="BN59" s="9">
        <v>149.20235667346478</v>
      </c>
      <c r="BO59" s="19">
        <v>40512.590000000004</v>
      </c>
      <c r="BP59" s="46">
        <v>4.5901416270111044</v>
      </c>
      <c r="BQ59" s="75"/>
      <c r="BR59" s="75"/>
    </row>
    <row r="60" spans="1:70" ht="19.5" customHeight="1" outlineLevel="1" x14ac:dyDescent="0.2">
      <c r="A60" s="63"/>
      <c r="B60" s="50" t="str">
        <v>COMMERCIAL</v>
      </c>
      <c r="C60" s="92">
        <v>260</v>
      </c>
      <c r="D60" s="9">
        <v>0</v>
      </c>
      <c r="E60" s="9">
        <v>564329</v>
      </c>
      <c r="F60" s="9">
        <v>2170.4961538461539</v>
      </c>
      <c r="G60" s="19">
        <v>9862.42</v>
      </c>
      <c r="H60" s="46">
        <v>37.932384615384613</v>
      </c>
      <c r="I60" s="92">
        <v>106</v>
      </c>
      <c r="J60" s="9">
        <v>0</v>
      </c>
      <c r="K60" s="9">
        <v>357952</v>
      </c>
      <c r="L60" s="9">
        <v>3376.9056603773583</v>
      </c>
      <c r="M60" s="19">
        <v>7498.9</v>
      </c>
      <c r="N60" s="46">
        <v>70.744339622641505</v>
      </c>
      <c r="O60" s="92">
        <v>52</v>
      </c>
      <c r="P60" s="9">
        <v>0</v>
      </c>
      <c r="Q60" s="9">
        <v>329454</v>
      </c>
      <c r="R60" s="9">
        <v>6335.6538461538457</v>
      </c>
      <c r="S60" s="19">
        <v>6634.77</v>
      </c>
      <c r="T60" s="46">
        <v>127.59173076923078</v>
      </c>
      <c r="U60" s="92">
        <v>3</v>
      </c>
      <c r="V60" s="9">
        <v>0</v>
      </c>
      <c r="W60" s="9">
        <v>139929</v>
      </c>
      <c r="X60" s="9">
        <v>46643</v>
      </c>
      <c r="Y60" s="19">
        <v>2234.5</v>
      </c>
      <c r="Z60" s="46">
        <v>744.83333333333337</v>
      </c>
      <c r="AA60" s="92">
        <v>3</v>
      </c>
      <c r="AB60" s="9">
        <v>0</v>
      </c>
      <c r="AC60" s="9">
        <v>127847</v>
      </c>
      <c r="AD60" s="9">
        <v>42615.666666666664</v>
      </c>
      <c r="AE60" s="19">
        <v>2201.48</v>
      </c>
      <c r="AF60" s="46">
        <v>733.82666666666671</v>
      </c>
      <c r="AG60" s="92">
        <v>4</v>
      </c>
      <c r="AH60" s="9">
        <v>0</v>
      </c>
      <c r="AI60" s="9">
        <v>1650314</v>
      </c>
      <c r="AJ60" s="9">
        <v>412578.5</v>
      </c>
      <c r="AK60" s="19">
        <v>21714.57</v>
      </c>
      <c r="AL60" s="46">
        <v>5428.6424999999999</v>
      </c>
      <c r="AM60" s="92">
        <v>0</v>
      </c>
      <c r="AN60" s="9">
        <v>0</v>
      </c>
      <c r="AO60" s="9">
        <v>0</v>
      </c>
      <c r="AP60" s="9">
        <v>0</v>
      </c>
      <c r="AQ60" s="19">
        <v>0</v>
      </c>
      <c r="AR60" s="46">
        <v>0</v>
      </c>
      <c r="AS60" s="92">
        <v>0</v>
      </c>
      <c r="AT60" s="9">
        <v>0</v>
      </c>
      <c r="AU60" s="9">
        <v>0</v>
      </c>
      <c r="AV60" s="9">
        <v>0</v>
      </c>
      <c r="AW60" s="19">
        <v>0</v>
      </c>
      <c r="AX60" s="46">
        <v>0</v>
      </c>
      <c r="AY60" s="92">
        <v>0</v>
      </c>
      <c r="AZ60" s="9">
        <v>0</v>
      </c>
      <c r="BA60" s="9">
        <v>0</v>
      </c>
      <c r="BB60" s="9">
        <v>0</v>
      </c>
      <c r="BC60" s="19">
        <v>0</v>
      </c>
      <c r="BD60" s="46">
        <v>0</v>
      </c>
      <c r="BE60" s="92">
        <v>0</v>
      </c>
      <c r="BF60" s="9">
        <v>0</v>
      </c>
      <c r="BG60" s="9">
        <v>0</v>
      </c>
      <c r="BH60" s="9">
        <v>0</v>
      </c>
      <c r="BI60" s="19">
        <v>0</v>
      </c>
      <c r="BJ60" s="46">
        <v>0</v>
      </c>
      <c r="BK60" s="92">
        <v>428</v>
      </c>
      <c r="BL60" s="9">
        <v>0</v>
      </c>
      <c r="BM60" s="9">
        <v>3169825</v>
      </c>
      <c r="BN60" s="9">
        <v>7406.1331775700937</v>
      </c>
      <c r="BO60" s="19">
        <v>50146.64</v>
      </c>
      <c r="BP60" s="46">
        <v>117.16504672897196</v>
      </c>
      <c r="BQ60" s="75"/>
      <c r="BR60" s="75"/>
    </row>
    <row r="61" spans="1:70" ht="19.5" customHeight="1" outlineLevel="1" x14ac:dyDescent="0.2">
      <c r="A61" s="63"/>
      <c r="B61" s="50" t="str">
        <v>CNG</v>
      </c>
      <c r="C61" s="92">
        <v>1</v>
      </c>
      <c r="D61" s="9">
        <v>0</v>
      </c>
      <c r="E61" s="9">
        <v>329529.95199999999</v>
      </c>
      <c r="F61" s="9">
        <v>329529.95199999999</v>
      </c>
      <c r="G61" s="19">
        <v>346.92660878633308</v>
      </c>
      <c r="H61" s="46">
        <v>346.92660878633308</v>
      </c>
      <c r="I61" s="92">
        <v>1</v>
      </c>
      <c r="J61" s="9">
        <v>0</v>
      </c>
      <c r="K61" s="9">
        <v>1477.3940000000002</v>
      </c>
      <c r="L61" s="9">
        <v>1477.3940000000002</v>
      </c>
      <c r="M61" s="19">
        <v>3.4631989814083539</v>
      </c>
      <c r="N61" s="46">
        <v>3.4631989814083539</v>
      </c>
      <c r="O61" s="92">
        <v>0</v>
      </c>
      <c r="P61" s="9">
        <v>0</v>
      </c>
      <c r="Q61" s="9">
        <v>0</v>
      </c>
      <c r="R61" s="9">
        <v>0</v>
      </c>
      <c r="S61" s="19">
        <v>0</v>
      </c>
      <c r="T61" s="46">
        <v>0</v>
      </c>
      <c r="U61" s="92">
        <v>0</v>
      </c>
      <c r="V61" s="9">
        <v>0</v>
      </c>
      <c r="W61" s="9">
        <v>0</v>
      </c>
      <c r="X61" s="9">
        <v>0</v>
      </c>
      <c r="Y61" s="19">
        <v>0</v>
      </c>
      <c r="Z61" s="46">
        <v>0</v>
      </c>
      <c r="AA61" s="92">
        <v>0</v>
      </c>
      <c r="AB61" s="9">
        <v>0</v>
      </c>
      <c r="AC61" s="9">
        <v>0</v>
      </c>
      <c r="AD61" s="9">
        <v>0</v>
      </c>
      <c r="AE61" s="19">
        <v>0</v>
      </c>
      <c r="AF61" s="46">
        <v>0</v>
      </c>
      <c r="AG61" s="92">
        <v>0</v>
      </c>
      <c r="AH61" s="9">
        <v>0</v>
      </c>
      <c r="AI61" s="9">
        <v>0</v>
      </c>
      <c r="AJ61" s="9">
        <v>0</v>
      </c>
      <c r="AK61" s="19">
        <v>0</v>
      </c>
      <c r="AL61" s="46">
        <v>0</v>
      </c>
      <c r="AM61" s="92">
        <v>0</v>
      </c>
      <c r="AN61" s="9">
        <v>0</v>
      </c>
      <c r="AO61" s="9">
        <v>0</v>
      </c>
      <c r="AP61" s="9">
        <v>0</v>
      </c>
      <c r="AQ61" s="19">
        <v>0</v>
      </c>
      <c r="AR61" s="46">
        <v>0</v>
      </c>
      <c r="AS61" s="92">
        <v>0</v>
      </c>
      <c r="AT61" s="9">
        <v>0</v>
      </c>
      <c r="AU61" s="9">
        <v>0</v>
      </c>
      <c r="AV61" s="9">
        <v>0</v>
      </c>
      <c r="AW61" s="19">
        <v>0</v>
      </c>
      <c r="AX61" s="46">
        <v>0</v>
      </c>
      <c r="AY61" s="92">
        <v>0</v>
      </c>
      <c r="AZ61" s="9">
        <v>0</v>
      </c>
      <c r="BA61" s="9">
        <v>0</v>
      </c>
      <c r="BB61" s="9">
        <v>0</v>
      </c>
      <c r="BC61" s="19">
        <v>0</v>
      </c>
      <c r="BD61" s="46">
        <v>0</v>
      </c>
      <c r="BE61" s="92">
        <v>0</v>
      </c>
      <c r="BF61" s="9">
        <v>0</v>
      </c>
      <c r="BG61" s="9">
        <v>0</v>
      </c>
      <c r="BH61" s="9">
        <v>0</v>
      </c>
      <c r="BI61" s="19">
        <v>0</v>
      </c>
      <c r="BJ61" s="46">
        <v>0</v>
      </c>
      <c r="BK61" s="92">
        <v>2</v>
      </c>
      <c r="BL61" s="9">
        <v>0</v>
      </c>
      <c r="BM61" s="9">
        <v>331007.34600000002</v>
      </c>
      <c r="BN61" s="9">
        <v>165503.67300000001</v>
      </c>
      <c r="BO61" s="19">
        <v>350.38980776774144</v>
      </c>
      <c r="BP61" s="46">
        <v>175.19490388387072</v>
      </c>
      <c r="BQ61" s="75"/>
      <c r="BR61" s="75"/>
    </row>
    <row r="62" spans="1:70" ht="19.5" customHeight="1" outlineLevel="1" x14ac:dyDescent="0.2">
      <c r="A62" s="63"/>
      <c r="B62" s="50" t="str">
        <v>INDUSTRIAL</v>
      </c>
      <c r="C62" s="92">
        <v>1</v>
      </c>
      <c r="D62" s="9">
        <v>0</v>
      </c>
      <c r="E62" s="9">
        <v>292192</v>
      </c>
      <c r="F62" s="9">
        <v>292192</v>
      </c>
      <c r="G62" s="19">
        <v>511.9</v>
      </c>
      <c r="H62" s="46">
        <v>511.9</v>
      </c>
      <c r="I62" s="92">
        <v>3</v>
      </c>
      <c r="J62" s="9">
        <v>0</v>
      </c>
      <c r="K62" s="9">
        <v>4741938</v>
      </c>
      <c r="L62" s="9">
        <v>1580646</v>
      </c>
      <c r="M62" s="19">
        <v>6445.76</v>
      </c>
      <c r="N62" s="46">
        <v>2148.5866666666666</v>
      </c>
      <c r="O62" s="92">
        <v>0</v>
      </c>
      <c r="P62" s="9">
        <v>0</v>
      </c>
      <c r="Q62" s="9">
        <v>0</v>
      </c>
      <c r="R62" s="9">
        <v>0</v>
      </c>
      <c r="S62" s="19">
        <v>0</v>
      </c>
      <c r="T62" s="46">
        <v>0</v>
      </c>
      <c r="U62" s="92">
        <v>1</v>
      </c>
      <c r="V62" s="9">
        <v>0</v>
      </c>
      <c r="W62" s="9">
        <v>7350</v>
      </c>
      <c r="X62" s="9">
        <v>7350</v>
      </c>
      <c r="Y62" s="19">
        <v>4951.12</v>
      </c>
      <c r="Z62" s="46">
        <v>4951.12</v>
      </c>
      <c r="AA62" s="92">
        <v>0</v>
      </c>
      <c r="AB62" s="9">
        <v>0</v>
      </c>
      <c r="AC62" s="9">
        <v>0</v>
      </c>
      <c r="AD62" s="9">
        <v>0</v>
      </c>
      <c r="AE62" s="19">
        <v>0</v>
      </c>
      <c r="AF62" s="46">
        <v>0</v>
      </c>
      <c r="AG62" s="92">
        <v>1</v>
      </c>
      <c r="AH62" s="9">
        <v>0</v>
      </c>
      <c r="AI62" s="9">
        <v>597150</v>
      </c>
      <c r="AJ62" s="9">
        <v>597150</v>
      </c>
      <c r="AK62" s="19">
        <v>2532.3000000000002</v>
      </c>
      <c r="AL62" s="46">
        <v>2532.3000000000002</v>
      </c>
      <c r="AM62" s="92">
        <v>0</v>
      </c>
      <c r="AN62" s="9">
        <v>0</v>
      </c>
      <c r="AO62" s="9">
        <v>0</v>
      </c>
      <c r="AP62" s="9">
        <v>0</v>
      </c>
      <c r="AQ62" s="19">
        <v>0</v>
      </c>
      <c r="AR62" s="46">
        <v>0</v>
      </c>
      <c r="AS62" s="92">
        <v>0</v>
      </c>
      <c r="AT62" s="9">
        <v>0</v>
      </c>
      <c r="AU62" s="9">
        <v>0</v>
      </c>
      <c r="AV62" s="9">
        <v>0</v>
      </c>
      <c r="AW62" s="19">
        <v>0</v>
      </c>
      <c r="AX62" s="46">
        <v>0</v>
      </c>
      <c r="AY62" s="92">
        <v>0</v>
      </c>
      <c r="AZ62" s="9">
        <v>0</v>
      </c>
      <c r="BA62" s="9">
        <v>0</v>
      </c>
      <c r="BB62" s="9">
        <v>0</v>
      </c>
      <c r="BC62" s="19">
        <v>0</v>
      </c>
      <c r="BD62" s="46">
        <v>0</v>
      </c>
      <c r="BE62" s="92">
        <v>0</v>
      </c>
      <c r="BF62" s="9">
        <v>0</v>
      </c>
      <c r="BG62" s="9">
        <v>0</v>
      </c>
      <c r="BH62" s="9">
        <v>0</v>
      </c>
      <c r="BI62" s="19">
        <v>0</v>
      </c>
      <c r="BJ62" s="46">
        <v>0</v>
      </c>
      <c r="BK62" s="92">
        <v>6</v>
      </c>
      <c r="BL62" s="9">
        <v>0</v>
      </c>
      <c r="BM62" s="9">
        <v>5638630</v>
      </c>
      <c r="BN62" s="9">
        <v>939771.66666666663</v>
      </c>
      <c r="BO62" s="19">
        <v>14441.079999999998</v>
      </c>
      <c r="BP62" s="46">
        <v>2406.8466666666664</v>
      </c>
      <c r="BQ62" s="75"/>
      <c r="BR62" s="75"/>
    </row>
    <row r="63" spans="1:70" ht="19.5" customHeight="1" outlineLevel="1" x14ac:dyDescent="0.2">
      <c r="A63" s="64"/>
      <c r="B63" s="50" t="str">
        <v>AIRCONDITIONING/COGENERATION</v>
      </c>
      <c r="C63" s="93">
        <v>0</v>
      </c>
      <c r="D63" s="57">
        <v>0</v>
      </c>
      <c r="E63" s="65">
        <v>0</v>
      </c>
      <c r="F63" s="9">
        <v>0</v>
      </c>
      <c r="G63" s="51">
        <v>0</v>
      </c>
      <c r="H63" s="46">
        <v>0</v>
      </c>
      <c r="I63" s="93">
        <v>0</v>
      </c>
      <c r="J63" s="57">
        <v>0</v>
      </c>
      <c r="K63" s="65">
        <v>0</v>
      </c>
      <c r="L63" s="9">
        <v>0</v>
      </c>
      <c r="M63" s="51">
        <v>0</v>
      </c>
      <c r="N63" s="46">
        <v>0</v>
      </c>
      <c r="O63" s="93">
        <v>1</v>
      </c>
      <c r="P63" s="57">
        <v>0</v>
      </c>
      <c r="Q63" s="65">
        <v>977029</v>
      </c>
      <c r="R63" s="9">
        <v>977029</v>
      </c>
      <c r="S63" s="51">
        <v>4305.38</v>
      </c>
      <c r="T63" s="46">
        <v>4305.38</v>
      </c>
      <c r="U63" s="93">
        <v>0</v>
      </c>
      <c r="V63" s="57">
        <v>0</v>
      </c>
      <c r="W63" s="65">
        <v>0</v>
      </c>
      <c r="X63" s="9">
        <v>0</v>
      </c>
      <c r="Y63" s="51">
        <v>0</v>
      </c>
      <c r="Z63" s="46">
        <v>0</v>
      </c>
      <c r="AA63" s="93">
        <v>0</v>
      </c>
      <c r="AB63" s="57">
        <v>0</v>
      </c>
      <c r="AC63" s="65">
        <v>0</v>
      </c>
      <c r="AD63" s="9">
        <v>0</v>
      </c>
      <c r="AE63" s="51">
        <v>0</v>
      </c>
      <c r="AF63" s="46">
        <v>0</v>
      </c>
      <c r="AG63" s="93">
        <v>0</v>
      </c>
      <c r="AH63" s="57">
        <v>0</v>
      </c>
      <c r="AI63" s="65">
        <v>0</v>
      </c>
      <c r="AJ63" s="9">
        <v>0</v>
      </c>
      <c r="AK63" s="51">
        <v>0</v>
      </c>
      <c r="AL63" s="46">
        <v>0</v>
      </c>
      <c r="AM63" s="93">
        <v>0</v>
      </c>
      <c r="AN63" s="57">
        <v>0</v>
      </c>
      <c r="AO63" s="65">
        <v>0</v>
      </c>
      <c r="AP63" s="9">
        <v>0</v>
      </c>
      <c r="AQ63" s="51">
        <v>0</v>
      </c>
      <c r="AR63" s="46">
        <v>0</v>
      </c>
      <c r="AS63" s="93">
        <v>0</v>
      </c>
      <c r="AT63" s="57">
        <v>0</v>
      </c>
      <c r="AU63" s="65">
        <v>0</v>
      </c>
      <c r="AV63" s="9">
        <v>0</v>
      </c>
      <c r="AW63" s="51">
        <v>0</v>
      </c>
      <c r="AX63" s="46">
        <v>0</v>
      </c>
      <c r="AY63" s="93">
        <v>0</v>
      </c>
      <c r="AZ63" s="57">
        <v>0</v>
      </c>
      <c r="BA63" s="65">
        <v>0</v>
      </c>
      <c r="BB63" s="9">
        <v>0</v>
      </c>
      <c r="BC63" s="51">
        <v>0</v>
      </c>
      <c r="BD63" s="46">
        <v>0</v>
      </c>
      <c r="BE63" s="93">
        <v>0</v>
      </c>
      <c r="BF63" s="57">
        <v>0</v>
      </c>
      <c r="BG63" s="65">
        <v>0</v>
      </c>
      <c r="BH63" s="9">
        <v>0</v>
      </c>
      <c r="BI63" s="51">
        <v>0</v>
      </c>
      <c r="BJ63" s="46">
        <v>0</v>
      </c>
      <c r="BK63" s="93">
        <v>1</v>
      </c>
      <c r="BL63" s="57">
        <v>0</v>
      </c>
      <c r="BM63" s="65">
        <v>977029</v>
      </c>
      <c r="BN63" s="9">
        <v>977029</v>
      </c>
      <c r="BO63" s="51">
        <v>4305.38</v>
      </c>
      <c r="BP63" s="46">
        <v>4305.38</v>
      </c>
      <c r="BQ63" s="75"/>
      <c r="BR63" s="75"/>
    </row>
    <row r="64" spans="1:70" ht="19.5" customHeight="1" outlineLevel="1" thickBot="1" x14ac:dyDescent="0.25">
      <c r="A64" s="63"/>
      <c r="B64" s="87" t="str">
        <v>VIRTUAL INETRCONNECTION</v>
      </c>
      <c r="C64" s="93">
        <v>0</v>
      </c>
      <c r="D64" s="56">
        <v>0</v>
      </c>
      <c r="E64" s="65">
        <v>96081.047999999995</v>
      </c>
      <c r="F64" s="57">
        <v>0</v>
      </c>
      <c r="G64" s="51">
        <v>101.15339121366692</v>
      </c>
      <c r="H64" s="49">
        <v>0</v>
      </c>
      <c r="I64" s="93">
        <v>0</v>
      </c>
      <c r="J64" s="56">
        <v>0</v>
      </c>
      <c r="K64" s="65">
        <v>45371.606</v>
      </c>
      <c r="L64" s="57">
        <v>0</v>
      </c>
      <c r="M64" s="51">
        <v>106.35680101859164</v>
      </c>
      <c r="N64" s="49">
        <v>0</v>
      </c>
      <c r="O64" s="93">
        <v>0</v>
      </c>
      <c r="P64" s="56">
        <v>0</v>
      </c>
      <c r="Q64" s="65">
        <v>0</v>
      </c>
      <c r="R64" s="57">
        <v>0</v>
      </c>
      <c r="S64" s="51">
        <v>0</v>
      </c>
      <c r="T64" s="49">
        <v>0</v>
      </c>
      <c r="U64" s="93">
        <v>0</v>
      </c>
      <c r="V64" s="56">
        <v>0</v>
      </c>
      <c r="W64" s="65">
        <v>0</v>
      </c>
      <c r="X64" s="57">
        <v>0</v>
      </c>
      <c r="Y64" s="51">
        <v>0</v>
      </c>
      <c r="Z64" s="49">
        <v>0</v>
      </c>
      <c r="AA64" s="93">
        <v>0</v>
      </c>
      <c r="AB64" s="56">
        <v>0</v>
      </c>
      <c r="AC64" s="65">
        <v>0</v>
      </c>
      <c r="AD64" s="57">
        <v>0</v>
      </c>
      <c r="AE64" s="51">
        <v>0</v>
      </c>
      <c r="AF64" s="49">
        <v>0</v>
      </c>
      <c r="AG64" s="93">
        <v>0</v>
      </c>
      <c r="AH64" s="56">
        <v>0</v>
      </c>
      <c r="AI64" s="65">
        <v>0</v>
      </c>
      <c r="AJ64" s="57">
        <v>0</v>
      </c>
      <c r="AK64" s="51">
        <v>0</v>
      </c>
      <c r="AL64" s="49">
        <v>0</v>
      </c>
      <c r="AM64" s="93">
        <v>0</v>
      </c>
      <c r="AN64" s="56">
        <v>0</v>
      </c>
      <c r="AO64" s="65">
        <v>0</v>
      </c>
      <c r="AP64" s="57">
        <v>0</v>
      </c>
      <c r="AQ64" s="51">
        <v>0</v>
      </c>
      <c r="AR64" s="49">
        <v>0</v>
      </c>
      <c r="AS64" s="93">
        <v>0</v>
      </c>
      <c r="AT64" s="56">
        <v>0</v>
      </c>
      <c r="AU64" s="65">
        <v>0</v>
      </c>
      <c r="AV64" s="57">
        <v>0</v>
      </c>
      <c r="AW64" s="51">
        <v>0</v>
      </c>
      <c r="AX64" s="49">
        <v>0</v>
      </c>
      <c r="AY64" s="93">
        <v>0</v>
      </c>
      <c r="AZ64" s="56">
        <v>0</v>
      </c>
      <c r="BA64" s="65">
        <v>0</v>
      </c>
      <c r="BB64" s="57">
        <v>0</v>
      </c>
      <c r="BC64" s="51">
        <v>0</v>
      </c>
      <c r="BD64" s="49">
        <v>0</v>
      </c>
      <c r="BE64" s="93">
        <v>0</v>
      </c>
      <c r="BF64" s="56">
        <v>0</v>
      </c>
      <c r="BG64" s="65">
        <v>0</v>
      </c>
      <c r="BH64" s="57">
        <v>0</v>
      </c>
      <c r="BI64" s="51">
        <v>0</v>
      </c>
      <c r="BJ64" s="49">
        <v>0</v>
      </c>
      <c r="BK64" s="93">
        <v>0</v>
      </c>
      <c r="BL64" s="56">
        <v>0</v>
      </c>
      <c r="BM64" s="65">
        <v>141452.65399999998</v>
      </c>
      <c r="BN64" s="57">
        <v>0</v>
      </c>
      <c r="BO64" s="51">
        <v>207.51019223225856</v>
      </c>
      <c r="BP64" s="49">
        <v>0</v>
      </c>
      <c r="BQ64" s="75"/>
      <c r="BR64" s="75"/>
    </row>
    <row r="65" spans="1:70" ht="36" customHeight="1" x14ac:dyDescent="0.2">
      <c r="A65" s="62">
        <v>9</v>
      </c>
      <c r="B65" s="88" t="s">
        <v>89</v>
      </c>
      <c r="C65" s="90">
        <v>18974</v>
      </c>
      <c r="D65" s="48">
        <v>0</v>
      </c>
      <c r="E65" s="39">
        <v>6111212</v>
      </c>
      <c r="F65" s="39">
        <v>322.08348266048279</v>
      </c>
      <c r="G65" s="45">
        <v>94418.62999999999</v>
      </c>
      <c r="H65" s="26">
        <v>4.9762111310213974</v>
      </c>
      <c r="I65" s="90">
        <v>8653</v>
      </c>
      <c r="J65" s="48">
        <v>0</v>
      </c>
      <c r="K65" s="39">
        <v>7311884</v>
      </c>
      <c r="L65" s="39">
        <v>845.01144111868712</v>
      </c>
      <c r="M65" s="45">
        <v>72374.62</v>
      </c>
      <c r="N65" s="26">
        <v>8.3641072460418346</v>
      </c>
      <c r="O65" s="90">
        <v>10064</v>
      </c>
      <c r="P65" s="48">
        <v>0</v>
      </c>
      <c r="Q65" s="39">
        <v>14196105</v>
      </c>
      <c r="R65" s="39">
        <v>1410.5827702702702</v>
      </c>
      <c r="S65" s="45">
        <v>114195.32</v>
      </c>
      <c r="T65" s="26">
        <v>11.346911764705883</v>
      </c>
      <c r="U65" s="90">
        <v>178</v>
      </c>
      <c r="V65" s="48">
        <v>0</v>
      </c>
      <c r="W65" s="39">
        <v>23166564</v>
      </c>
      <c r="X65" s="39">
        <v>130149.23595505618</v>
      </c>
      <c r="Y65" s="45">
        <v>70790.81</v>
      </c>
      <c r="Z65" s="26">
        <v>397.70117977528088</v>
      </c>
      <c r="AA65" s="90">
        <v>446</v>
      </c>
      <c r="AB65" s="48">
        <v>0</v>
      </c>
      <c r="AC65" s="39">
        <v>25719562</v>
      </c>
      <c r="AD65" s="39">
        <v>57667.179372197308</v>
      </c>
      <c r="AE65" s="45">
        <v>68315.659999999989</v>
      </c>
      <c r="AF65" s="26">
        <v>153.1741255605381</v>
      </c>
      <c r="AG65" s="90">
        <v>211</v>
      </c>
      <c r="AH65" s="48">
        <v>0</v>
      </c>
      <c r="AI65" s="39">
        <v>5494397</v>
      </c>
      <c r="AJ65" s="39">
        <v>26039.796208530806</v>
      </c>
      <c r="AK65" s="45">
        <v>26586.919999999995</v>
      </c>
      <c r="AL65" s="26">
        <v>126.00436018957343</v>
      </c>
      <c r="AM65" s="90">
        <v>0</v>
      </c>
      <c r="AN65" s="48">
        <v>0</v>
      </c>
      <c r="AO65" s="39">
        <v>0</v>
      </c>
      <c r="AP65" s="39">
        <v>0</v>
      </c>
      <c r="AQ65" s="45">
        <v>0</v>
      </c>
      <c r="AR65" s="26">
        <v>0</v>
      </c>
      <c r="AS65" s="90">
        <v>0</v>
      </c>
      <c r="AT65" s="48">
        <v>0</v>
      </c>
      <c r="AU65" s="39">
        <v>0</v>
      </c>
      <c r="AV65" s="39">
        <v>0</v>
      </c>
      <c r="AW65" s="45">
        <v>0</v>
      </c>
      <c r="AX65" s="26">
        <v>0</v>
      </c>
      <c r="AY65" s="90">
        <v>0</v>
      </c>
      <c r="AZ65" s="48">
        <v>0</v>
      </c>
      <c r="BA65" s="39">
        <v>0</v>
      </c>
      <c r="BB65" s="39">
        <v>0</v>
      </c>
      <c r="BC65" s="45">
        <v>0</v>
      </c>
      <c r="BD65" s="26">
        <v>0</v>
      </c>
      <c r="BE65" s="90">
        <v>0</v>
      </c>
      <c r="BF65" s="48">
        <v>0</v>
      </c>
      <c r="BG65" s="39">
        <v>0</v>
      </c>
      <c r="BH65" s="39">
        <v>0</v>
      </c>
      <c r="BI65" s="45">
        <v>0</v>
      </c>
      <c r="BJ65" s="26">
        <v>0</v>
      </c>
      <c r="BK65" s="90">
        <v>38526</v>
      </c>
      <c r="BL65" s="48">
        <v>0</v>
      </c>
      <c r="BM65" s="39">
        <v>81999724</v>
      </c>
      <c r="BN65" s="39">
        <v>2128.4255827233555</v>
      </c>
      <c r="BO65" s="45">
        <v>446681.95999999996</v>
      </c>
      <c r="BP65" s="26">
        <v>11.594298915018427</v>
      </c>
      <c r="BQ65" s="75"/>
      <c r="BR65" s="75"/>
    </row>
    <row r="66" spans="1:70" ht="19.5" customHeight="1" outlineLevel="1" x14ac:dyDescent="0.2">
      <c r="A66" s="63"/>
      <c r="B66" s="50" t="str" cm="1">
        <f t="array" ref="B66:B71">$B$10:$B$15</f>
        <v>RESIDENTIAL</v>
      </c>
      <c r="C66" s="92">
        <v>18485</v>
      </c>
      <c r="D66" s="9">
        <v>0</v>
      </c>
      <c r="E66" s="9">
        <v>2612514</v>
      </c>
      <c r="F66" s="9">
        <v>141.33156613470382</v>
      </c>
      <c r="G66" s="19">
        <v>71938.03</v>
      </c>
      <c r="H66" s="46">
        <v>3.8916975926426831</v>
      </c>
      <c r="I66" s="92">
        <v>8457</v>
      </c>
      <c r="J66" s="9">
        <v>0</v>
      </c>
      <c r="K66" s="9">
        <v>1382263</v>
      </c>
      <c r="L66" s="9">
        <v>163.44602104765283</v>
      </c>
      <c r="M66" s="19">
        <v>47377.31</v>
      </c>
      <c r="N66" s="46">
        <v>5.6021414213077918</v>
      </c>
      <c r="O66" s="92">
        <v>9679</v>
      </c>
      <c r="P66" s="9">
        <v>0</v>
      </c>
      <c r="Q66" s="9">
        <v>1145641</v>
      </c>
      <c r="R66" s="9">
        <v>118.36357061679925</v>
      </c>
      <c r="S66" s="19">
        <v>49605.01</v>
      </c>
      <c r="T66" s="46">
        <v>5.1250139477218726</v>
      </c>
      <c r="U66" s="92">
        <v>150</v>
      </c>
      <c r="V66" s="9">
        <v>0</v>
      </c>
      <c r="W66" s="9">
        <v>12312</v>
      </c>
      <c r="X66" s="9">
        <v>82.08</v>
      </c>
      <c r="Y66" s="19">
        <v>1124.1899999999994</v>
      </c>
      <c r="Z66" s="46">
        <v>7.4945999999999957</v>
      </c>
      <c r="AA66" s="92">
        <v>425</v>
      </c>
      <c r="AB66" s="9">
        <v>0</v>
      </c>
      <c r="AC66" s="9">
        <v>61013</v>
      </c>
      <c r="AD66" s="9">
        <v>143.56</v>
      </c>
      <c r="AE66" s="19">
        <v>3411.1899999999991</v>
      </c>
      <c r="AF66" s="46">
        <v>8.0263294117647046</v>
      </c>
      <c r="AG66" s="92">
        <v>201</v>
      </c>
      <c r="AH66" s="9">
        <v>0</v>
      </c>
      <c r="AI66" s="9">
        <v>28439</v>
      </c>
      <c r="AJ66" s="9">
        <v>141.48756218905473</v>
      </c>
      <c r="AK66" s="19">
        <v>1668.9099999999996</v>
      </c>
      <c r="AL66" s="46">
        <v>8.303034825870645</v>
      </c>
      <c r="AM66" s="92">
        <v>0</v>
      </c>
      <c r="AN66" s="9">
        <v>0</v>
      </c>
      <c r="AO66" s="9">
        <v>0</v>
      </c>
      <c r="AP66" s="9">
        <v>0</v>
      </c>
      <c r="AQ66" s="19">
        <v>0</v>
      </c>
      <c r="AR66" s="46">
        <v>0</v>
      </c>
      <c r="AS66" s="92">
        <v>0</v>
      </c>
      <c r="AT66" s="9">
        <v>0</v>
      </c>
      <c r="AU66" s="9">
        <v>0</v>
      </c>
      <c r="AV66" s="9">
        <v>0</v>
      </c>
      <c r="AW66" s="19">
        <v>0</v>
      </c>
      <c r="AX66" s="46">
        <v>0</v>
      </c>
      <c r="AY66" s="92">
        <v>0</v>
      </c>
      <c r="AZ66" s="9">
        <v>0</v>
      </c>
      <c r="BA66" s="9">
        <v>0</v>
      </c>
      <c r="BB66" s="9">
        <v>0</v>
      </c>
      <c r="BC66" s="19">
        <v>0</v>
      </c>
      <c r="BD66" s="46">
        <v>0</v>
      </c>
      <c r="BE66" s="92">
        <v>0</v>
      </c>
      <c r="BF66" s="9">
        <v>0</v>
      </c>
      <c r="BG66" s="9">
        <v>0</v>
      </c>
      <c r="BH66" s="9">
        <v>0</v>
      </c>
      <c r="BI66" s="19">
        <v>0</v>
      </c>
      <c r="BJ66" s="46">
        <v>0</v>
      </c>
      <c r="BK66" s="92">
        <v>37397</v>
      </c>
      <c r="BL66" s="9">
        <v>0</v>
      </c>
      <c r="BM66" s="9">
        <v>5242182</v>
      </c>
      <c r="BN66" s="9">
        <v>140.1765382249913</v>
      </c>
      <c r="BO66" s="19">
        <v>175124.64</v>
      </c>
      <c r="BP66" s="46">
        <v>4.6828526352381212</v>
      </c>
      <c r="BQ66" s="75"/>
      <c r="BR66" s="75"/>
    </row>
    <row r="67" spans="1:70" ht="20.25" customHeight="1" outlineLevel="1" x14ac:dyDescent="0.2">
      <c r="A67" s="63"/>
      <c r="B67" s="50" t="str">
        <v>COMMERCIAL</v>
      </c>
      <c r="C67" s="92">
        <v>483</v>
      </c>
      <c r="D67" s="9">
        <v>0</v>
      </c>
      <c r="E67" s="9">
        <v>1273383</v>
      </c>
      <c r="F67" s="9">
        <v>2636.4037267080744</v>
      </c>
      <c r="G67" s="19">
        <v>19480</v>
      </c>
      <c r="H67" s="46">
        <v>40.331262939958592</v>
      </c>
      <c r="I67" s="92">
        <v>190</v>
      </c>
      <c r="J67" s="9">
        <v>0</v>
      </c>
      <c r="K67" s="9">
        <v>768303</v>
      </c>
      <c r="L67" s="9">
        <v>4043.7</v>
      </c>
      <c r="M67" s="19">
        <v>13241.31</v>
      </c>
      <c r="N67" s="46">
        <v>69.691105263157894</v>
      </c>
      <c r="O67" s="92">
        <v>370</v>
      </c>
      <c r="P67" s="9">
        <v>0</v>
      </c>
      <c r="Q67" s="9">
        <v>2602093</v>
      </c>
      <c r="R67" s="9">
        <v>7032.6837837837838</v>
      </c>
      <c r="S67" s="19">
        <v>46105.37</v>
      </c>
      <c r="T67" s="46">
        <v>124.60910810810812</v>
      </c>
      <c r="U67" s="92">
        <v>2</v>
      </c>
      <c r="V67" s="9">
        <v>0</v>
      </c>
      <c r="W67" s="9">
        <v>4288</v>
      </c>
      <c r="X67" s="9">
        <v>2144</v>
      </c>
      <c r="Y67" s="19">
        <v>118.55</v>
      </c>
      <c r="Z67" s="46">
        <v>59.274999999999999</v>
      </c>
      <c r="AA67" s="92">
        <v>8</v>
      </c>
      <c r="AB67" s="9">
        <v>0</v>
      </c>
      <c r="AC67" s="9">
        <v>19637</v>
      </c>
      <c r="AD67" s="9">
        <v>2454.625</v>
      </c>
      <c r="AE67" s="19">
        <v>423.83999999999992</v>
      </c>
      <c r="AF67" s="46">
        <v>52.97999999999999</v>
      </c>
      <c r="AG67" s="92">
        <v>2</v>
      </c>
      <c r="AH67" s="9">
        <v>0</v>
      </c>
      <c r="AI67" s="9">
        <v>158967</v>
      </c>
      <c r="AJ67" s="9">
        <v>79483.5</v>
      </c>
      <c r="AK67" s="19">
        <v>2130.7799999999997</v>
      </c>
      <c r="AL67" s="46">
        <v>1065.3899999999999</v>
      </c>
      <c r="AM67" s="92">
        <v>0</v>
      </c>
      <c r="AN67" s="9">
        <v>0</v>
      </c>
      <c r="AO67" s="9">
        <v>0</v>
      </c>
      <c r="AP67" s="9">
        <v>0</v>
      </c>
      <c r="AQ67" s="19">
        <v>0</v>
      </c>
      <c r="AR67" s="46">
        <v>0</v>
      </c>
      <c r="AS67" s="92">
        <v>0</v>
      </c>
      <c r="AT67" s="9">
        <v>0</v>
      </c>
      <c r="AU67" s="9">
        <v>0</v>
      </c>
      <c r="AV67" s="9">
        <v>0</v>
      </c>
      <c r="AW67" s="19">
        <v>0</v>
      </c>
      <c r="AX67" s="46">
        <v>0</v>
      </c>
      <c r="AY67" s="92">
        <v>0</v>
      </c>
      <c r="AZ67" s="9">
        <v>0</v>
      </c>
      <c r="BA67" s="9">
        <v>0</v>
      </c>
      <c r="BB67" s="9">
        <v>0</v>
      </c>
      <c r="BC67" s="19">
        <v>0</v>
      </c>
      <c r="BD67" s="46">
        <v>0</v>
      </c>
      <c r="BE67" s="92">
        <v>0</v>
      </c>
      <c r="BF67" s="9">
        <v>0</v>
      </c>
      <c r="BG67" s="9">
        <v>0</v>
      </c>
      <c r="BH67" s="9">
        <v>0</v>
      </c>
      <c r="BI67" s="19">
        <v>0</v>
      </c>
      <c r="BJ67" s="46">
        <v>0</v>
      </c>
      <c r="BK67" s="92">
        <v>1055</v>
      </c>
      <c r="BL67" s="9">
        <v>0</v>
      </c>
      <c r="BM67" s="9">
        <v>4826671</v>
      </c>
      <c r="BN67" s="9">
        <v>4575.0436018957344</v>
      </c>
      <c r="BO67" s="19">
        <v>81499.849999999991</v>
      </c>
      <c r="BP67" s="46">
        <v>77.251042654028424</v>
      </c>
      <c r="BQ67" s="75"/>
      <c r="BR67" s="75"/>
    </row>
    <row r="68" spans="1:70" ht="20.25" customHeight="1" outlineLevel="1" x14ac:dyDescent="0.2">
      <c r="A68" s="63"/>
      <c r="B68" s="50" t="str">
        <v>CNG</v>
      </c>
      <c r="C68" s="92">
        <v>0</v>
      </c>
      <c r="D68" s="9">
        <v>0</v>
      </c>
      <c r="E68" s="9">
        <v>0</v>
      </c>
      <c r="F68" s="9">
        <v>0</v>
      </c>
      <c r="G68" s="19">
        <v>0</v>
      </c>
      <c r="H68" s="46">
        <v>0</v>
      </c>
      <c r="I68" s="92">
        <v>0</v>
      </c>
      <c r="J68" s="9">
        <v>0</v>
      </c>
      <c r="K68" s="9">
        <v>0</v>
      </c>
      <c r="L68" s="9">
        <v>0</v>
      </c>
      <c r="M68" s="19">
        <v>0</v>
      </c>
      <c r="N68" s="46">
        <v>0</v>
      </c>
      <c r="O68" s="92">
        <v>0</v>
      </c>
      <c r="P68" s="9">
        <v>0</v>
      </c>
      <c r="Q68" s="9">
        <v>0</v>
      </c>
      <c r="R68" s="9">
        <v>0</v>
      </c>
      <c r="S68" s="19">
        <v>0</v>
      </c>
      <c r="T68" s="46">
        <v>0</v>
      </c>
      <c r="U68" s="92">
        <v>0</v>
      </c>
      <c r="V68" s="9">
        <v>0</v>
      </c>
      <c r="W68" s="9">
        <v>0</v>
      </c>
      <c r="X68" s="9">
        <v>0</v>
      </c>
      <c r="Y68" s="19">
        <v>0</v>
      </c>
      <c r="Z68" s="46">
        <v>0</v>
      </c>
      <c r="AA68" s="92">
        <v>0</v>
      </c>
      <c r="AB68" s="9">
        <v>0</v>
      </c>
      <c r="AC68" s="9">
        <v>0</v>
      </c>
      <c r="AD68" s="9">
        <v>0</v>
      </c>
      <c r="AE68" s="19">
        <v>0</v>
      </c>
      <c r="AF68" s="46">
        <v>0</v>
      </c>
      <c r="AG68" s="92">
        <v>0</v>
      </c>
      <c r="AH68" s="9">
        <v>0</v>
      </c>
      <c r="AI68" s="9">
        <v>0</v>
      </c>
      <c r="AJ68" s="9">
        <v>0</v>
      </c>
      <c r="AK68" s="19">
        <v>0</v>
      </c>
      <c r="AL68" s="46">
        <v>0</v>
      </c>
      <c r="AM68" s="92">
        <v>0</v>
      </c>
      <c r="AN68" s="9">
        <v>0</v>
      </c>
      <c r="AO68" s="9">
        <v>0</v>
      </c>
      <c r="AP68" s="9">
        <v>0</v>
      </c>
      <c r="AQ68" s="19">
        <v>0</v>
      </c>
      <c r="AR68" s="46">
        <v>0</v>
      </c>
      <c r="AS68" s="92">
        <v>0</v>
      </c>
      <c r="AT68" s="9">
        <v>0</v>
      </c>
      <c r="AU68" s="9">
        <v>0</v>
      </c>
      <c r="AV68" s="9">
        <v>0</v>
      </c>
      <c r="AW68" s="19">
        <v>0</v>
      </c>
      <c r="AX68" s="46">
        <v>0</v>
      </c>
      <c r="AY68" s="92">
        <v>0</v>
      </c>
      <c r="AZ68" s="9">
        <v>0</v>
      </c>
      <c r="BA68" s="9">
        <v>0</v>
      </c>
      <c r="BB68" s="9">
        <v>0</v>
      </c>
      <c r="BC68" s="19">
        <v>0</v>
      </c>
      <c r="BD68" s="46">
        <v>0</v>
      </c>
      <c r="BE68" s="92">
        <v>0</v>
      </c>
      <c r="BF68" s="9">
        <v>0</v>
      </c>
      <c r="BG68" s="9">
        <v>0</v>
      </c>
      <c r="BH68" s="9">
        <v>0</v>
      </c>
      <c r="BI68" s="19">
        <v>0</v>
      </c>
      <c r="BJ68" s="46">
        <v>0</v>
      </c>
      <c r="BK68" s="92">
        <v>0</v>
      </c>
      <c r="BL68" s="9">
        <v>0</v>
      </c>
      <c r="BM68" s="9">
        <v>0</v>
      </c>
      <c r="BN68" s="9">
        <v>0</v>
      </c>
      <c r="BO68" s="19">
        <v>0</v>
      </c>
      <c r="BP68" s="46">
        <v>0</v>
      </c>
      <c r="BQ68" s="75"/>
      <c r="BR68" s="75"/>
    </row>
    <row r="69" spans="1:70" ht="19.5" customHeight="1" outlineLevel="1" x14ac:dyDescent="0.2">
      <c r="A69" s="63"/>
      <c r="B69" s="50" t="str">
        <v>INDUSTRIAL</v>
      </c>
      <c r="C69" s="92">
        <v>6</v>
      </c>
      <c r="D69" s="9">
        <v>0</v>
      </c>
      <c r="E69" s="9">
        <v>2224987</v>
      </c>
      <c r="F69" s="9">
        <v>370831.16666666669</v>
      </c>
      <c r="G69" s="19">
        <v>3000.26</v>
      </c>
      <c r="H69" s="46">
        <v>500.04333333333335</v>
      </c>
      <c r="I69" s="92">
        <v>6</v>
      </c>
      <c r="J69" s="9">
        <v>0</v>
      </c>
      <c r="K69" s="9">
        <v>5161318</v>
      </c>
      <c r="L69" s="9">
        <v>860219.66666666663</v>
      </c>
      <c r="M69" s="19">
        <v>11756</v>
      </c>
      <c r="N69" s="46">
        <v>1959.3333333333333</v>
      </c>
      <c r="O69" s="92">
        <v>13</v>
      </c>
      <c r="P69" s="9">
        <v>0</v>
      </c>
      <c r="Q69" s="9">
        <v>10436037</v>
      </c>
      <c r="R69" s="9">
        <v>802772.07692307688</v>
      </c>
      <c r="S69" s="19">
        <v>18395.22</v>
      </c>
      <c r="T69" s="46">
        <v>1415.0169230769231</v>
      </c>
      <c r="U69" s="92">
        <v>26</v>
      </c>
      <c r="V69" s="9">
        <v>0</v>
      </c>
      <c r="W69" s="9">
        <v>23149964</v>
      </c>
      <c r="X69" s="9">
        <v>890383.23076923075</v>
      </c>
      <c r="Y69" s="19">
        <v>69548.069999999992</v>
      </c>
      <c r="Z69" s="46">
        <v>2674.9257692307688</v>
      </c>
      <c r="AA69" s="92">
        <v>13</v>
      </c>
      <c r="AB69" s="9">
        <v>0</v>
      </c>
      <c r="AC69" s="9">
        <v>25638912</v>
      </c>
      <c r="AD69" s="9">
        <v>1972224</v>
      </c>
      <c r="AE69" s="19">
        <v>64480.62999999999</v>
      </c>
      <c r="AF69" s="46">
        <v>4960.0484615384612</v>
      </c>
      <c r="AG69" s="92">
        <v>8</v>
      </c>
      <c r="AH69" s="9">
        <v>0</v>
      </c>
      <c r="AI69" s="9">
        <v>5306991</v>
      </c>
      <c r="AJ69" s="9">
        <v>663373.875</v>
      </c>
      <c r="AK69" s="19">
        <v>22787.229999999996</v>
      </c>
      <c r="AL69" s="46">
        <v>2848.4037499999995</v>
      </c>
      <c r="AM69" s="92">
        <v>0</v>
      </c>
      <c r="AN69" s="9">
        <v>0</v>
      </c>
      <c r="AO69" s="9">
        <v>0</v>
      </c>
      <c r="AP69" s="9">
        <v>0</v>
      </c>
      <c r="AQ69" s="19">
        <v>0</v>
      </c>
      <c r="AR69" s="46">
        <v>0</v>
      </c>
      <c r="AS69" s="92">
        <v>0</v>
      </c>
      <c r="AT69" s="9">
        <v>0</v>
      </c>
      <c r="AU69" s="9">
        <v>0</v>
      </c>
      <c r="AV69" s="9">
        <v>0</v>
      </c>
      <c r="AW69" s="19">
        <v>0</v>
      </c>
      <c r="AX69" s="46">
        <v>0</v>
      </c>
      <c r="AY69" s="92">
        <v>0</v>
      </c>
      <c r="AZ69" s="9">
        <v>0</v>
      </c>
      <c r="BA69" s="9">
        <v>0</v>
      </c>
      <c r="BB69" s="9">
        <v>0</v>
      </c>
      <c r="BC69" s="19">
        <v>0</v>
      </c>
      <c r="BD69" s="46">
        <v>0</v>
      </c>
      <c r="BE69" s="92">
        <v>0</v>
      </c>
      <c r="BF69" s="9">
        <v>0</v>
      </c>
      <c r="BG69" s="9">
        <v>0</v>
      </c>
      <c r="BH69" s="9">
        <v>0</v>
      </c>
      <c r="BI69" s="19">
        <v>0</v>
      </c>
      <c r="BJ69" s="46">
        <v>0</v>
      </c>
      <c r="BK69" s="92">
        <v>72</v>
      </c>
      <c r="BL69" s="9">
        <v>0</v>
      </c>
      <c r="BM69" s="9">
        <v>71918209</v>
      </c>
      <c r="BN69" s="9">
        <v>998864.01388888888</v>
      </c>
      <c r="BO69" s="19">
        <v>189967.40999999997</v>
      </c>
      <c r="BP69" s="46">
        <v>2638.4362499999997</v>
      </c>
      <c r="BQ69" s="75"/>
      <c r="BR69" s="75"/>
    </row>
    <row r="70" spans="1:70" ht="19.5" customHeight="1" outlineLevel="1" x14ac:dyDescent="0.2">
      <c r="A70" s="64"/>
      <c r="B70" s="50" t="str">
        <v>AIRCONDITIONING/COGENERATION</v>
      </c>
      <c r="C70" s="93">
        <v>0</v>
      </c>
      <c r="D70" s="57">
        <v>0</v>
      </c>
      <c r="E70" s="65">
        <v>0</v>
      </c>
      <c r="F70" s="9">
        <v>0</v>
      </c>
      <c r="G70" s="51">
        <v>0</v>
      </c>
      <c r="H70" s="46">
        <v>0</v>
      </c>
      <c r="I70" s="93">
        <v>0</v>
      </c>
      <c r="J70" s="57">
        <v>0</v>
      </c>
      <c r="K70" s="65">
        <v>0</v>
      </c>
      <c r="L70" s="9">
        <v>0</v>
      </c>
      <c r="M70" s="51">
        <v>0</v>
      </c>
      <c r="N70" s="46">
        <v>0</v>
      </c>
      <c r="O70" s="93">
        <v>2</v>
      </c>
      <c r="P70" s="57">
        <v>0</v>
      </c>
      <c r="Q70" s="65">
        <v>12334</v>
      </c>
      <c r="R70" s="9">
        <v>6167</v>
      </c>
      <c r="S70" s="51">
        <v>89.720000000000013</v>
      </c>
      <c r="T70" s="46">
        <v>44.860000000000007</v>
      </c>
      <c r="U70" s="93">
        <v>0</v>
      </c>
      <c r="V70" s="57">
        <v>0</v>
      </c>
      <c r="W70" s="65">
        <v>0</v>
      </c>
      <c r="X70" s="9">
        <v>0</v>
      </c>
      <c r="Y70" s="51">
        <v>0</v>
      </c>
      <c r="Z70" s="46">
        <v>0</v>
      </c>
      <c r="AA70" s="93">
        <v>0</v>
      </c>
      <c r="AB70" s="57">
        <v>0</v>
      </c>
      <c r="AC70" s="65">
        <v>0</v>
      </c>
      <c r="AD70" s="9">
        <v>0</v>
      </c>
      <c r="AE70" s="51">
        <v>0</v>
      </c>
      <c r="AF70" s="46">
        <v>0</v>
      </c>
      <c r="AG70" s="93">
        <v>0</v>
      </c>
      <c r="AH70" s="57">
        <v>0</v>
      </c>
      <c r="AI70" s="65">
        <v>0</v>
      </c>
      <c r="AJ70" s="9">
        <v>0</v>
      </c>
      <c r="AK70" s="51">
        <v>0</v>
      </c>
      <c r="AL70" s="46">
        <v>0</v>
      </c>
      <c r="AM70" s="93">
        <v>0</v>
      </c>
      <c r="AN70" s="57">
        <v>0</v>
      </c>
      <c r="AO70" s="65">
        <v>0</v>
      </c>
      <c r="AP70" s="9">
        <v>0</v>
      </c>
      <c r="AQ70" s="51">
        <v>0</v>
      </c>
      <c r="AR70" s="46">
        <v>0</v>
      </c>
      <c r="AS70" s="93">
        <v>0</v>
      </c>
      <c r="AT70" s="57">
        <v>0</v>
      </c>
      <c r="AU70" s="65">
        <v>0</v>
      </c>
      <c r="AV70" s="9">
        <v>0</v>
      </c>
      <c r="AW70" s="51">
        <v>0</v>
      </c>
      <c r="AX70" s="46">
        <v>0</v>
      </c>
      <c r="AY70" s="93">
        <v>0</v>
      </c>
      <c r="AZ70" s="57">
        <v>0</v>
      </c>
      <c r="BA70" s="65">
        <v>0</v>
      </c>
      <c r="BB70" s="9">
        <v>0</v>
      </c>
      <c r="BC70" s="51">
        <v>0</v>
      </c>
      <c r="BD70" s="46">
        <v>0</v>
      </c>
      <c r="BE70" s="93">
        <v>0</v>
      </c>
      <c r="BF70" s="57">
        <v>0</v>
      </c>
      <c r="BG70" s="65">
        <v>0</v>
      </c>
      <c r="BH70" s="9">
        <v>0</v>
      </c>
      <c r="BI70" s="51">
        <v>0</v>
      </c>
      <c r="BJ70" s="46">
        <v>0</v>
      </c>
      <c r="BK70" s="93">
        <v>2</v>
      </c>
      <c r="BL70" s="57">
        <v>0</v>
      </c>
      <c r="BM70" s="65">
        <v>12334</v>
      </c>
      <c r="BN70" s="9">
        <v>6167</v>
      </c>
      <c r="BO70" s="51">
        <v>89.720000000000013</v>
      </c>
      <c r="BP70" s="46">
        <v>44.860000000000007</v>
      </c>
      <c r="BQ70" s="75"/>
      <c r="BR70" s="75"/>
    </row>
    <row r="71" spans="1:70" ht="19.5" customHeight="1" outlineLevel="1" thickBot="1" x14ac:dyDescent="0.25">
      <c r="A71" s="63"/>
      <c r="B71" s="87" t="str">
        <v>VIRTUAL INETRCONNECTION</v>
      </c>
      <c r="C71" s="93">
        <v>0</v>
      </c>
      <c r="D71" s="56">
        <v>0</v>
      </c>
      <c r="E71" s="65">
        <v>328</v>
      </c>
      <c r="F71" s="57">
        <v>0</v>
      </c>
      <c r="G71" s="51">
        <v>0.34</v>
      </c>
      <c r="H71" s="49">
        <v>0</v>
      </c>
      <c r="I71" s="93">
        <v>0</v>
      </c>
      <c r="J71" s="56">
        <v>0</v>
      </c>
      <c r="K71" s="65">
        <v>0</v>
      </c>
      <c r="L71" s="57">
        <v>0</v>
      </c>
      <c r="M71" s="51">
        <v>0</v>
      </c>
      <c r="N71" s="49">
        <v>0</v>
      </c>
      <c r="O71" s="93">
        <v>0</v>
      </c>
      <c r="P71" s="56">
        <v>0</v>
      </c>
      <c r="Q71" s="65">
        <v>0</v>
      </c>
      <c r="R71" s="57">
        <v>0</v>
      </c>
      <c r="S71" s="51">
        <v>0</v>
      </c>
      <c r="T71" s="49">
        <v>0</v>
      </c>
      <c r="U71" s="93">
        <v>0</v>
      </c>
      <c r="V71" s="56">
        <v>0</v>
      </c>
      <c r="W71" s="65">
        <v>0</v>
      </c>
      <c r="X71" s="57">
        <v>0</v>
      </c>
      <c r="Y71" s="51">
        <v>0</v>
      </c>
      <c r="Z71" s="49">
        <v>0</v>
      </c>
      <c r="AA71" s="93">
        <v>0</v>
      </c>
      <c r="AB71" s="56">
        <v>0</v>
      </c>
      <c r="AC71" s="65">
        <v>0</v>
      </c>
      <c r="AD71" s="57">
        <v>0</v>
      </c>
      <c r="AE71" s="51">
        <v>0</v>
      </c>
      <c r="AF71" s="49">
        <v>0</v>
      </c>
      <c r="AG71" s="93">
        <v>0</v>
      </c>
      <c r="AH71" s="56">
        <v>0</v>
      </c>
      <c r="AI71" s="65">
        <v>0</v>
      </c>
      <c r="AJ71" s="57">
        <v>0</v>
      </c>
      <c r="AK71" s="51">
        <v>0</v>
      </c>
      <c r="AL71" s="49">
        <v>0</v>
      </c>
      <c r="AM71" s="93">
        <v>0</v>
      </c>
      <c r="AN71" s="56">
        <v>0</v>
      </c>
      <c r="AO71" s="65">
        <v>0</v>
      </c>
      <c r="AP71" s="57">
        <v>0</v>
      </c>
      <c r="AQ71" s="51">
        <v>0</v>
      </c>
      <c r="AR71" s="49">
        <v>0</v>
      </c>
      <c r="AS71" s="93">
        <v>0</v>
      </c>
      <c r="AT71" s="56">
        <v>0</v>
      </c>
      <c r="AU71" s="65">
        <v>0</v>
      </c>
      <c r="AV71" s="57">
        <v>0</v>
      </c>
      <c r="AW71" s="51">
        <v>0</v>
      </c>
      <c r="AX71" s="49">
        <v>0</v>
      </c>
      <c r="AY71" s="93">
        <v>0</v>
      </c>
      <c r="AZ71" s="56">
        <v>0</v>
      </c>
      <c r="BA71" s="65">
        <v>0</v>
      </c>
      <c r="BB71" s="57">
        <v>0</v>
      </c>
      <c r="BC71" s="51">
        <v>0</v>
      </c>
      <c r="BD71" s="49">
        <v>0</v>
      </c>
      <c r="BE71" s="93">
        <v>0</v>
      </c>
      <c r="BF71" s="56">
        <v>0</v>
      </c>
      <c r="BG71" s="65">
        <v>0</v>
      </c>
      <c r="BH71" s="57">
        <v>0</v>
      </c>
      <c r="BI71" s="51">
        <v>0</v>
      </c>
      <c r="BJ71" s="49">
        <v>0</v>
      </c>
      <c r="BK71" s="93">
        <v>0</v>
      </c>
      <c r="BL71" s="56">
        <v>0</v>
      </c>
      <c r="BM71" s="65">
        <v>328</v>
      </c>
      <c r="BN71" s="57">
        <v>0</v>
      </c>
      <c r="BO71" s="51">
        <v>0.34</v>
      </c>
      <c r="BP71" s="49">
        <v>0</v>
      </c>
      <c r="BQ71" s="75"/>
      <c r="BR71" s="75"/>
    </row>
    <row r="72" spans="1:70" ht="20" x14ac:dyDescent="0.2">
      <c r="A72" s="62">
        <v>10</v>
      </c>
      <c r="B72" s="88" t="s">
        <v>90</v>
      </c>
      <c r="C72" s="90">
        <v>1</v>
      </c>
      <c r="D72" s="48">
        <v>0</v>
      </c>
      <c r="E72" s="39">
        <v>117297</v>
      </c>
      <c r="F72" s="39">
        <v>117297</v>
      </c>
      <c r="G72" s="45">
        <v>123.49</v>
      </c>
      <c r="H72" s="26">
        <v>123.49</v>
      </c>
      <c r="I72" s="90">
        <v>0</v>
      </c>
      <c r="J72" s="48">
        <v>0</v>
      </c>
      <c r="K72" s="39">
        <v>0</v>
      </c>
      <c r="L72" s="39">
        <v>0</v>
      </c>
      <c r="M72" s="45">
        <v>0</v>
      </c>
      <c r="N72" s="26">
        <v>0</v>
      </c>
      <c r="O72" s="90">
        <v>5</v>
      </c>
      <c r="P72" s="48">
        <v>0</v>
      </c>
      <c r="Q72" s="39">
        <v>6917050</v>
      </c>
      <c r="R72" s="39">
        <v>1383410</v>
      </c>
      <c r="S72" s="45">
        <v>11221.099999999999</v>
      </c>
      <c r="T72" s="26">
        <v>2244.2199999999998</v>
      </c>
      <c r="U72" s="90">
        <v>0</v>
      </c>
      <c r="V72" s="48">
        <v>0</v>
      </c>
      <c r="W72" s="39">
        <v>0</v>
      </c>
      <c r="X72" s="39">
        <v>0</v>
      </c>
      <c r="Y72" s="45">
        <v>0</v>
      </c>
      <c r="Z72" s="26">
        <v>0</v>
      </c>
      <c r="AA72" s="90">
        <v>0</v>
      </c>
      <c r="AB72" s="48">
        <v>0</v>
      </c>
      <c r="AC72" s="39">
        <v>0</v>
      </c>
      <c r="AD72" s="39">
        <v>0</v>
      </c>
      <c r="AE72" s="45">
        <v>0</v>
      </c>
      <c r="AF72" s="26">
        <v>0</v>
      </c>
      <c r="AG72" s="90">
        <v>0</v>
      </c>
      <c r="AH72" s="48">
        <v>0</v>
      </c>
      <c r="AI72" s="39">
        <v>0</v>
      </c>
      <c r="AJ72" s="39">
        <v>0</v>
      </c>
      <c r="AK72" s="45">
        <v>0</v>
      </c>
      <c r="AL72" s="26">
        <v>0</v>
      </c>
      <c r="AM72" s="90">
        <v>0</v>
      </c>
      <c r="AN72" s="48">
        <v>0</v>
      </c>
      <c r="AO72" s="39">
        <v>0</v>
      </c>
      <c r="AP72" s="39">
        <v>0</v>
      </c>
      <c r="AQ72" s="45">
        <v>0</v>
      </c>
      <c r="AR72" s="26">
        <v>0</v>
      </c>
      <c r="AS72" s="90">
        <v>0</v>
      </c>
      <c r="AT72" s="48">
        <v>0</v>
      </c>
      <c r="AU72" s="39">
        <v>0</v>
      </c>
      <c r="AV72" s="39">
        <v>0</v>
      </c>
      <c r="AW72" s="45">
        <v>0</v>
      </c>
      <c r="AX72" s="26">
        <v>0</v>
      </c>
      <c r="AY72" s="90">
        <v>0</v>
      </c>
      <c r="AZ72" s="48">
        <v>0</v>
      </c>
      <c r="BA72" s="39">
        <v>0</v>
      </c>
      <c r="BB72" s="39">
        <v>0</v>
      </c>
      <c r="BC72" s="45">
        <v>0</v>
      </c>
      <c r="BD72" s="26">
        <v>0</v>
      </c>
      <c r="BE72" s="90">
        <v>0</v>
      </c>
      <c r="BF72" s="48">
        <v>0</v>
      </c>
      <c r="BG72" s="39">
        <v>0</v>
      </c>
      <c r="BH72" s="39">
        <v>0</v>
      </c>
      <c r="BI72" s="45">
        <v>0</v>
      </c>
      <c r="BJ72" s="26">
        <v>0</v>
      </c>
      <c r="BK72" s="90">
        <v>6</v>
      </c>
      <c r="BL72" s="48">
        <v>0</v>
      </c>
      <c r="BM72" s="39">
        <v>7034347</v>
      </c>
      <c r="BN72" s="39">
        <v>1172391.1666666667</v>
      </c>
      <c r="BO72" s="45">
        <v>11344.589999999998</v>
      </c>
      <c r="BP72" s="26">
        <v>1890.7649999999996</v>
      </c>
      <c r="BQ72" s="75"/>
      <c r="BR72" s="75"/>
    </row>
    <row r="73" spans="1:70" ht="19.5" customHeight="1" outlineLevel="1" x14ac:dyDescent="0.2">
      <c r="A73" s="63"/>
      <c r="B73" s="50" t="str" cm="1">
        <f t="array" ref="B73:B78">$B$10:$B$15</f>
        <v>RESIDENTIAL</v>
      </c>
      <c r="C73" s="92">
        <v>0</v>
      </c>
      <c r="D73" s="9">
        <v>0</v>
      </c>
      <c r="E73" s="9">
        <v>0</v>
      </c>
      <c r="F73" s="9">
        <v>0</v>
      </c>
      <c r="G73" s="19">
        <v>0</v>
      </c>
      <c r="H73" s="46">
        <v>0</v>
      </c>
      <c r="I73" s="92">
        <v>0</v>
      </c>
      <c r="J73" s="9">
        <v>0</v>
      </c>
      <c r="K73" s="9">
        <v>0</v>
      </c>
      <c r="L73" s="9">
        <v>0</v>
      </c>
      <c r="M73" s="19">
        <v>0</v>
      </c>
      <c r="N73" s="46">
        <v>0</v>
      </c>
      <c r="O73" s="92">
        <v>0</v>
      </c>
      <c r="P73" s="9">
        <v>0</v>
      </c>
      <c r="Q73" s="9">
        <v>0</v>
      </c>
      <c r="R73" s="9">
        <v>0</v>
      </c>
      <c r="S73" s="19">
        <v>0</v>
      </c>
      <c r="T73" s="46">
        <v>0</v>
      </c>
      <c r="U73" s="92">
        <v>0</v>
      </c>
      <c r="V73" s="9">
        <v>0</v>
      </c>
      <c r="W73" s="9">
        <v>0</v>
      </c>
      <c r="X73" s="9">
        <v>0</v>
      </c>
      <c r="Y73" s="19">
        <v>0</v>
      </c>
      <c r="Z73" s="46">
        <v>0</v>
      </c>
      <c r="AA73" s="92">
        <v>0</v>
      </c>
      <c r="AB73" s="9">
        <v>0</v>
      </c>
      <c r="AC73" s="9">
        <v>0</v>
      </c>
      <c r="AD73" s="9">
        <v>0</v>
      </c>
      <c r="AE73" s="19">
        <v>0</v>
      </c>
      <c r="AF73" s="46">
        <v>0</v>
      </c>
      <c r="AG73" s="92">
        <v>0</v>
      </c>
      <c r="AH73" s="9">
        <v>0</v>
      </c>
      <c r="AI73" s="9">
        <v>0</v>
      </c>
      <c r="AJ73" s="9">
        <v>0</v>
      </c>
      <c r="AK73" s="19">
        <v>0</v>
      </c>
      <c r="AL73" s="46">
        <v>0</v>
      </c>
      <c r="AM73" s="92">
        <v>0</v>
      </c>
      <c r="AN73" s="9">
        <v>0</v>
      </c>
      <c r="AO73" s="9">
        <v>0</v>
      </c>
      <c r="AP73" s="9">
        <v>0</v>
      </c>
      <c r="AQ73" s="19">
        <v>0</v>
      </c>
      <c r="AR73" s="46">
        <v>0</v>
      </c>
      <c r="AS73" s="92">
        <v>0</v>
      </c>
      <c r="AT73" s="9">
        <v>0</v>
      </c>
      <c r="AU73" s="9">
        <v>0</v>
      </c>
      <c r="AV73" s="9">
        <v>0</v>
      </c>
      <c r="AW73" s="19">
        <v>0</v>
      </c>
      <c r="AX73" s="46">
        <v>0</v>
      </c>
      <c r="AY73" s="92">
        <v>0</v>
      </c>
      <c r="AZ73" s="9">
        <v>0</v>
      </c>
      <c r="BA73" s="9">
        <v>0</v>
      </c>
      <c r="BB73" s="9">
        <v>0</v>
      </c>
      <c r="BC73" s="19">
        <v>0</v>
      </c>
      <c r="BD73" s="46">
        <v>0</v>
      </c>
      <c r="BE73" s="92">
        <v>0</v>
      </c>
      <c r="BF73" s="9">
        <v>0</v>
      </c>
      <c r="BG73" s="9">
        <v>0</v>
      </c>
      <c r="BH73" s="9">
        <v>0</v>
      </c>
      <c r="BI73" s="19">
        <v>0</v>
      </c>
      <c r="BJ73" s="46">
        <v>0</v>
      </c>
      <c r="BK73" s="92">
        <v>0</v>
      </c>
      <c r="BL73" s="9">
        <v>0</v>
      </c>
      <c r="BM73" s="9">
        <v>0</v>
      </c>
      <c r="BN73" s="9">
        <v>0</v>
      </c>
      <c r="BO73" s="19">
        <v>0</v>
      </c>
      <c r="BP73" s="46">
        <v>0</v>
      </c>
      <c r="BQ73" s="75"/>
      <c r="BR73" s="75"/>
    </row>
    <row r="74" spans="1:70" ht="19.5" customHeight="1" outlineLevel="1" x14ac:dyDescent="0.2">
      <c r="A74" s="63"/>
      <c r="B74" s="50" t="str">
        <v>COMMERCIAL</v>
      </c>
      <c r="C74" s="92">
        <v>0</v>
      </c>
      <c r="D74" s="9">
        <v>0</v>
      </c>
      <c r="E74" s="9">
        <v>0</v>
      </c>
      <c r="F74" s="9">
        <v>0</v>
      </c>
      <c r="G74" s="19">
        <v>0</v>
      </c>
      <c r="H74" s="46">
        <v>0</v>
      </c>
      <c r="I74" s="92">
        <v>0</v>
      </c>
      <c r="J74" s="9">
        <v>0</v>
      </c>
      <c r="K74" s="9">
        <v>0</v>
      </c>
      <c r="L74" s="9">
        <v>0</v>
      </c>
      <c r="M74" s="19">
        <v>0</v>
      </c>
      <c r="N74" s="46">
        <v>0</v>
      </c>
      <c r="O74" s="92">
        <v>0</v>
      </c>
      <c r="P74" s="9">
        <v>0</v>
      </c>
      <c r="Q74" s="9">
        <v>0</v>
      </c>
      <c r="R74" s="9">
        <v>0</v>
      </c>
      <c r="S74" s="19">
        <v>0</v>
      </c>
      <c r="T74" s="46">
        <v>0</v>
      </c>
      <c r="U74" s="92">
        <v>0</v>
      </c>
      <c r="V74" s="9">
        <v>0</v>
      </c>
      <c r="W74" s="9">
        <v>0</v>
      </c>
      <c r="X74" s="9">
        <v>0</v>
      </c>
      <c r="Y74" s="19">
        <v>0</v>
      </c>
      <c r="Z74" s="46">
        <v>0</v>
      </c>
      <c r="AA74" s="92">
        <v>0</v>
      </c>
      <c r="AB74" s="9">
        <v>0</v>
      </c>
      <c r="AC74" s="9">
        <v>0</v>
      </c>
      <c r="AD74" s="9">
        <v>0</v>
      </c>
      <c r="AE74" s="19">
        <v>0</v>
      </c>
      <c r="AF74" s="46">
        <v>0</v>
      </c>
      <c r="AG74" s="92">
        <v>0</v>
      </c>
      <c r="AH74" s="9">
        <v>0</v>
      </c>
      <c r="AI74" s="9">
        <v>0</v>
      </c>
      <c r="AJ74" s="9">
        <v>0</v>
      </c>
      <c r="AK74" s="19">
        <v>0</v>
      </c>
      <c r="AL74" s="46">
        <v>0</v>
      </c>
      <c r="AM74" s="92">
        <v>0</v>
      </c>
      <c r="AN74" s="9">
        <v>0</v>
      </c>
      <c r="AO74" s="9">
        <v>0</v>
      </c>
      <c r="AP74" s="9">
        <v>0</v>
      </c>
      <c r="AQ74" s="19">
        <v>0</v>
      </c>
      <c r="AR74" s="46">
        <v>0</v>
      </c>
      <c r="AS74" s="92">
        <v>0</v>
      </c>
      <c r="AT74" s="9">
        <v>0</v>
      </c>
      <c r="AU74" s="9">
        <v>0</v>
      </c>
      <c r="AV74" s="9">
        <v>0</v>
      </c>
      <c r="AW74" s="19">
        <v>0</v>
      </c>
      <c r="AX74" s="46">
        <v>0</v>
      </c>
      <c r="AY74" s="92">
        <v>0</v>
      </c>
      <c r="AZ74" s="9">
        <v>0</v>
      </c>
      <c r="BA74" s="9">
        <v>0</v>
      </c>
      <c r="BB74" s="9">
        <v>0</v>
      </c>
      <c r="BC74" s="19">
        <v>0</v>
      </c>
      <c r="BD74" s="46">
        <v>0</v>
      </c>
      <c r="BE74" s="92">
        <v>0</v>
      </c>
      <c r="BF74" s="9">
        <v>0</v>
      </c>
      <c r="BG74" s="9">
        <v>0</v>
      </c>
      <c r="BH74" s="9">
        <v>0</v>
      </c>
      <c r="BI74" s="19">
        <v>0</v>
      </c>
      <c r="BJ74" s="46">
        <v>0</v>
      </c>
      <c r="BK74" s="92">
        <v>0</v>
      </c>
      <c r="BL74" s="9">
        <v>0</v>
      </c>
      <c r="BM74" s="9">
        <v>0</v>
      </c>
      <c r="BN74" s="9">
        <v>0</v>
      </c>
      <c r="BO74" s="19">
        <v>0</v>
      </c>
      <c r="BP74" s="46">
        <v>0</v>
      </c>
      <c r="BQ74" s="75"/>
      <c r="BR74" s="75"/>
    </row>
    <row r="75" spans="1:70" ht="19.5" customHeight="1" outlineLevel="1" x14ac:dyDescent="0.2">
      <c r="A75" s="63"/>
      <c r="B75" s="50" t="str">
        <v>CNG</v>
      </c>
      <c r="C75" s="92">
        <v>1</v>
      </c>
      <c r="D75" s="9">
        <v>0</v>
      </c>
      <c r="E75" s="9">
        <v>117297</v>
      </c>
      <c r="F75" s="9">
        <v>117297</v>
      </c>
      <c r="G75" s="19">
        <v>123.49</v>
      </c>
      <c r="H75" s="46">
        <v>123.49</v>
      </c>
      <c r="I75" s="92">
        <v>0</v>
      </c>
      <c r="J75" s="9">
        <v>0</v>
      </c>
      <c r="K75" s="9">
        <v>0</v>
      </c>
      <c r="L75" s="9">
        <v>0</v>
      </c>
      <c r="M75" s="19">
        <v>0</v>
      </c>
      <c r="N75" s="46">
        <v>0</v>
      </c>
      <c r="O75" s="92">
        <v>0</v>
      </c>
      <c r="P75" s="9">
        <v>0</v>
      </c>
      <c r="Q75" s="9">
        <v>0</v>
      </c>
      <c r="R75" s="9">
        <v>0</v>
      </c>
      <c r="S75" s="19">
        <v>0</v>
      </c>
      <c r="T75" s="46">
        <v>0</v>
      </c>
      <c r="U75" s="92">
        <v>0</v>
      </c>
      <c r="V75" s="9">
        <v>0</v>
      </c>
      <c r="W75" s="9">
        <v>0</v>
      </c>
      <c r="X75" s="9">
        <v>0</v>
      </c>
      <c r="Y75" s="19">
        <v>0</v>
      </c>
      <c r="Z75" s="46">
        <v>0</v>
      </c>
      <c r="AA75" s="92">
        <v>0</v>
      </c>
      <c r="AB75" s="9">
        <v>0</v>
      </c>
      <c r="AC75" s="9">
        <v>0</v>
      </c>
      <c r="AD75" s="9">
        <v>0</v>
      </c>
      <c r="AE75" s="19">
        <v>0</v>
      </c>
      <c r="AF75" s="46">
        <v>0</v>
      </c>
      <c r="AG75" s="92">
        <v>0</v>
      </c>
      <c r="AH75" s="9">
        <v>0</v>
      </c>
      <c r="AI75" s="9">
        <v>0</v>
      </c>
      <c r="AJ75" s="9">
        <v>0</v>
      </c>
      <c r="AK75" s="19">
        <v>0</v>
      </c>
      <c r="AL75" s="46">
        <v>0</v>
      </c>
      <c r="AM75" s="92">
        <v>0</v>
      </c>
      <c r="AN75" s="9">
        <v>0</v>
      </c>
      <c r="AO75" s="9">
        <v>0</v>
      </c>
      <c r="AP75" s="9">
        <v>0</v>
      </c>
      <c r="AQ75" s="19">
        <v>0</v>
      </c>
      <c r="AR75" s="46">
        <v>0</v>
      </c>
      <c r="AS75" s="92">
        <v>0</v>
      </c>
      <c r="AT75" s="9">
        <v>0</v>
      </c>
      <c r="AU75" s="9">
        <v>0</v>
      </c>
      <c r="AV75" s="9">
        <v>0</v>
      </c>
      <c r="AW75" s="19">
        <v>0</v>
      </c>
      <c r="AX75" s="46">
        <v>0</v>
      </c>
      <c r="AY75" s="92">
        <v>0</v>
      </c>
      <c r="AZ75" s="9">
        <v>0</v>
      </c>
      <c r="BA75" s="9">
        <v>0</v>
      </c>
      <c r="BB75" s="9">
        <v>0</v>
      </c>
      <c r="BC75" s="19">
        <v>0</v>
      </c>
      <c r="BD75" s="46">
        <v>0</v>
      </c>
      <c r="BE75" s="92">
        <v>0</v>
      </c>
      <c r="BF75" s="9">
        <v>0</v>
      </c>
      <c r="BG75" s="9">
        <v>0</v>
      </c>
      <c r="BH75" s="9">
        <v>0</v>
      </c>
      <c r="BI75" s="19">
        <v>0</v>
      </c>
      <c r="BJ75" s="46">
        <v>0</v>
      </c>
      <c r="BK75" s="92">
        <v>1</v>
      </c>
      <c r="BL75" s="9">
        <v>0</v>
      </c>
      <c r="BM75" s="9">
        <v>117297</v>
      </c>
      <c r="BN75" s="9">
        <v>117297</v>
      </c>
      <c r="BO75" s="19">
        <v>123.49</v>
      </c>
      <c r="BP75" s="46">
        <v>123.49</v>
      </c>
      <c r="BQ75" s="75"/>
      <c r="BR75" s="75"/>
    </row>
    <row r="76" spans="1:70" ht="19.5" customHeight="1" outlineLevel="1" x14ac:dyDescent="0.2">
      <c r="A76" s="63"/>
      <c r="B76" s="50" t="str">
        <v>INDUSTRIAL</v>
      </c>
      <c r="C76" s="92">
        <v>0</v>
      </c>
      <c r="D76" s="9">
        <v>0</v>
      </c>
      <c r="E76" s="9">
        <v>0</v>
      </c>
      <c r="F76" s="9">
        <v>0</v>
      </c>
      <c r="G76" s="19">
        <v>0</v>
      </c>
      <c r="H76" s="46">
        <v>0</v>
      </c>
      <c r="I76" s="92">
        <v>0</v>
      </c>
      <c r="J76" s="9">
        <v>0</v>
      </c>
      <c r="K76" s="9">
        <v>0</v>
      </c>
      <c r="L76" s="9">
        <v>0</v>
      </c>
      <c r="M76" s="19">
        <v>0</v>
      </c>
      <c r="N76" s="46">
        <v>0</v>
      </c>
      <c r="O76" s="92">
        <v>5</v>
      </c>
      <c r="P76" s="9">
        <v>0</v>
      </c>
      <c r="Q76" s="9">
        <v>6917050</v>
      </c>
      <c r="R76" s="9">
        <v>1383410</v>
      </c>
      <c r="S76" s="19">
        <v>11221.099999999999</v>
      </c>
      <c r="T76" s="46">
        <v>2244.2199999999998</v>
      </c>
      <c r="U76" s="92">
        <v>0</v>
      </c>
      <c r="V76" s="9">
        <v>0</v>
      </c>
      <c r="W76" s="9">
        <v>0</v>
      </c>
      <c r="X76" s="9">
        <v>0</v>
      </c>
      <c r="Y76" s="19">
        <v>0</v>
      </c>
      <c r="Z76" s="46">
        <v>0</v>
      </c>
      <c r="AA76" s="92">
        <v>0</v>
      </c>
      <c r="AB76" s="9">
        <v>0</v>
      </c>
      <c r="AC76" s="9">
        <v>0</v>
      </c>
      <c r="AD76" s="9">
        <v>0</v>
      </c>
      <c r="AE76" s="19">
        <v>0</v>
      </c>
      <c r="AF76" s="46">
        <v>0</v>
      </c>
      <c r="AG76" s="92">
        <v>0</v>
      </c>
      <c r="AH76" s="9">
        <v>0</v>
      </c>
      <c r="AI76" s="9">
        <v>0</v>
      </c>
      <c r="AJ76" s="9">
        <v>0</v>
      </c>
      <c r="AK76" s="19">
        <v>0</v>
      </c>
      <c r="AL76" s="46">
        <v>0</v>
      </c>
      <c r="AM76" s="92">
        <v>0</v>
      </c>
      <c r="AN76" s="9">
        <v>0</v>
      </c>
      <c r="AO76" s="9">
        <v>0</v>
      </c>
      <c r="AP76" s="9">
        <v>0</v>
      </c>
      <c r="AQ76" s="19">
        <v>0</v>
      </c>
      <c r="AR76" s="46">
        <v>0</v>
      </c>
      <c r="AS76" s="92">
        <v>0</v>
      </c>
      <c r="AT76" s="9">
        <v>0</v>
      </c>
      <c r="AU76" s="9">
        <v>0</v>
      </c>
      <c r="AV76" s="9">
        <v>0</v>
      </c>
      <c r="AW76" s="19">
        <v>0</v>
      </c>
      <c r="AX76" s="46">
        <v>0</v>
      </c>
      <c r="AY76" s="92">
        <v>0</v>
      </c>
      <c r="AZ76" s="9">
        <v>0</v>
      </c>
      <c r="BA76" s="9">
        <v>0</v>
      </c>
      <c r="BB76" s="9">
        <v>0</v>
      </c>
      <c r="BC76" s="19">
        <v>0</v>
      </c>
      <c r="BD76" s="46">
        <v>0</v>
      </c>
      <c r="BE76" s="92">
        <v>0</v>
      </c>
      <c r="BF76" s="9">
        <v>0</v>
      </c>
      <c r="BG76" s="9">
        <v>0</v>
      </c>
      <c r="BH76" s="9">
        <v>0</v>
      </c>
      <c r="BI76" s="19">
        <v>0</v>
      </c>
      <c r="BJ76" s="46">
        <v>0</v>
      </c>
      <c r="BK76" s="92">
        <v>5</v>
      </c>
      <c r="BL76" s="9">
        <v>0</v>
      </c>
      <c r="BM76" s="9">
        <v>6917050</v>
      </c>
      <c r="BN76" s="9">
        <v>1383410</v>
      </c>
      <c r="BO76" s="19">
        <v>11221.099999999999</v>
      </c>
      <c r="BP76" s="46">
        <v>2244.2199999999998</v>
      </c>
      <c r="BQ76" s="75"/>
      <c r="BR76" s="75"/>
    </row>
    <row r="77" spans="1:70" ht="19.5" customHeight="1" outlineLevel="1" x14ac:dyDescent="0.2">
      <c r="A77" s="64"/>
      <c r="B77" s="50" t="str">
        <v>AIRCONDITIONING/COGENERATION</v>
      </c>
      <c r="C77" s="93">
        <v>0</v>
      </c>
      <c r="D77" s="57">
        <v>0</v>
      </c>
      <c r="E77" s="65">
        <v>0</v>
      </c>
      <c r="F77" s="9">
        <v>0</v>
      </c>
      <c r="G77" s="51">
        <v>0</v>
      </c>
      <c r="H77" s="46">
        <v>0</v>
      </c>
      <c r="I77" s="93">
        <v>0</v>
      </c>
      <c r="J77" s="57">
        <v>0</v>
      </c>
      <c r="K77" s="65">
        <v>0</v>
      </c>
      <c r="L77" s="9">
        <v>0</v>
      </c>
      <c r="M77" s="51">
        <v>0</v>
      </c>
      <c r="N77" s="46">
        <v>0</v>
      </c>
      <c r="O77" s="93">
        <v>0</v>
      </c>
      <c r="P77" s="57">
        <v>0</v>
      </c>
      <c r="Q77" s="65">
        <v>0</v>
      </c>
      <c r="R77" s="9">
        <v>0</v>
      </c>
      <c r="S77" s="51">
        <v>0</v>
      </c>
      <c r="T77" s="46">
        <v>0</v>
      </c>
      <c r="U77" s="93">
        <v>0</v>
      </c>
      <c r="V77" s="57">
        <v>0</v>
      </c>
      <c r="W77" s="65">
        <v>0</v>
      </c>
      <c r="X77" s="9">
        <v>0</v>
      </c>
      <c r="Y77" s="51">
        <v>0</v>
      </c>
      <c r="Z77" s="46">
        <v>0</v>
      </c>
      <c r="AA77" s="93">
        <v>0</v>
      </c>
      <c r="AB77" s="57">
        <v>0</v>
      </c>
      <c r="AC77" s="65">
        <v>0</v>
      </c>
      <c r="AD77" s="9">
        <v>0</v>
      </c>
      <c r="AE77" s="51">
        <v>0</v>
      </c>
      <c r="AF77" s="46">
        <v>0</v>
      </c>
      <c r="AG77" s="93">
        <v>0</v>
      </c>
      <c r="AH77" s="57">
        <v>0</v>
      </c>
      <c r="AI77" s="65">
        <v>0</v>
      </c>
      <c r="AJ77" s="9">
        <v>0</v>
      </c>
      <c r="AK77" s="51">
        <v>0</v>
      </c>
      <c r="AL77" s="46">
        <v>0</v>
      </c>
      <c r="AM77" s="93">
        <v>0</v>
      </c>
      <c r="AN77" s="57">
        <v>0</v>
      </c>
      <c r="AO77" s="65">
        <v>0</v>
      </c>
      <c r="AP77" s="9">
        <v>0</v>
      </c>
      <c r="AQ77" s="51">
        <v>0</v>
      </c>
      <c r="AR77" s="46">
        <v>0</v>
      </c>
      <c r="AS77" s="93">
        <v>0</v>
      </c>
      <c r="AT77" s="57">
        <v>0</v>
      </c>
      <c r="AU77" s="65">
        <v>0</v>
      </c>
      <c r="AV77" s="9">
        <v>0</v>
      </c>
      <c r="AW77" s="51">
        <v>0</v>
      </c>
      <c r="AX77" s="46">
        <v>0</v>
      </c>
      <c r="AY77" s="93">
        <v>0</v>
      </c>
      <c r="AZ77" s="57">
        <v>0</v>
      </c>
      <c r="BA77" s="65">
        <v>0</v>
      </c>
      <c r="BB77" s="9">
        <v>0</v>
      </c>
      <c r="BC77" s="51">
        <v>0</v>
      </c>
      <c r="BD77" s="46">
        <v>0</v>
      </c>
      <c r="BE77" s="93">
        <v>0</v>
      </c>
      <c r="BF77" s="57">
        <v>0</v>
      </c>
      <c r="BG77" s="65">
        <v>0</v>
      </c>
      <c r="BH77" s="9">
        <v>0</v>
      </c>
      <c r="BI77" s="51">
        <v>0</v>
      </c>
      <c r="BJ77" s="46">
        <v>0</v>
      </c>
      <c r="BK77" s="93">
        <v>0</v>
      </c>
      <c r="BL77" s="57">
        <v>0</v>
      </c>
      <c r="BM77" s="65">
        <v>0</v>
      </c>
      <c r="BN77" s="9">
        <v>0</v>
      </c>
      <c r="BO77" s="51">
        <v>0</v>
      </c>
      <c r="BP77" s="46">
        <v>0</v>
      </c>
      <c r="BQ77" s="75"/>
      <c r="BR77" s="75"/>
    </row>
    <row r="78" spans="1:70" ht="19.5" customHeight="1" outlineLevel="1" thickBot="1" x14ac:dyDescent="0.25">
      <c r="A78" s="63"/>
      <c r="B78" s="87" t="str">
        <v>VIRTUAL INETRCONNECTION</v>
      </c>
      <c r="C78" s="93">
        <v>0</v>
      </c>
      <c r="D78" s="56">
        <v>0</v>
      </c>
      <c r="E78" s="65">
        <v>0</v>
      </c>
      <c r="F78" s="57">
        <v>0</v>
      </c>
      <c r="G78" s="51">
        <v>0</v>
      </c>
      <c r="H78" s="49">
        <v>0</v>
      </c>
      <c r="I78" s="93">
        <v>0</v>
      </c>
      <c r="J78" s="56">
        <v>0</v>
      </c>
      <c r="K78" s="65">
        <v>0</v>
      </c>
      <c r="L78" s="57">
        <v>0</v>
      </c>
      <c r="M78" s="51">
        <v>0</v>
      </c>
      <c r="N78" s="49">
        <v>0</v>
      </c>
      <c r="O78" s="93">
        <v>0</v>
      </c>
      <c r="P78" s="56">
        <v>0</v>
      </c>
      <c r="Q78" s="65">
        <v>0</v>
      </c>
      <c r="R78" s="57">
        <v>0</v>
      </c>
      <c r="S78" s="51">
        <v>0</v>
      </c>
      <c r="T78" s="49">
        <v>0</v>
      </c>
      <c r="U78" s="93">
        <v>0</v>
      </c>
      <c r="V78" s="56">
        <v>0</v>
      </c>
      <c r="W78" s="65">
        <v>0</v>
      </c>
      <c r="X78" s="57">
        <v>0</v>
      </c>
      <c r="Y78" s="51">
        <v>0</v>
      </c>
      <c r="Z78" s="49">
        <v>0</v>
      </c>
      <c r="AA78" s="93">
        <v>0</v>
      </c>
      <c r="AB78" s="56">
        <v>0</v>
      </c>
      <c r="AC78" s="65">
        <v>0</v>
      </c>
      <c r="AD78" s="57">
        <v>0</v>
      </c>
      <c r="AE78" s="51">
        <v>0</v>
      </c>
      <c r="AF78" s="49">
        <v>0</v>
      </c>
      <c r="AG78" s="93">
        <v>0</v>
      </c>
      <c r="AH78" s="56">
        <v>0</v>
      </c>
      <c r="AI78" s="65">
        <v>0</v>
      </c>
      <c r="AJ78" s="57">
        <v>0</v>
      </c>
      <c r="AK78" s="51">
        <v>0</v>
      </c>
      <c r="AL78" s="49">
        <v>0</v>
      </c>
      <c r="AM78" s="93">
        <v>0</v>
      </c>
      <c r="AN78" s="56">
        <v>0</v>
      </c>
      <c r="AO78" s="65">
        <v>0</v>
      </c>
      <c r="AP78" s="57">
        <v>0</v>
      </c>
      <c r="AQ78" s="51">
        <v>0</v>
      </c>
      <c r="AR78" s="49">
        <v>0</v>
      </c>
      <c r="AS78" s="93">
        <v>0</v>
      </c>
      <c r="AT78" s="56">
        <v>0</v>
      </c>
      <c r="AU78" s="65">
        <v>0</v>
      </c>
      <c r="AV78" s="57">
        <v>0</v>
      </c>
      <c r="AW78" s="51">
        <v>0</v>
      </c>
      <c r="AX78" s="49">
        <v>0</v>
      </c>
      <c r="AY78" s="93">
        <v>0</v>
      </c>
      <c r="AZ78" s="56">
        <v>0</v>
      </c>
      <c r="BA78" s="65">
        <v>0</v>
      </c>
      <c r="BB78" s="57">
        <v>0</v>
      </c>
      <c r="BC78" s="51">
        <v>0</v>
      </c>
      <c r="BD78" s="49">
        <v>0</v>
      </c>
      <c r="BE78" s="93">
        <v>0</v>
      </c>
      <c r="BF78" s="56">
        <v>0</v>
      </c>
      <c r="BG78" s="65">
        <v>0</v>
      </c>
      <c r="BH78" s="57">
        <v>0</v>
      </c>
      <c r="BI78" s="51">
        <v>0</v>
      </c>
      <c r="BJ78" s="49">
        <v>0</v>
      </c>
      <c r="BK78" s="93">
        <v>0</v>
      </c>
      <c r="BL78" s="56">
        <v>0</v>
      </c>
      <c r="BM78" s="65">
        <v>0</v>
      </c>
      <c r="BN78" s="57">
        <v>0</v>
      </c>
      <c r="BO78" s="51">
        <v>0</v>
      </c>
      <c r="BP78" s="49">
        <v>0</v>
      </c>
      <c r="BQ78" s="75"/>
      <c r="BR78" s="75"/>
    </row>
    <row r="79" spans="1:70" ht="20" outlineLevel="1" x14ac:dyDescent="0.2">
      <c r="A79" s="62">
        <v>11</v>
      </c>
      <c r="B79" s="88" t="s">
        <v>91</v>
      </c>
      <c r="C79" s="90">
        <v>15322</v>
      </c>
      <c r="D79" s="48">
        <v>0</v>
      </c>
      <c r="E79" s="39">
        <v>15605944</v>
      </c>
      <c r="F79" s="39">
        <v>1018.5317843623548</v>
      </c>
      <c r="G79" s="45">
        <v>98515.01</v>
      </c>
      <c r="H79" s="26">
        <v>6.4296443023104031</v>
      </c>
      <c r="I79" s="90">
        <v>8949</v>
      </c>
      <c r="J79" s="48">
        <v>0</v>
      </c>
      <c r="K79" s="39">
        <v>6977082</v>
      </c>
      <c r="L79" s="39">
        <v>779.64934629567551</v>
      </c>
      <c r="M79" s="45">
        <v>73447.700000000012</v>
      </c>
      <c r="N79" s="26">
        <v>8.2073639512794738</v>
      </c>
      <c r="O79" s="90">
        <v>13716</v>
      </c>
      <c r="P79" s="48">
        <v>0</v>
      </c>
      <c r="Q79" s="39">
        <v>10868991</v>
      </c>
      <c r="R79" s="39">
        <v>792.43153980752402</v>
      </c>
      <c r="S79" s="45">
        <v>161596.46</v>
      </c>
      <c r="T79" s="26">
        <v>11.78160250801983</v>
      </c>
      <c r="U79" s="90">
        <v>162</v>
      </c>
      <c r="V79" s="48">
        <v>0</v>
      </c>
      <c r="W79" s="39">
        <v>9461487</v>
      </c>
      <c r="X79" s="39">
        <v>58404.240740740737</v>
      </c>
      <c r="Y79" s="45">
        <v>31139.999999999996</v>
      </c>
      <c r="Z79" s="26">
        <v>192.2222222222222</v>
      </c>
      <c r="AA79" s="90">
        <v>513</v>
      </c>
      <c r="AB79" s="48">
        <v>0</v>
      </c>
      <c r="AC79" s="39">
        <v>26025404</v>
      </c>
      <c r="AD79" s="39">
        <v>50731.781676413259</v>
      </c>
      <c r="AE79" s="45">
        <v>74396.72</v>
      </c>
      <c r="AF79" s="26">
        <v>145.02284600389865</v>
      </c>
      <c r="AG79" s="90">
        <v>157</v>
      </c>
      <c r="AH79" s="48">
        <v>0</v>
      </c>
      <c r="AI79" s="39">
        <v>41580289</v>
      </c>
      <c r="AJ79" s="39">
        <v>264842.6050955414</v>
      </c>
      <c r="AK79" s="45">
        <v>84911.829999999987</v>
      </c>
      <c r="AL79" s="26">
        <v>540.83968152866237</v>
      </c>
      <c r="AM79" s="90">
        <v>0</v>
      </c>
      <c r="AN79" s="48">
        <v>0</v>
      </c>
      <c r="AO79" s="39">
        <v>0</v>
      </c>
      <c r="AP79" s="39">
        <v>0</v>
      </c>
      <c r="AQ79" s="45">
        <v>0</v>
      </c>
      <c r="AR79" s="26">
        <v>0</v>
      </c>
      <c r="AS79" s="90">
        <v>0</v>
      </c>
      <c r="AT79" s="48">
        <v>0</v>
      </c>
      <c r="AU79" s="39">
        <v>0</v>
      </c>
      <c r="AV79" s="39">
        <v>0</v>
      </c>
      <c r="AW79" s="45">
        <v>0</v>
      </c>
      <c r="AX79" s="26">
        <v>0</v>
      </c>
      <c r="AY79" s="90">
        <v>0</v>
      </c>
      <c r="AZ79" s="48">
        <v>0</v>
      </c>
      <c r="BA79" s="39">
        <v>0</v>
      </c>
      <c r="BB79" s="39">
        <v>0</v>
      </c>
      <c r="BC79" s="45">
        <v>0</v>
      </c>
      <c r="BD79" s="26">
        <v>0</v>
      </c>
      <c r="BE79" s="90">
        <v>0</v>
      </c>
      <c r="BF79" s="48">
        <v>0</v>
      </c>
      <c r="BG79" s="39">
        <v>0</v>
      </c>
      <c r="BH79" s="39">
        <v>0</v>
      </c>
      <c r="BI79" s="45">
        <v>0</v>
      </c>
      <c r="BJ79" s="26">
        <v>0</v>
      </c>
      <c r="BK79" s="90">
        <v>38819</v>
      </c>
      <c r="BL79" s="48">
        <v>0</v>
      </c>
      <c r="BM79" s="39">
        <v>110519197</v>
      </c>
      <c r="BN79" s="39">
        <v>2847.0387439140627</v>
      </c>
      <c r="BO79" s="45">
        <v>524007.72000000003</v>
      </c>
      <c r="BP79" s="26">
        <v>13.498743398851079</v>
      </c>
      <c r="BQ79" s="75"/>
      <c r="BR79" s="75"/>
    </row>
    <row r="80" spans="1:70" ht="19.5" customHeight="1" outlineLevel="1" x14ac:dyDescent="0.2">
      <c r="A80" s="63"/>
      <c r="B80" s="50" t="str" cm="1">
        <f t="array" ref="B80:B85">$B$10:$B$15</f>
        <v>RESIDENTIAL</v>
      </c>
      <c r="C80" s="92">
        <v>14901</v>
      </c>
      <c r="D80" s="9">
        <v>0</v>
      </c>
      <c r="E80" s="9">
        <v>2184516</v>
      </c>
      <c r="F80" s="9">
        <v>146.60197302194484</v>
      </c>
      <c r="G80" s="19">
        <v>60175.03</v>
      </c>
      <c r="H80" s="46">
        <v>4.0383215891550899</v>
      </c>
      <c r="I80" s="92">
        <v>8687</v>
      </c>
      <c r="J80" s="9">
        <v>0</v>
      </c>
      <c r="K80" s="9">
        <v>1379735</v>
      </c>
      <c r="L80" s="9">
        <v>158.82755842062852</v>
      </c>
      <c r="M80" s="19">
        <v>48148.69</v>
      </c>
      <c r="N80" s="46">
        <v>5.5426142511799243</v>
      </c>
      <c r="O80" s="92">
        <v>13165</v>
      </c>
      <c r="P80" s="9">
        <v>0</v>
      </c>
      <c r="Q80" s="9">
        <v>1602643</v>
      </c>
      <c r="R80" s="9">
        <v>121.73513102924422</v>
      </c>
      <c r="S80" s="19">
        <v>71138.559999999998</v>
      </c>
      <c r="T80" s="46">
        <v>5.403612609191037</v>
      </c>
      <c r="U80" s="92">
        <v>150</v>
      </c>
      <c r="V80" s="9">
        <v>0</v>
      </c>
      <c r="W80" s="9">
        <v>11589</v>
      </c>
      <c r="X80" s="9">
        <v>77.260000000000005</v>
      </c>
      <c r="Y80" s="19">
        <v>1045.6399999999996</v>
      </c>
      <c r="Z80" s="46">
        <v>6.9709333333333312</v>
      </c>
      <c r="AA80" s="92">
        <v>490</v>
      </c>
      <c r="AB80" s="9">
        <v>0</v>
      </c>
      <c r="AC80" s="9">
        <v>60152</v>
      </c>
      <c r="AD80" s="9">
        <v>122.75918367346939</v>
      </c>
      <c r="AE80" s="19">
        <v>3496.4899999999971</v>
      </c>
      <c r="AF80" s="46">
        <v>7.1356938775510148</v>
      </c>
      <c r="AG80" s="92">
        <v>148</v>
      </c>
      <c r="AH80" s="9">
        <v>0</v>
      </c>
      <c r="AI80" s="9">
        <v>26770</v>
      </c>
      <c r="AJ80" s="9">
        <v>180.87837837837839</v>
      </c>
      <c r="AK80" s="19">
        <v>1339.3700000000008</v>
      </c>
      <c r="AL80" s="46">
        <v>9.0497972972973031</v>
      </c>
      <c r="AM80" s="92">
        <v>0</v>
      </c>
      <c r="AN80" s="9">
        <v>0</v>
      </c>
      <c r="AO80" s="9">
        <v>0</v>
      </c>
      <c r="AP80" s="9">
        <v>0</v>
      </c>
      <c r="AQ80" s="19">
        <v>0</v>
      </c>
      <c r="AR80" s="46">
        <v>0</v>
      </c>
      <c r="AS80" s="92">
        <v>0</v>
      </c>
      <c r="AT80" s="9">
        <v>0</v>
      </c>
      <c r="AU80" s="9">
        <v>0</v>
      </c>
      <c r="AV80" s="9">
        <v>0</v>
      </c>
      <c r="AW80" s="19">
        <v>0</v>
      </c>
      <c r="AX80" s="46">
        <v>0</v>
      </c>
      <c r="AY80" s="92">
        <v>0</v>
      </c>
      <c r="AZ80" s="9">
        <v>0</v>
      </c>
      <c r="BA80" s="9">
        <v>0</v>
      </c>
      <c r="BB80" s="9">
        <v>0</v>
      </c>
      <c r="BC80" s="19">
        <v>0</v>
      </c>
      <c r="BD80" s="46">
        <v>0</v>
      </c>
      <c r="BE80" s="92">
        <v>0</v>
      </c>
      <c r="BF80" s="9">
        <v>0</v>
      </c>
      <c r="BG80" s="9">
        <v>0</v>
      </c>
      <c r="BH80" s="9">
        <v>0</v>
      </c>
      <c r="BI80" s="19">
        <v>0</v>
      </c>
      <c r="BJ80" s="46">
        <v>0</v>
      </c>
      <c r="BK80" s="92">
        <v>37541</v>
      </c>
      <c r="BL80" s="9">
        <v>0</v>
      </c>
      <c r="BM80" s="9">
        <v>5265405</v>
      </c>
      <c r="BN80" s="9">
        <v>140.25745185264111</v>
      </c>
      <c r="BO80" s="19">
        <v>185343.78</v>
      </c>
      <c r="BP80" s="46">
        <v>4.9371029008284273</v>
      </c>
      <c r="BQ80" s="75"/>
      <c r="BR80" s="75"/>
    </row>
    <row r="81" spans="1:70" ht="19.5" customHeight="1" outlineLevel="1" x14ac:dyDescent="0.2">
      <c r="A81" s="63"/>
      <c r="B81" s="50" t="str">
        <v>COMMERCIAL</v>
      </c>
      <c r="C81" s="92">
        <v>415</v>
      </c>
      <c r="D81" s="9">
        <v>0</v>
      </c>
      <c r="E81" s="9">
        <v>1981274</v>
      </c>
      <c r="F81" s="9">
        <v>4774.1542168674696</v>
      </c>
      <c r="G81" s="19">
        <v>28496.400000000001</v>
      </c>
      <c r="H81" s="46">
        <v>68.666024096385541</v>
      </c>
      <c r="I81" s="92">
        <v>256</v>
      </c>
      <c r="J81" s="9">
        <v>0</v>
      </c>
      <c r="K81" s="9">
        <v>955182</v>
      </c>
      <c r="L81" s="9">
        <v>3731.1796875</v>
      </c>
      <c r="M81" s="19">
        <v>16730.41</v>
      </c>
      <c r="N81" s="46">
        <v>65.353164062499999</v>
      </c>
      <c r="O81" s="92">
        <v>540</v>
      </c>
      <c r="P81" s="9">
        <v>0</v>
      </c>
      <c r="Q81" s="9">
        <v>4257080</v>
      </c>
      <c r="R81" s="9">
        <v>7883.4814814814818</v>
      </c>
      <c r="S81" s="19">
        <v>73382.720000000001</v>
      </c>
      <c r="T81" s="46">
        <v>135.89392592592594</v>
      </c>
      <c r="U81" s="92">
        <v>3</v>
      </c>
      <c r="V81" s="9">
        <v>0</v>
      </c>
      <c r="W81" s="9">
        <v>8423</v>
      </c>
      <c r="X81" s="9">
        <v>2807.6666666666665</v>
      </c>
      <c r="Y81" s="19">
        <v>169.69</v>
      </c>
      <c r="Z81" s="46">
        <v>56.563333333333333</v>
      </c>
      <c r="AA81" s="92">
        <v>9</v>
      </c>
      <c r="AB81" s="9">
        <v>0</v>
      </c>
      <c r="AC81" s="9">
        <v>52327</v>
      </c>
      <c r="AD81" s="9">
        <v>5814.1111111111113</v>
      </c>
      <c r="AE81" s="19">
        <v>911.12000000000012</v>
      </c>
      <c r="AF81" s="46">
        <v>101.23555555555556</v>
      </c>
      <c r="AG81" s="92">
        <v>2</v>
      </c>
      <c r="AH81" s="9">
        <v>0</v>
      </c>
      <c r="AI81" s="9">
        <v>315</v>
      </c>
      <c r="AJ81" s="9">
        <v>157.5</v>
      </c>
      <c r="AK81" s="19">
        <v>18.440000000000001</v>
      </c>
      <c r="AL81" s="46">
        <v>9.2200000000000006</v>
      </c>
      <c r="AM81" s="92">
        <v>0</v>
      </c>
      <c r="AN81" s="9">
        <v>0</v>
      </c>
      <c r="AO81" s="9">
        <v>0</v>
      </c>
      <c r="AP81" s="9">
        <v>0</v>
      </c>
      <c r="AQ81" s="19">
        <v>0</v>
      </c>
      <c r="AR81" s="46">
        <v>0</v>
      </c>
      <c r="AS81" s="92">
        <v>0</v>
      </c>
      <c r="AT81" s="9">
        <v>0</v>
      </c>
      <c r="AU81" s="9">
        <v>0</v>
      </c>
      <c r="AV81" s="9">
        <v>0</v>
      </c>
      <c r="AW81" s="19">
        <v>0</v>
      </c>
      <c r="AX81" s="46">
        <v>0</v>
      </c>
      <c r="AY81" s="92">
        <v>0</v>
      </c>
      <c r="AZ81" s="9">
        <v>0</v>
      </c>
      <c r="BA81" s="9">
        <v>0</v>
      </c>
      <c r="BB81" s="9">
        <v>0</v>
      </c>
      <c r="BC81" s="19">
        <v>0</v>
      </c>
      <c r="BD81" s="46">
        <v>0</v>
      </c>
      <c r="BE81" s="92">
        <v>0</v>
      </c>
      <c r="BF81" s="9">
        <v>0</v>
      </c>
      <c r="BG81" s="9">
        <v>0</v>
      </c>
      <c r="BH81" s="9">
        <v>0</v>
      </c>
      <c r="BI81" s="19">
        <v>0</v>
      </c>
      <c r="BJ81" s="46">
        <v>0</v>
      </c>
      <c r="BK81" s="92">
        <v>1225</v>
      </c>
      <c r="BL81" s="9">
        <v>0</v>
      </c>
      <c r="BM81" s="9">
        <v>7254601</v>
      </c>
      <c r="BN81" s="9">
        <v>5922.1232653061224</v>
      </c>
      <c r="BO81" s="19">
        <v>119708.78</v>
      </c>
      <c r="BP81" s="46">
        <v>97.721453061224494</v>
      </c>
      <c r="BQ81" s="75"/>
      <c r="BR81" s="75"/>
    </row>
    <row r="82" spans="1:70" ht="19.5" customHeight="1" outlineLevel="1" x14ac:dyDescent="0.2">
      <c r="A82" s="63"/>
      <c r="B82" s="50" t="str">
        <v>CNG</v>
      </c>
      <c r="C82" s="92">
        <v>0</v>
      </c>
      <c r="D82" s="9">
        <v>0</v>
      </c>
      <c r="E82" s="9">
        <v>0</v>
      </c>
      <c r="F82" s="9">
        <v>0</v>
      </c>
      <c r="G82" s="19">
        <v>0</v>
      </c>
      <c r="H82" s="46">
        <v>0</v>
      </c>
      <c r="I82" s="92">
        <v>0</v>
      </c>
      <c r="J82" s="9">
        <v>0</v>
      </c>
      <c r="K82" s="9">
        <v>0</v>
      </c>
      <c r="L82" s="9">
        <v>0</v>
      </c>
      <c r="M82" s="19">
        <v>0</v>
      </c>
      <c r="N82" s="46">
        <v>0</v>
      </c>
      <c r="O82" s="92">
        <v>0</v>
      </c>
      <c r="P82" s="9">
        <v>0</v>
      </c>
      <c r="Q82" s="9">
        <v>0</v>
      </c>
      <c r="R82" s="9">
        <v>0</v>
      </c>
      <c r="S82" s="19">
        <v>0</v>
      </c>
      <c r="T82" s="46">
        <v>0</v>
      </c>
      <c r="U82" s="92">
        <v>0</v>
      </c>
      <c r="V82" s="9">
        <v>0</v>
      </c>
      <c r="W82" s="9">
        <v>0</v>
      </c>
      <c r="X82" s="9">
        <v>0</v>
      </c>
      <c r="Y82" s="19">
        <v>0</v>
      </c>
      <c r="Z82" s="46">
        <v>0</v>
      </c>
      <c r="AA82" s="92">
        <v>0</v>
      </c>
      <c r="AB82" s="9">
        <v>0</v>
      </c>
      <c r="AC82" s="9">
        <v>0</v>
      </c>
      <c r="AD82" s="9">
        <v>0</v>
      </c>
      <c r="AE82" s="19">
        <v>0</v>
      </c>
      <c r="AF82" s="46">
        <v>0</v>
      </c>
      <c r="AG82" s="92">
        <v>0</v>
      </c>
      <c r="AH82" s="9">
        <v>0</v>
      </c>
      <c r="AI82" s="9">
        <v>0</v>
      </c>
      <c r="AJ82" s="9">
        <v>0</v>
      </c>
      <c r="AK82" s="19">
        <v>0</v>
      </c>
      <c r="AL82" s="46">
        <v>0</v>
      </c>
      <c r="AM82" s="92">
        <v>0</v>
      </c>
      <c r="AN82" s="9">
        <v>0</v>
      </c>
      <c r="AO82" s="9">
        <v>0</v>
      </c>
      <c r="AP82" s="9">
        <v>0</v>
      </c>
      <c r="AQ82" s="19">
        <v>0</v>
      </c>
      <c r="AR82" s="46">
        <v>0</v>
      </c>
      <c r="AS82" s="92">
        <v>0</v>
      </c>
      <c r="AT82" s="9">
        <v>0</v>
      </c>
      <c r="AU82" s="9">
        <v>0</v>
      </c>
      <c r="AV82" s="9">
        <v>0</v>
      </c>
      <c r="AW82" s="19">
        <v>0</v>
      </c>
      <c r="AX82" s="46">
        <v>0</v>
      </c>
      <c r="AY82" s="92">
        <v>0</v>
      </c>
      <c r="AZ82" s="9">
        <v>0</v>
      </c>
      <c r="BA82" s="9">
        <v>0</v>
      </c>
      <c r="BB82" s="9">
        <v>0</v>
      </c>
      <c r="BC82" s="19">
        <v>0</v>
      </c>
      <c r="BD82" s="46">
        <v>0</v>
      </c>
      <c r="BE82" s="92">
        <v>0</v>
      </c>
      <c r="BF82" s="9">
        <v>0</v>
      </c>
      <c r="BG82" s="9">
        <v>0</v>
      </c>
      <c r="BH82" s="9">
        <v>0</v>
      </c>
      <c r="BI82" s="19">
        <v>0</v>
      </c>
      <c r="BJ82" s="46">
        <v>0</v>
      </c>
      <c r="BK82" s="92">
        <v>0</v>
      </c>
      <c r="BL82" s="9">
        <v>0</v>
      </c>
      <c r="BM82" s="9">
        <v>0</v>
      </c>
      <c r="BN82" s="9">
        <v>0</v>
      </c>
      <c r="BO82" s="19">
        <v>0</v>
      </c>
      <c r="BP82" s="46">
        <v>0</v>
      </c>
      <c r="BQ82" s="75"/>
      <c r="BR82" s="75"/>
    </row>
    <row r="83" spans="1:70" ht="19.5" customHeight="1" outlineLevel="1" x14ac:dyDescent="0.2">
      <c r="A83" s="63"/>
      <c r="B83" s="50" t="str">
        <v>INDUSTRIAL</v>
      </c>
      <c r="C83" s="92">
        <v>6</v>
      </c>
      <c r="D83" s="9">
        <v>0</v>
      </c>
      <c r="E83" s="9">
        <v>11440015</v>
      </c>
      <c r="F83" s="9">
        <v>1906669.1666666667</v>
      </c>
      <c r="G83" s="19">
        <v>9843.44</v>
      </c>
      <c r="H83" s="46">
        <v>1640.5733333333335</v>
      </c>
      <c r="I83" s="92">
        <v>6</v>
      </c>
      <c r="J83" s="9">
        <v>0</v>
      </c>
      <c r="K83" s="9">
        <v>4642165</v>
      </c>
      <c r="L83" s="9">
        <v>773694.16666666663</v>
      </c>
      <c r="M83" s="19">
        <v>8568.6</v>
      </c>
      <c r="N83" s="46">
        <v>1428.1000000000001</v>
      </c>
      <c r="O83" s="92">
        <v>7</v>
      </c>
      <c r="P83" s="9">
        <v>0</v>
      </c>
      <c r="Q83" s="9">
        <v>4932140</v>
      </c>
      <c r="R83" s="9">
        <v>704591.42857142852</v>
      </c>
      <c r="S83" s="19">
        <v>16646.72</v>
      </c>
      <c r="T83" s="46">
        <v>2378.1028571428574</v>
      </c>
      <c r="U83" s="92">
        <v>9</v>
      </c>
      <c r="V83" s="9">
        <v>0</v>
      </c>
      <c r="W83" s="9">
        <v>9441475</v>
      </c>
      <c r="X83" s="9">
        <v>1049052.7777777778</v>
      </c>
      <c r="Y83" s="19">
        <v>29924.67</v>
      </c>
      <c r="Z83" s="46">
        <v>3324.9633333333331</v>
      </c>
      <c r="AA83" s="92">
        <v>14</v>
      </c>
      <c r="AB83" s="9">
        <v>0</v>
      </c>
      <c r="AC83" s="9">
        <v>25912925</v>
      </c>
      <c r="AD83" s="9">
        <v>1850923.2142857143</v>
      </c>
      <c r="AE83" s="19">
        <v>69989.11</v>
      </c>
      <c r="AF83" s="46">
        <v>4999.2221428571429</v>
      </c>
      <c r="AG83" s="92">
        <v>7</v>
      </c>
      <c r="AH83" s="9">
        <v>0</v>
      </c>
      <c r="AI83" s="9">
        <v>41553204</v>
      </c>
      <c r="AJ83" s="9">
        <v>5936172</v>
      </c>
      <c r="AK83" s="19">
        <v>83554.01999999999</v>
      </c>
      <c r="AL83" s="46">
        <v>11936.288571428569</v>
      </c>
      <c r="AM83" s="92">
        <v>0</v>
      </c>
      <c r="AN83" s="9">
        <v>0</v>
      </c>
      <c r="AO83" s="9">
        <v>0</v>
      </c>
      <c r="AP83" s="9">
        <v>0</v>
      </c>
      <c r="AQ83" s="19">
        <v>0</v>
      </c>
      <c r="AR83" s="46">
        <v>0</v>
      </c>
      <c r="AS83" s="92">
        <v>0</v>
      </c>
      <c r="AT83" s="9">
        <v>0</v>
      </c>
      <c r="AU83" s="9">
        <v>0</v>
      </c>
      <c r="AV83" s="9">
        <v>0</v>
      </c>
      <c r="AW83" s="19">
        <v>0</v>
      </c>
      <c r="AX83" s="46">
        <v>0</v>
      </c>
      <c r="AY83" s="92">
        <v>0</v>
      </c>
      <c r="AZ83" s="9">
        <v>0</v>
      </c>
      <c r="BA83" s="9">
        <v>0</v>
      </c>
      <c r="BB83" s="9">
        <v>0</v>
      </c>
      <c r="BC83" s="19">
        <v>0</v>
      </c>
      <c r="BD83" s="46">
        <v>0</v>
      </c>
      <c r="BE83" s="92">
        <v>0</v>
      </c>
      <c r="BF83" s="9">
        <v>0</v>
      </c>
      <c r="BG83" s="9">
        <v>0</v>
      </c>
      <c r="BH83" s="9">
        <v>0</v>
      </c>
      <c r="BI83" s="19">
        <v>0</v>
      </c>
      <c r="BJ83" s="46">
        <v>0</v>
      </c>
      <c r="BK83" s="92">
        <v>49</v>
      </c>
      <c r="BL83" s="9">
        <v>0</v>
      </c>
      <c r="BM83" s="9">
        <v>97921924</v>
      </c>
      <c r="BN83" s="9">
        <v>1998406.612244898</v>
      </c>
      <c r="BO83" s="19">
        <v>218526.56</v>
      </c>
      <c r="BP83" s="46">
        <v>4459.7257142857143</v>
      </c>
      <c r="BQ83" s="75"/>
      <c r="BR83" s="75"/>
    </row>
    <row r="84" spans="1:70" ht="19.5" customHeight="1" outlineLevel="1" x14ac:dyDescent="0.2">
      <c r="A84" s="64"/>
      <c r="B84" s="50" t="str">
        <v>AIRCONDITIONING/COGENERATION</v>
      </c>
      <c r="C84" s="93">
        <v>0</v>
      </c>
      <c r="D84" s="57">
        <v>0</v>
      </c>
      <c r="E84" s="65">
        <v>0</v>
      </c>
      <c r="F84" s="9">
        <v>0</v>
      </c>
      <c r="G84" s="51">
        <v>0</v>
      </c>
      <c r="H84" s="46">
        <v>0</v>
      </c>
      <c r="I84" s="93">
        <v>0</v>
      </c>
      <c r="J84" s="57">
        <v>0</v>
      </c>
      <c r="K84" s="65">
        <v>0</v>
      </c>
      <c r="L84" s="9">
        <v>0</v>
      </c>
      <c r="M84" s="51">
        <v>0</v>
      </c>
      <c r="N84" s="46">
        <v>0</v>
      </c>
      <c r="O84" s="93">
        <v>4</v>
      </c>
      <c r="P84" s="57">
        <v>0</v>
      </c>
      <c r="Q84" s="65">
        <v>77128</v>
      </c>
      <c r="R84" s="9">
        <v>19282</v>
      </c>
      <c r="S84" s="51">
        <v>428.46</v>
      </c>
      <c r="T84" s="46">
        <v>107.11499999999999</v>
      </c>
      <c r="U84" s="93">
        <v>0</v>
      </c>
      <c r="V84" s="57">
        <v>0</v>
      </c>
      <c r="W84" s="65">
        <v>0</v>
      </c>
      <c r="X84" s="9">
        <v>0</v>
      </c>
      <c r="Y84" s="51">
        <v>0</v>
      </c>
      <c r="Z84" s="46">
        <v>0</v>
      </c>
      <c r="AA84" s="93">
        <v>0</v>
      </c>
      <c r="AB84" s="57">
        <v>0</v>
      </c>
      <c r="AC84" s="65">
        <v>0</v>
      </c>
      <c r="AD84" s="9">
        <v>0</v>
      </c>
      <c r="AE84" s="51">
        <v>0</v>
      </c>
      <c r="AF84" s="46">
        <v>0</v>
      </c>
      <c r="AG84" s="93">
        <v>0</v>
      </c>
      <c r="AH84" s="57">
        <v>0</v>
      </c>
      <c r="AI84" s="65">
        <v>0</v>
      </c>
      <c r="AJ84" s="9">
        <v>0</v>
      </c>
      <c r="AK84" s="51">
        <v>0</v>
      </c>
      <c r="AL84" s="46">
        <v>0</v>
      </c>
      <c r="AM84" s="93">
        <v>0</v>
      </c>
      <c r="AN84" s="57">
        <v>0</v>
      </c>
      <c r="AO84" s="65">
        <v>0</v>
      </c>
      <c r="AP84" s="9">
        <v>0</v>
      </c>
      <c r="AQ84" s="51">
        <v>0</v>
      </c>
      <c r="AR84" s="46">
        <v>0</v>
      </c>
      <c r="AS84" s="93">
        <v>0</v>
      </c>
      <c r="AT84" s="57">
        <v>0</v>
      </c>
      <c r="AU84" s="65">
        <v>0</v>
      </c>
      <c r="AV84" s="9">
        <v>0</v>
      </c>
      <c r="AW84" s="51">
        <v>0</v>
      </c>
      <c r="AX84" s="46">
        <v>0</v>
      </c>
      <c r="AY84" s="93">
        <v>0</v>
      </c>
      <c r="AZ84" s="57">
        <v>0</v>
      </c>
      <c r="BA84" s="65">
        <v>0</v>
      </c>
      <c r="BB84" s="9">
        <v>0</v>
      </c>
      <c r="BC84" s="51">
        <v>0</v>
      </c>
      <c r="BD84" s="46">
        <v>0</v>
      </c>
      <c r="BE84" s="93">
        <v>0</v>
      </c>
      <c r="BF84" s="57">
        <v>0</v>
      </c>
      <c r="BG84" s="65">
        <v>0</v>
      </c>
      <c r="BH84" s="9">
        <v>0</v>
      </c>
      <c r="BI84" s="51">
        <v>0</v>
      </c>
      <c r="BJ84" s="46">
        <v>0</v>
      </c>
      <c r="BK84" s="93">
        <v>4</v>
      </c>
      <c r="BL84" s="57">
        <v>0</v>
      </c>
      <c r="BM84" s="65">
        <v>77128</v>
      </c>
      <c r="BN84" s="9">
        <v>19282</v>
      </c>
      <c r="BO84" s="51">
        <v>428.46</v>
      </c>
      <c r="BP84" s="46">
        <v>107.11499999999999</v>
      </c>
      <c r="BQ84" s="75"/>
      <c r="BR84" s="75"/>
    </row>
    <row r="85" spans="1:70" ht="19.5" customHeight="1" outlineLevel="1" thickBot="1" x14ac:dyDescent="0.25">
      <c r="A85" s="63"/>
      <c r="B85" s="87" t="str">
        <v>VIRTUAL INETRCONNECTION</v>
      </c>
      <c r="C85" s="93">
        <v>0</v>
      </c>
      <c r="D85" s="56">
        <v>0</v>
      </c>
      <c r="E85" s="65">
        <v>139</v>
      </c>
      <c r="F85" s="57">
        <v>0</v>
      </c>
      <c r="G85" s="51">
        <v>0.14000000000000001</v>
      </c>
      <c r="H85" s="49">
        <v>0</v>
      </c>
      <c r="I85" s="93">
        <v>0</v>
      </c>
      <c r="J85" s="56">
        <v>0</v>
      </c>
      <c r="K85" s="65">
        <v>0</v>
      </c>
      <c r="L85" s="57">
        <v>0</v>
      </c>
      <c r="M85" s="51">
        <v>0</v>
      </c>
      <c r="N85" s="49">
        <v>0</v>
      </c>
      <c r="O85" s="93">
        <v>0</v>
      </c>
      <c r="P85" s="56">
        <v>0</v>
      </c>
      <c r="Q85" s="65">
        <v>0</v>
      </c>
      <c r="R85" s="57">
        <v>0</v>
      </c>
      <c r="S85" s="51">
        <v>0</v>
      </c>
      <c r="T85" s="49">
        <v>0</v>
      </c>
      <c r="U85" s="93">
        <v>0</v>
      </c>
      <c r="V85" s="56">
        <v>0</v>
      </c>
      <c r="W85" s="65">
        <v>0</v>
      </c>
      <c r="X85" s="57">
        <v>0</v>
      </c>
      <c r="Y85" s="51">
        <v>0</v>
      </c>
      <c r="Z85" s="49">
        <v>0</v>
      </c>
      <c r="AA85" s="93">
        <v>0</v>
      </c>
      <c r="AB85" s="56">
        <v>0</v>
      </c>
      <c r="AC85" s="65">
        <v>0</v>
      </c>
      <c r="AD85" s="57">
        <v>0</v>
      </c>
      <c r="AE85" s="51">
        <v>0</v>
      </c>
      <c r="AF85" s="49">
        <v>0</v>
      </c>
      <c r="AG85" s="93">
        <v>0</v>
      </c>
      <c r="AH85" s="56">
        <v>0</v>
      </c>
      <c r="AI85" s="65">
        <v>0</v>
      </c>
      <c r="AJ85" s="57">
        <v>0</v>
      </c>
      <c r="AK85" s="51">
        <v>0</v>
      </c>
      <c r="AL85" s="49">
        <v>0</v>
      </c>
      <c r="AM85" s="93">
        <v>0</v>
      </c>
      <c r="AN85" s="56">
        <v>0</v>
      </c>
      <c r="AO85" s="65">
        <v>0</v>
      </c>
      <c r="AP85" s="57">
        <v>0</v>
      </c>
      <c r="AQ85" s="51">
        <v>0</v>
      </c>
      <c r="AR85" s="49">
        <v>0</v>
      </c>
      <c r="AS85" s="93">
        <v>0</v>
      </c>
      <c r="AT85" s="56">
        <v>0</v>
      </c>
      <c r="AU85" s="65">
        <v>0</v>
      </c>
      <c r="AV85" s="57">
        <v>0</v>
      </c>
      <c r="AW85" s="51">
        <v>0</v>
      </c>
      <c r="AX85" s="49">
        <v>0</v>
      </c>
      <c r="AY85" s="93">
        <v>0</v>
      </c>
      <c r="AZ85" s="56">
        <v>0</v>
      </c>
      <c r="BA85" s="65">
        <v>0</v>
      </c>
      <c r="BB85" s="57">
        <v>0</v>
      </c>
      <c r="BC85" s="51">
        <v>0</v>
      </c>
      <c r="BD85" s="49">
        <v>0</v>
      </c>
      <c r="BE85" s="93">
        <v>0</v>
      </c>
      <c r="BF85" s="56">
        <v>0</v>
      </c>
      <c r="BG85" s="65">
        <v>0</v>
      </c>
      <c r="BH85" s="57">
        <v>0</v>
      </c>
      <c r="BI85" s="51">
        <v>0</v>
      </c>
      <c r="BJ85" s="49">
        <v>0</v>
      </c>
      <c r="BK85" s="93">
        <v>0</v>
      </c>
      <c r="BL85" s="56">
        <v>0</v>
      </c>
      <c r="BM85" s="65">
        <v>139</v>
      </c>
      <c r="BN85" s="57">
        <v>0</v>
      </c>
      <c r="BO85" s="51">
        <v>0.14000000000000001</v>
      </c>
      <c r="BP85" s="49">
        <v>0</v>
      </c>
      <c r="BQ85" s="75"/>
      <c r="BR85" s="75"/>
    </row>
    <row r="86" spans="1:70" ht="20" outlineLevel="1" x14ac:dyDescent="0.2">
      <c r="A86" s="62">
        <v>12</v>
      </c>
      <c r="B86" s="88" t="s">
        <v>92</v>
      </c>
      <c r="C86" s="90">
        <v>1</v>
      </c>
      <c r="D86" s="48">
        <v>0</v>
      </c>
      <c r="E86" s="39">
        <v>2822920</v>
      </c>
      <c r="F86" s="39">
        <v>2822920</v>
      </c>
      <c r="G86" s="45">
        <v>7523.27</v>
      </c>
      <c r="H86" s="26">
        <v>7523.27</v>
      </c>
      <c r="I86" s="90">
        <v>0</v>
      </c>
      <c r="J86" s="48">
        <v>0</v>
      </c>
      <c r="K86" s="39">
        <v>0</v>
      </c>
      <c r="L86" s="39">
        <v>0</v>
      </c>
      <c r="M86" s="45">
        <v>0</v>
      </c>
      <c r="N86" s="26">
        <v>0</v>
      </c>
      <c r="O86" s="90">
        <v>0</v>
      </c>
      <c r="P86" s="48">
        <v>0</v>
      </c>
      <c r="Q86" s="39">
        <v>0</v>
      </c>
      <c r="R86" s="39">
        <v>0</v>
      </c>
      <c r="S86" s="45">
        <v>0</v>
      </c>
      <c r="T86" s="26">
        <v>0</v>
      </c>
      <c r="U86" s="90">
        <v>0</v>
      </c>
      <c r="V86" s="48">
        <v>0</v>
      </c>
      <c r="W86" s="39">
        <v>0</v>
      </c>
      <c r="X86" s="39">
        <v>0</v>
      </c>
      <c r="Y86" s="45">
        <v>0</v>
      </c>
      <c r="Z86" s="26">
        <v>0</v>
      </c>
      <c r="AA86" s="90">
        <v>0</v>
      </c>
      <c r="AB86" s="48">
        <v>0</v>
      </c>
      <c r="AC86" s="39">
        <v>0</v>
      </c>
      <c r="AD86" s="39">
        <v>0</v>
      </c>
      <c r="AE86" s="45">
        <v>0</v>
      </c>
      <c r="AF86" s="26">
        <v>0</v>
      </c>
      <c r="AG86" s="90">
        <v>0</v>
      </c>
      <c r="AH86" s="48">
        <v>0</v>
      </c>
      <c r="AI86" s="39">
        <v>0</v>
      </c>
      <c r="AJ86" s="39">
        <v>0</v>
      </c>
      <c r="AK86" s="45">
        <v>0</v>
      </c>
      <c r="AL86" s="26">
        <v>0</v>
      </c>
      <c r="AM86" s="90">
        <v>0</v>
      </c>
      <c r="AN86" s="48">
        <v>0</v>
      </c>
      <c r="AO86" s="39">
        <v>0</v>
      </c>
      <c r="AP86" s="39">
        <v>0</v>
      </c>
      <c r="AQ86" s="45">
        <v>0</v>
      </c>
      <c r="AR86" s="26">
        <v>0</v>
      </c>
      <c r="AS86" s="90">
        <v>0</v>
      </c>
      <c r="AT86" s="48">
        <v>0</v>
      </c>
      <c r="AU86" s="39">
        <v>0</v>
      </c>
      <c r="AV86" s="39">
        <v>0</v>
      </c>
      <c r="AW86" s="45">
        <v>0</v>
      </c>
      <c r="AX86" s="26">
        <v>0</v>
      </c>
      <c r="AY86" s="90">
        <v>0</v>
      </c>
      <c r="AZ86" s="48">
        <v>0</v>
      </c>
      <c r="BA86" s="39">
        <v>0</v>
      </c>
      <c r="BB86" s="39">
        <v>0</v>
      </c>
      <c r="BC86" s="45">
        <v>0</v>
      </c>
      <c r="BD86" s="26">
        <v>0</v>
      </c>
      <c r="BE86" s="90">
        <v>0</v>
      </c>
      <c r="BF86" s="48">
        <v>0</v>
      </c>
      <c r="BG86" s="39">
        <v>0</v>
      </c>
      <c r="BH86" s="39">
        <v>0</v>
      </c>
      <c r="BI86" s="45">
        <v>0</v>
      </c>
      <c r="BJ86" s="26">
        <v>0</v>
      </c>
      <c r="BK86" s="90">
        <v>1</v>
      </c>
      <c r="BL86" s="48">
        <v>0</v>
      </c>
      <c r="BM86" s="39">
        <v>2822920</v>
      </c>
      <c r="BN86" s="39">
        <v>2822920</v>
      </c>
      <c r="BO86" s="45">
        <v>7523.27</v>
      </c>
      <c r="BP86" s="26">
        <v>7523.27</v>
      </c>
      <c r="BQ86" s="75"/>
      <c r="BR86" s="75"/>
    </row>
    <row r="87" spans="1:70" ht="19.5" customHeight="1" outlineLevel="1" x14ac:dyDescent="0.2">
      <c r="A87" s="63"/>
      <c r="B87" s="50" t="str" cm="1">
        <f t="array" ref="B87:B92">$B$10:$B$15</f>
        <v>RESIDENTIAL</v>
      </c>
      <c r="C87" s="92">
        <v>0</v>
      </c>
      <c r="D87" s="9">
        <v>0</v>
      </c>
      <c r="E87" s="9">
        <v>0</v>
      </c>
      <c r="F87" s="9">
        <v>0</v>
      </c>
      <c r="G87" s="19">
        <v>0</v>
      </c>
      <c r="H87" s="46">
        <v>0</v>
      </c>
      <c r="I87" s="92">
        <v>0</v>
      </c>
      <c r="J87" s="9">
        <v>0</v>
      </c>
      <c r="K87" s="9">
        <v>0</v>
      </c>
      <c r="L87" s="9">
        <v>0</v>
      </c>
      <c r="M87" s="19">
        <v>0</v>
      </c>
      <c r="N87" s="46">
        <v>0</v>
      </c>
      <c r="O87" s="92">
        <v>0</v>
      </c>
      <c r="P87" s="9">
        <v>0</v>
      </c>
      <c r="Q87" s="9">
        <v>0</v>
      </c>
      <c r="R87" s="9">
        <v>0</v>
      </c>
      <c r="S87" s="19">
        <v>0</v>
      </c>
      <c r="T87" s="46">
        <v>0</v>
      </c>
      <c r="U87" s="92">
        <v>0</v>
      </c>
      <c r="V87" s="9">
        <v>0</v>
      </c>
      <c r="W87" s="9">
        <v>0</v>
      </c>
      <c r="X87" s="9">
        <v>0</v>
      </c>
      <c r="Y87" s="19">
        <v>0</v>
      </c>
      <c r="Z87" s="46">
        <v>0</v>
      </c>
      <c r="AA87" s="92">
        <v>0</v>
      </c>
      <c r="AB87" s="9">
        <v>0</v>
      </c>
      <c r="AC87" s="9">
        <v>0</v>
      </c>
      <c r="AD87" s="9">
        <v>0</v>
      </c>
      <c r="AE87" s="19">
        <v>0</v>
      </c>
      <c r="AF87" s="46">
        <v>0</v>
      </c>
      <c r="AG87" s="92">
        <v>0</v>
      </c>
      <c r="AH87" s="9">
        <v>0</v>
      </c>
      <c r="AI87" s="9">
        <v>0</v>
      </c>
      <c r="AJ87" s="9">
        <v>0</v>
      </c>
      <c r="AK87" s="19">
        <v>0</v>
      </c>
      <c r="AL87" s="46">
        <v>0</v>
      </c>
      <c r="AM87" s="92">
        <v>0</v>
      </c>
      <c r="AN87" s="9">
        <v>0</v>
      </c>
      <c r="AO87" s="9">
        <v>0</v>
      </c>
      <c r="AP87" s="9">
        <v>0</v>
      </c>
      <c r="AQ87" s="19">
        <v>0</v>
      </c>
      <c r="AR87" s="46">
        <v>0</v>
      </c>
      <c r="AS87" s="92">
        <v>0</v>
      </c>
      <c r="AT87" s="9">
        <v>0</v>
      </c>
      <c r="AU87" s="9">
        <v>0</v>
      </c>
      <c r="AV87" s="9">
        <v>0</v>
      </c>
      <c r="AW87" s="19">
        <v>0</v>
      </c>
      <c r="AX87" s="46">
        <v>0</v>
      </c>
      <c r="AY87" s="92">
        <v>0</v>
      </c>
      <c r="AZ87" s="9">
        <v>0</v>
      </c>
      <c r="BA87" s="9">
        <v>0</v>
      </c>
      <c r="BB87" s="9">
        <v>0</v>
      </c>
      <c r="BC87" s="19">
        <v>0</v>
      </c>
      <c r="BD87" s="46">
        <v>0</v>
      </c>
      <c r="BE87" s="92">
        <v>0</v>
      </c>
      <c r="BF87" s="9">
        <v>0</v>
      </c>
      <c r="BG87" s="9">
        <v>0</v>
      </c>
      <c r="BH87" s="9">
        <v>0</v>
      </c>
      <c r="BI87" s="19">
        <v>0</v>
      </c>
      <c r="BJ87" s="46">
        <v>0</v>
      </c>
      <c r="BK87" s="92">
        <v>0</v>
      </c>
      <c r="BL87" s="9">
        <v>0</v>
      </c>
      <c r="BM87" s="9">
        <v>0</v>
      </c>
      <c r="BN87" s="9">
        <v>0</v>
      </c>
      <c r="BO87" s="19">
        <v>0</v>
      </c>
      <c r="BP87" s="46">
        <v>0</v>
      </c>
      <c r="BQ87" s="75"/>
      <c r="BR87" s="75"/>
    </row>
    <row r="88" spans="1:70" ht="19.5" customHeight="1" outlineLevel="1" x14ac:dyDescent="0.2">
      <c r="A88" s="63"/>
      <c r="B88" s="50" t="str">
        <v>COMMERCIAL</v>
      </c>
      <c r="C88" s="92">
        <v>0</v>
      </c>
      <c r="D88" s="9">
        <v>0</v>
      </c>
      <c r="E88" s="9">
        <v>0</v>
      </c>
      <c r="F88" s="9">
        <v>0</v>
      </c>
      <c r="G88" s="19">
        <v>0</v>
      </c>
      <c r="H88" s="46">
        <v>0</v>
      </c>
      <c r="I88" s="92">
        <v>0</v>
      </c>
      <c r="J88" s="9">
        <v>0</v>
      </c>
      <c r="K88" s="9">
        <v>0</v>
      </c>
      <c r="L88" s="9">
        <v>0</v>
      </c>
      <c r="M88" s="19">
        <v>0</v>
      </c>
      <c r="N88" s="46">
        <v>0</v>
      </c>
      <c r="O88" s="92">
        <v>0</v>
      </c>
      <c r="P88" s="9">
        <v>0</v>
      </c>
      <c r="Q88" s="9">
        <v>0</v>
      </c>
      <c r="R88" s="9">
        <v>0</v>
      </c>
      <c r="S88" s="19">
        <v>0</v>
      </c>
      <c r="T88" s="46">
        <v>0</v>
      </c>
      <c r="U88" s="92">
        <v>0</v>
      </c>
      <c r="V88" s="9">
        <v>0</v>
      </c>
      <c r="W88" s="9">
        <v>0</v>
      </c>
      <c r="X88" s="9">
        <v>0</v>
      </c>
      <c r="Y88" s="19">
        <v>0</v>
      </c>
      <c r="Z88" s="46">
        <v>0</v>
      </c>
      <c r="AA88" s="92">
        <v>0</v>
      </c>
      <c r="AB88" s="9">
        <v>0</v>
      </c>
      <c r="AC88" s="9">
        <v>0</v>
      </c>
      <c r="AD88" s="9">
        <v>0</v>
      </c>
      <c r="AE88" s="19">
        <v>0</v>
      </c>
      <c r="AF88" s="46">
        <v>0</v>
      </c>
      <c r="AG88" s="92">
        <v>0</v>
      </c>
      <c r="AH88" s="9">
        <v>0</v>
      </c>
      <c r="AI88" s="9">
        <v>0</v>
      </c>
      <c r="AJ88" s="9">
        <v>0</v>
      </c>
      <c r="AK88" s="19">
        <v>0</v>
      </c>
      <c r="AL88" s="46">
        <v>0</v>
      </c>
      <c r="AM88" s="92">
        <v>0</v>
      </c>
      <c r="AN88" s="9">
        <v>0</v>
      </c>
      <c r="AO88" s="9">
        <v>0</v>
      </c>
      <c r="AP88" s="9">
        <v>0</v>
      </c>
      <c r="AQ88" s="19">
        <v>0</v>
      </c>
      <c r="AR88" s="46">
        <v>0</v>
      </c>
      <c r="AS88" s="92">
        <v>0</v>
      </c>
      <c r="AT88" s="9">
        <v>0</v>
      </c>
      <c r="AU88" s="9">
        <v>0</v>
      </c>
      <c r="AV88" s="9">
        <v>0</v>
      </c>
      <c r="AW88" s="19">
        <v>0</v>
      </c>
      <c r="AX88" s="46">
        <v>0</v>
      </c>
      <c r="AY88" s="92">
        <v>0</v>
      </c>
      <c r="AZ88" s="9">
        <v>0</v>
      </c>
      <c r="BA88" s="9">
        <v>0</v>
      </c>
      <c r="BB88" s="9">
        <v>0</v>
      </c>
      <c r="BC88" s="19">
        <v>0</v>
      </c>
      <c r="BD88" s="46">
        <v>0</v>
      </c>
      <c r="BE88" s="92">
        <v>0</v>
      </c>
      <c r="BF88" s="9">
        <v>0</v>
      </c>
      <c r="BG88" s="9">
        <v>0</v>
      </c>
      <c r="BH88" s="9">
        <v>0</v>
      </c>
      <c r="BI88" s="19">
        <v>0</v>
      </c>
      <c r="BJ88" s="46">
        <v>0</v>
      </c>
      <c r="BK88" s="92">
        <v>0</v>
      </c>
      <c r="BL88" s="9">
        <v>0</v>
      </c>
      <c r="BM88" s="9">
        <v>0</v>
      </c>
      <c r="BN88" s="9">
        <v>0</v>
      </c>
      <c r="BO88" s="19">
        <v>0</v>
      </c>
      <c r="BP88" s="46">
        <v>0</v>
      </c>
      <c r="BQ88" s="75"/>
      <c r="BR88" s="75"/>
    </row>
    <row r="89" spans="1:70" ht="19.5" customHeight="1" outlineLevel="1" x14ac:dyDescent="0.2">
      <c r="A89" s="63"/>
      <c r="B89" s="50" t="str">
        <v>CNG</v>
      </c>
      <c r="C89" s="92">
        <v>0</v>
      </c>
      <c r="D89" s="9">
        <v>0</v>
      </c>
      <c r="E89" s="9">
        <v>0</v>
      </c>
      <c r="F89" s="9">
        <v>0</v>
      </c>
      <c r="G89" s="19">
        <v>0</v>
      </c>
      <c r="H89" s="46">
        <v>0</v>
      </c>
      <c r="I89" s="92">
        <v>0</v>
      </c>
      <c r="J89" s="9">
        <v>0</v>
      </c>
      <c r="K89" s="9">
        <v>0</v>
      </c>
      <c r="L89" s="9">
        <v>0</v>
      </c>
      <c r="M89" s="19">
        <v>0</v>
      </c>
      <c r="N89" s="46">
        <v>0</v>
      </c>
      <c r="O89" s="92">
        <v>0</v>
      </c>
      <c r="P89" s="9">
        <v>0</v>
      </c>
      <c r="Q89" s="9">
        <v>0</v>
      </c>
      <c r="R89" s="9">
        <v>0</v>
      </c>
      <c r="S89" s="19">
        <v>0</v>
      </c>
      <c r="T89" s="46">
        <v>0</v>
      </c>
      <c r="U89" s="92">
        <v>0</v>
      </c>
      <c r="V89" s="9">
        <v>0</v>
      </c>
      <c r="W89" s="9">
        <v>0</v>
      </c>
      <c r="X89" s="9">
        <v>0</v>
      </c>
      <c r="Y89" s="19">
        <v>0</v>
      </c>
      <c r="Z89" s="46">
        <v>0</v>
      </c>
      <c r="AA89" s="92">
        <v>0</v>
      </c>
      <c r="AB89" s="9">
        <v>0</v>
      </c>
      <c r="AC89" s="9">
        <v>0</v>
      </c>
      <c r="AD89" s="9">
        <v>0</v>
      </c>
      <c r="AE89" s="19">
        <v>0</v>
      </c>
      <c r="AF89" s="46">
        <v>0</v>
      </c>
      <c r="AG89" s="92">
        <v>0</v>
      </c>
      <c r="AH89" s="9">
        <v>0</v>
      </c>
      <c r="AI89" s="9">
        <v>0</v>
      </c>
      <c r="AJ89" s="9">
        <v>0</v>
      </c>
      <c r="AK89" s="19">
        <v>0</v>
      </c>
      <c r="AL89" s="46">
        <v>0</v>
      </c>
      <c r="AM89" s="92">
        <v>0</v>
      </c>
      <c r="AN89" s="9">
        <v>0</v>
      </c>
      <c r="AO89" s="9">
        <v>0</v>
      </c>
      <c r="AP89" s="9">
        <v>0</v>
      </c>
      <c r="AQ89" s="19">
        <v>0</v>
      </c>
      <c r="AR89" s="46">
        <v>0</v>
      </c>
      <c r="AS89" s="92">
        <v>0</v>
      </c>
      <c r="AT89" s="9">
        <v>0</v>
      </c>
      <c r="AU89" s="9">
        <v>0</v>
      </c>
      <c r="AV89" s="9">
        <v>0</v>
      </c>
      <c r="AW89" s="19">
        <v>0</v>
      </c>
      <c r="AX89" s="46">
        <v>0</v>
      </c>
      <c r="AY89" s="92">
        <v>0</v>
      </c>
      <c r="AZ89" s="9">
        <v>0</v>
      </c>
      <c r="BA89" s="9">
        <v>0</v>
      </c>
      <c r="BB89" s="9">
        <v>0</v>
      </c>
      <c r="BC89" s="19">
        <v>0</v>
      </c>
      <c r="BD89" s="46">
        <v>0</v>
      </c>
      <c r="BE89" s="92">
        <v>0</v>
      </c>
      <c r="BF89" s="9">
        <v>0</v>
      </c>
      <c r="BG89" s="9">
        <v>0</v>
      </c>
      <c r="BH89" s="9">
        <v>0</v>
      </c>
      <c r="BI89" s="19">
        <v>0</v>
      </c>
      <c r="BJ89" s="46">
        <v>0</v>
      </c>
      <c r="BK89" s="92">
        <v>0</v>
      </c>
      <c r="BL89" s="9">
        <v>0</v>
      </c>
      <c r="BM89" s="9">
        <v>0</v>
      </c>
      <c r="BN89" s="9">
        <v>0</v>
      </c>
      <c r="BO89" s="19">
        <v>0</v>
      </c>
      <c r="BP89" s="46">
        <v>0</v>
      </c>
      <c r="BQ89" s="75"/>
      <c r="BR89" s="75"/>
    </row>
    <row r="90" spans="1:70" ht="19.5" customHeight="1" outlineLevel="1" x14ac:dyDescent="0.2">
      <c r="A90" s="63"/>
      <c r="B90" s="50" t="str">
        <v>INDUSTRIAL</v>
      </c>
      <c r="C90" s="92">
        <v>1</v>
      </c>
      <c r="D90" s="9">
        <v>0</v>
      </c>
      <c r="E90" s="9">
        <v>2822920</v>
      </c>
      <c r="F90" s="9">
        <v>2822920</v>
      </c>
      <c r="G90" s="19">
        <v>7523.27</v>
      </c>
      <c r="H90" s="46">
        <v>7523.27</v>
      </c>
      <c r="I90" s="92">
        <v>0</v>
      </c>
      <c r="J90" s="9">
        <v>0</v>
      </c>
      <c r="K90" s="9">
        <v>0</v>
      </c>
      <c r="L90" s="9">
        <v>0</v>
      </c>
      <c r="M90" s="19">
        <v>0</v>
      </c>
      <c r="N90" s="46">
        <v>0</v>
      </c>
      <c r="O90" s="92">
        <v>0</v>
      </c>
      <c r="P90" s="9">
        <v>0</v>
      </c>
      <c r="Q90" s="9">
        <v>0</v>
      </c>
      <c r="R90" s="9">
        <v>0</v>
      </c>
      <c r="S90" s="19">
        <v>0</v>
      </c>
      <c r="T90" s="46">
        <v>0</v>
      </c>
      <c r="U90" s="92">
        <v>0</v>
      </c>
      <c r="V90" s="9">
        <v>0</v>
      </c>
      <c r="W90" s="9">
        <v>0</v>
      </c>
      <c r="X90" s="9">
        <v>0</v>
      </c>
      <c r="Y90" s="19">
        <v>0</v>
      </c>
      <c r="Z90" s="46">
        <v>0</v>
      </c>
      <c r="AA90" s="92">
        <v>0</v>
      </c>
      <c r="AB90" s="9">
        <v>0</v>
      </c>
      <c r="AC90" s="9">
        <v>0</v>
      </c>
      <c r="AD90" s="9">
        <v>0</v>
      </c>
      <c r="AE90" s="19">
        <v>0</v>
      </c>
      <c r="AF90" s="46">
        <v>0</v>
      </c>
      <c r="AG90" s="92">
        <v>0</v>
      </c>
      <c r="AH90" s="9">
        <v>0</v>
      </c>
      <c r="AI90" s="9">
        <v>0</v>
      </c>
      <c r="AJ90" s="9">
        <v>0</v>
      </c>
      <c r="AK90" s="19">
        <v>0</v>
      </c>
      <c r="AL90" s="46">
        <v>0</v>
      </c>
      <c r="AM90" s="92">
        <v>0</v>
      </c>
      <c r="AN90" s="9">
        <v>0</v>
      </c>
      <c r="AO90" s="9">
        <v>0</v>
      </c>
      <c r="AP90" s="9">
        <v>0</v>
      </c>
      <c r="AQ90" s="19">
        <v>0</v>
      </c>
      <c r="AR90" s="46">
        <v>0</v>
      </c>
      <c r="AS90" s="92">
        <v>0</v>
      </c>
      <c r="AT90" s="9">
        <v>0</v>
      </c>
      <c r="AU90" s="9">
        <v>0</v>
      </c>
      <c r="AV90" s="9">
        <v>0</v>
      </c>
      <c r="AW90" s="19">
        <v>0</v>
      </c>
      <c r="AX90" s="46">
        <v>0</v>
      </c>
      <c r="AY90" s="92">
        <v>0</v>
      </c>
      <c r="AZ90" s="9">
        <v>0</v>
      </c>
      <c r="BA90" s="9">
        <v>0</v>
      </c>
      <c r="BB90" s="9">
        <v>0</v>
      </c>
      <c r="BC90" s="19">
        <v>0</v>
      </c>
      <c r="BD90" s="46">
        <v>0</v>
      </c>
      <c r="BE90" s="92">
        <v>0</v>
      </c>
      <c r="BF90" s="9">
        <v>0</v>
      </c>
      <c r="BG90" s="9">
        <v>0</v>
      </c>
      <c r="BH90" s="9">
        <v>0</v>
      </c>
      <c r="BI90" s="19">
        <v>0</v>
      </c>
      <c r="BJ90" s="46">
        <v>0</v>
      </c>
      <c r="BK90" s="92">
        <v>1</v>
      </c>
      <c r="BL90" s="9">
        <v>0</v>
      </c>
      <c r="BM90" s="9">
        <v>2822920</v>
      </c>
      <c r="BN90" s="9">
        <v>2822920</v>
      </c>
      <c r="BO90" s="19">
        <v>7523.27</v>
      </c>
      <c r="BP90" s="46">
        <v>7523.27</v>
      </c>
      <c r="BQ90" s="75"/>
      <c r="BR90" s="75"/>
    </row>
    <row r="91" spans="1:70" ht="19.5" customHeight="1" outlineLevel="1" x14ac:dyDescent="0.2">
      <c r="A91" s="64"/>
      <c r="B91" s="50" t="str">
        <v>AIRCONDITIONING/COGENERATION</v>
      </c>
      <c r="C91" s="93">
        <v>0</v>
      </c>
      <c r="D91" s="57">
        <v>0</v>
      </c>
      <c r="E91" s="65">
        <v>0</v>
      </c>
      <c r="F91" s="9">
        <v>0</v>
      </c>
      <c r="G91" s="51">
        <v>0</v>
      </c>
      <c r="H91" s="46">
        <v>0</v>
      </c>
      <c r="I91" s="93">
        <v>0</v>
      </c>
      <c r="J91" s="57">
        <v>0</v>
      </c>
      <c r="K91" s="65">
        <v>0</v>
      </c>
      <c r="L91" s="9">
        <v>0</v>
      </c>
      <c r="M91" s="51">
        <v>0</v>
      </c>
      <c r="N91" s="46">
        <v>0</v>
      </c>
      <c r="O91" s="93">
        <v>0</v>
      </c>
      <c r="P91" s="57">
        <v>0</v>
      </c>
      <c r="Q91" s="65">
        <v>0</v>
      </c>
      <c r="R91" s="9">
        <v>0</v>
      </c>
      <c r="S91" s="51">
        <v>0</v>
      </c>
      <c r="T91" s="46">
        <v>0</v>
      </c>
      <c r="U91" s="93">
        <v>0</v>
      </c>
      <c r="V91" s="57">
        <v>0</v>
      </c>
      <c r="W91" s="65">
        <v>0</v>
      </c>
      <c r="X91" s="9">
        <v>0</v>
      </c>
      <c r="Y91" s="51">
        <v>0</v>
      </c>
      <c r="Z91" s="46">
        <v>0</v>
      </c>
      <c r="AA91" s="93">
        <v>0</v>
      </c>
      <c r="AB91" s="57">
        <v>0</v>
      </c>
      <c r="AC91" s="65">
        <v>0</v>
      </c>
      <c r="AD91" s="9">
        <v>0</v>
      </c>
      <c r="AE91" s="51">
        <v>0</v>
      </c>
      <c r="AF91" s="46">
        <v>0</v>
      </c>
      <c r="AG91" s="93">
        <v>0</v>
      </c>
      <c r="AH91" s="57">
        <v>0</v>
      </c>
      <c r="AI91" s="65">
        <v>0</v>
      </c>
      <c r="AJ91" s="9">
        <v>0</v>
      </c>
      <c r="AK91" s="51">
        <v>0</v>
      </c>
      <c r="AL91" s="46">
        <v>0</v>
      </c>
      <c r="AM91" s="93">
        <v>0</v>
      </c>
      <c r="AN91" s="57">
        <v>0</v>
      </c>
      <c r="AO91" s="65">
        <v>0</v>
      </c>
      <c r="AP91" s="9">
        <v>0</v>
      </c>
      <c r="AQ91" s="51">
        <v>0</v>
      </c>
      <c r="AR91" s="46">
        <v>0</v>
      </c>
      <c r="AS91" s="93">
        <v>0</v>
      </c>
      <c r="AT91" s="57">
        <v>0</v>
      </c>
      <c r="AU91" s="65">
        <v>0</v>
      </c>
      <c r="AV91" s="9">
        <v>0</v>
      </c>
      <c r="AW91" s="51">
        <v>0</v>
      </c>
      <c r="AX91" s="46">
        <v>0</v>
      </c>
      <c r="AY91" s="93">
        <v>0</v>
      </c>
      <c r="AZ91" s="57">
        <v>0</v>
      </c>
      <c r="BA91" s="65">
        <v>0</v>
      </c>
      <c r="BB91" s="9">
        <v>0</v>
      </c>
      <c r="BC91" s="51">
        <v>0</v>
      </c>
      <c r="BD91" s="46">
        <v>0</v>
      </c>
      <c r="BE91" s="93">
        <v>0</v>
      </c>
      <c r="BF91" s="57">
        <v>0</v>
      </c>
      <c r="BG91" s="65">
        <v>0</v>
      </c>
      <c r="BH91" s="9">
        <v>0</v>
      </c>
      <c r="BI91" s="51">
        <v>0</v>
      </c>
      <c r="BJ91" s="46">
        <v>0</v>
      </c>
      <c r="BK91" s="93">
        <v>0</v>
      </c>
      <c r="BL91" s="57">
        <v>0</v>
      </c>
      <c r="BM91" s="65">
        <v>0</v>
      </c>
      <c r="BN91" s="9">
        <v>0</v>
      </c>
      <c r="BO91" s="51">
        <v>0</v>
      </c>
      <c r="BP91" s="46">
        <v>0</v>
      </c>
      <c r="BQ91" s="75"/>
      <c r="BR91" s="75"/>
    </row>
    <row r="92" spans="1:70" ht="19.5" customHeight="1" outlineLevel="1" thickBot="1" x14ac:dyDescent="0.25">
      <c r="A92" s="63"/>
      <c r="B92" s="87" t="str">
        <v>VIRTUAL INETRCONNECTION</v>
      </c>
      <c r="C92" s="93">
        <v>0</v>
      </c>
      <c r="D92" s="56">
        <v>0</v>
      </c>
      <c r="E92" s="65">
        <v>0</v>
      </c>
      <c r="F92" s="57">
        <v>0</v>
      </c>
      <c r="G92" s="51">
        <v>0</v>
      </c>
      <c r="H92" s="49">
        <v>0</v>
      </c>
      <c r="I92" s="93">
        <v>0</v>
      </c>
      <c r="J92" s="56">
        <v>0</v>
      </c>
      <c r="K92" s="65">
        <v>0</v>
      </c>
      <c r="L92" s="57">
        <v>0</v>
      </c>
      <c r="M92" s="51">
        <v>0</v>
      </c>
      <c r="N92" s="49">
        <v>0</v>
      </c>
      <c r="O92" s="93">
        <v>0</v>
      </c>
      <c r="P92" s="56">
        <v>0</v>
      </c>
      <c r="Q92" s="65">
        <v>0</v>
      </c>
      <c r="R92" s="57">
        <v>0</v>
      </c>
      <c r="S92" s="51">
        <v>0</v>
      </c>
      <c r="T92" s="49">
        <v>0</v>
      </c>
      <c r="U92" s="93">
        <v>0</v>
      </c>
      <c r="V92" s="56">
        <v>0</v>
      </c>
      <c r="W92" s="65">
        <v>0</v>
      </c>
      <c r="X92" s="57">
        <v>0</v>
      </c>
      <c r="Y92" s="51">
        <v>0</v>
      </c>
      <c r="Z92" s="49">
        <v>0</v>
      </c>
      <c r="AA92" s="93">
        <v>0</v>
      </c>
      <c r="AB92" s="56">
        <v>0</v>
      </c>
      <c r="AC92" s="65">
        <v>0</v>
      </c>
      <c r="AD92" s="57">
        <v>0</v>
      </c>
      <c r="AE92" s="51">
        <v>0</v>
      </c>
      <c r="AF92" s="49">
        <v>0</v>
      </c>
      <c r="AG92" s="93">
        <v>0</v>
      </c>
      <c r="AH92" s="56">
        <v>0</v>
      </c>
      <c r="AI92" s="65">
        <v>0</v>
      </c>
      <c r="AJ92" s="57">
        <v>0</v>
      </c>
      <c r="AK92" s="51">
        <v>0</v>
      </c>
      <c r="AL92" s="49">
        <v>0</v>
      </c>
      <c r="AM92" s="93">
        <v>0</v>
      </c>
      <c r="AN92" s="56">
        <v>0</v>
      </c>
      <c r="AO92" s="65">
        <v>0</v>
      </c>
      <c r="AP92" s="57">
        <v>0</v>
      </c>
      <c r="AQ92" s="51">
        <v>0</v>
      </c>
      <c r="AR92" s="49">
        <v>0</v>
      </c>
      <c r="AS92" s="93">
        <v>0</v>
      </c>
      <c r="AT92" s="56">
        <v>0</v>
      </c>
      <c r="AU92" s="65">
        <v>0</v>
      </c>
      <c r="AV92" s="57">
        <v>0</v>
      </c>
      <c r="AW92" s="51">
        <v>0</v>
      </c>
      <c r="AX92" s="49">
        <v>0</v>
      </c>
      <c r="AY92" s="93">
        <v>0</v>
      </c>
      <c r="AZ92" s="56">
        <v>0</v>
      </c>
      <c r="BA92" s="65">
        <v>0</v>
      </c>
      <c r="BB92" s="57">
        <v>0</v>
      </c>
      <c r="BC92" s="51">
        <v>0</v>
      </c>
      <c r="BD92" s="49">
        <v>0</v>
      </c>
      <c r="BE92" s="93">
        <v>0</v>
      </c>
      <c r="BF92" s="56">
        <v>0</v>
      </c>
      <c r="BG92" s="65">
        <v>0</v>
      </c>
      <c r="BH92" s="57">
        <v>0</v>
      </c>
      <c r="BI92" s="51">
        <v>0</v>
      </c>
      <c r="BJ92" s="49">
        <v>0</v>
      </c>
      <c r="BK92" s="93">
        <v>0</v>
      </c>
      <c r="BL92" s="56">
        <v>0</v>
      </c>
      <c r="BM92" s="65">
        <v>0</v>
      </c>
      <c r="BN92" s="57">
        <v>0</v>
      </c>
      <c r="BO92" s="51">
        <v>0</v>
      </c>
      <c r="BP92" s="49">
        <v>0</v>
      </c>
      <c r="BQ92" s="75"/>
      <c r="BR92" s="75"/>
    </row>
    <row r="93" spans="1:70" ht="20" outlineLevel="1" x14ac:dyDescent="0.2">
      <c r="A93" s="62">
        <v>13</v>
      </c>
      <c r="B93" s="88" t="s">
        <v>93</v>
      </c>
      <c r="C93" s="90">
        <v>12895</v>
      </c>
      <c r="D93" s="48">
        <v>0</v>
      </c>
      <c r="E93" s="39">
        <v>4146456</v>
      </c>
      <c r="F93" s="39">
        <v>321.55533152384646</v>
      </c>
      <c r="G93" s="45">
        <v>59665.07</v>
      </c>
      <c r="H93" s="26">
        <v>4.6269926328034119</v>
      </c>
      <c r="I93" s="90">
        <v>5930</v>
      </c>
      <c r="J93" s="48">
        <v>0</v>
      </c>
      <c r="K93" s="39">
        <v>3976468</v>
      </c>
      <c r="L93" s="39">
        <v>670.56795952782466</v>
      </c>
      <c r="M93" s="45">
        <v>42346.86</v>
      </c>
      <c r="N93" s="26">
        <v>7.1411231028667794</v>
      </c>
      <c r="O93" s="90">
        <v>9599</v>
      </c>
      <c r="P93" s="48">
        <v>0</v>
      </c>
      <c r="Q93" s="39">
        <v>2307335</v>
      </c>
      <c r="R93" s="39">
        <v>240.37243462860715</v>
      </c>
      <c r="S93" s="45">
        <v>71952.679999999993</v>
      </c>
      <c r="T93" s="26">
        <v>7.495851651213667</v>
      </c>
      <c r="U93" s="90">
        <v>33</v>
      </c>
      <c r="V93" s="48">
        <v>0</v>
      </c>
      <c r="W93" s="39">
        <v>221948</v>
      </c>
      <c r="X93" s="39">
        <v>6725.69696969697</v>
      </c>
      <c r="Y93" s="45">
        <v>980.03</v>
      </c>
      <c r="Z93" s="26">
        <v>29.697878787878786</v>
      </c>
      <c r="AA93" s="90">
        <v>143</v>
      </c>
      <c r="AB93" s="48">
        <v>0</v>
      </c>
      <c r="AC93" s="39">
        <v>140961</v>
      </c>
      <c r="AD93" s="39">
        <v>985.74125874125878</v>
      </c>
      <c r="AE93" s="45">
        <v>2786.7999999999997</v>
      </c>
      <c r="AF93" s="26">
        <v>19.488111888111884</v>
      </c>
      <c r="AG93" s="90">
        <v>135</v>
      </c>
      <c r="AH93" s="48">
        <v>0</v>
      </c>
      <c r="AI93" s="39">
        <v>3166350</v>
      </c>
      <c r="AJ93" s="39">
        <v>23454.444444444445</v>
      </c>
      <c r="AK93" s="45">
        <v>9590.77</v>
      </c>
      <c r="AL93" s="26">
        <v>71.04274074074074</v>
      </c>
      <c r="AM93" s="90">
        <v>0</v>
      </c>
      <c r="AN93" s="48">
        <v>0</v>
      </c>
      <c r="AO93" s="39">
        <v>0</v>
      </c>
      <c r="AP93" s="39">
        <v>0</v>
      </c>
      <c r="AQ93" s="45">
        <v>0</v>
      </c>
      <c r="AR93" s="26">
        <v>0</v>
      </c>
      <c r="AS93" s="90">
        <v>0</v>
      </c>
      <c r="AT93" s="48">
        <v>0</v>
      </c>
      <c r="AU93" s="39">
        <v>0</v>
      </c>
      <c r="AV93" s="39">
        <v>0</v>
      </c>
      <c r="AW93" s="45">
        <v>0</v>
      </c>
      <c r="AX93" s="26">
        <v>0</v>
      </c>
      <c r="AY93" s="90">
        <v>0</v>
      </c>
      <c r="AZ93" s="48">
        <v>0</v>
      </c>
      <c r="BA93" s="39">
        <v>0</v>
      </c>
      <c r="BB93" s="39">
        <v>0</v>
      </c>
      <c r="BC93" s="45">
        <v>0</v>
      </c>
      <c r="BD93" s="26">
        <v>0</v>
      </c>
      <c r="BE93" s="90">
        <v>0</v>
      </c>
      <c r="BF93" s="48">
        <v>0</v>
      </c>
      <c r="BG93" s="39">
        <v>0</v>
      </c>
      <c r="BH93" s="39">
        <v>0</v>
      </c>
      <c r="BI93" s="45">
        <v>0</v>
      </c>
      <c r="BJ93" s="26">
        <v>0</v>
      </c>
      <c r="BK93" s="90">
        <v>28735</v>
      </c>
      <c r="BL93" s="48">
        <v>0</v>
      </c>
      <c r="BM93" s="39">
        <v>13959518</v>
      </c>
      <c r="BN93" s="39">
        <v>485.80191404210893</v>
      </c>
      <c r="BO93" s="45">
        <v>187322.21000000002</v>
      </c>
      <c r="BP93" s="26">
        <v>6.5189563250391513</v>
      </c>
      <c r="BQ93" s="75"/>
      <c r="BR93" s="75"/>
    </row>
    <row r="94" spans="1:70" ht="19.5" customHeight="1" outlineLevel="1" x14ac:dyDescent="0.2">
      <c r="A94" s="63"/>
      <c r="B94" s="50" t="str" cm="1">
        <f t="array" ref="B94:B99">$B$10:$B$15</f>
        <v>RESIDENTIAL</v>
      </c>
      <c r="C94" s="92">
        <v>12672</v>
      </c>
      <c r="D94" s="9">
        <v>0</v>
      </c>
      <c r="E94" s="9">
        <v>1901415</v>
      </c>
      <c r="F94" s="9">
        <v>150.04853219696969</v>
      </c>
      <c r="G94" s="19">
        <v>52398.94</v>
      </c>
      <c r="H94" s="46">
        <v>4.1350173611111112</v>
      </c>
      <c r="I94" s="92">
        <v>5797</v>
      </c>
      <c r="J94" s="9">
        <v>0</v>
      </c>
      <c r="K94" s="9">
        <v>960018</v>
      </c>
      <c r="L94" s="9">
        <v>165.60600310505433</v>
      </c>
      <c r="M94" s="19">
        <v>32989.57</v>
      </c>
      <c r="N94" s="46">
        <v>5.6908004140072448</v>
      </c>
      <c r="O94" s="92">
        <v>9344</v>
      </c>
      <c r="P94" s="9">
        <v>0</v>
      </c>
      <c r="Q94" s="9">
        <v>1187938</v>
      </c>
      <c r="R94" s="9">
        <v>127.13377568493151</v>
      </c>
      <c r="S94" s="19">
        <v>51282.81</v>
      </c>
      <c r="T94" s="46">
        <v>5.4883144263698629</v>
      </c>
      <c r="U94" s="92">
        <v>32</v>
      </c>
      <c r="V94" s="9">
        <v>0</v>
      </c>
      <c r="W94" s="9">
        <v>2842</v>
      </c>
      <c r="X94" s="9">
        <v>88.8125</v>
      </c>
      <c r="Y94" s="19">
        <v>257.26</v>
      </c>
      <c r="Z94" s="46">
        <v>8.0393749999999997</v>
      </c>
      <c r="AA94" s="92">
        <v>139</v>
      </c>
      <c r="AB94" s="9">
        <v>0</v>
      </c>
      <c r="AC94" s="9">
        <v>17020</v>
      </c>
      <c r="AD94" s="9">
        <v>122.44604316546763</v>
      </c>
      <c r="AE94" s="19">
        <v>1070.6199999999997</v>
      </c>
      <c r="AF94" s="46">
        <v>7.7023021582733788</v>
      </c>
      <c r="AG94" s="92">
        <v>131</v>
      </c>
      <c r="AH94" s="9">
        <v>0</v>
      </c>
      <c r="AI94" s="9">
        <v>26800</v>
      </c>
      <c r="AJ94" s="9">
        <v>204.58015267175571</v>
      </c>
      <c r="AK94" s="19">
        <v>1282.4500000000005</v>
      </c>
      <c r="AL94" s="46">
        <v>9.7896946564885532</v>
      </c>
      <c r="AM94" s="92">
        <v>0</v>
      </c>
      <c r="AN94" s="9">
        <v>0</v>
      </c>
      <c r="AO94" s="9">
        <v>0</v>
      </c>
      <c r="AP94" s="9">
        <v>0</v>
      </c>
      <c r="AQ94" s="19">
        <v>0</v>
      </c>
      <c r="AR94" s="46">
        <v>0</v>
      </c>
      <c r="AS94" s="92">
        <v>0</v>
      </c>
      <c r="AT94" s="9">
        <v>0</v>
      </c>
      <c r="AU94" s="9">
        <v>0</v>
      </c>
      <c r="AV94" s="9">
        <v>0</v>
      </c>
      <c r="AW94" s="19">
        <v>0</v>
      </c>
      <c r="AX94" s="46">
        <v>0</v>
      </c>
      <c r="AY94" s="92">
        <v>0</v>
      </c>
      <c r="AZ94" s="9">
        <v>0</v>
      </c>
      <c r="BA94" s="9">
        <v>0</v>
      </c>
      <c r="BB94" s="9">
        <v>0</v>
      </c>
      <c r="BC94" s="19">
        <v>0</v>
      </c>
      <c r="BD94" s="46">
        <v>0</v>
      </c>
      <c r="BE94" s="92">
        <v>0</v>
      </c>
      <c r="BF94" s="9">
        <v>0</v>
      </c>
      <c r="BG94" s="9">
        <v>0</v>
      </c>
      <c r="BH94" s="9">
        <v>0</v>
      </c>
      <c r="BI94" s="19">
        <v>0</v>
      </c>
      <c r="BJ94" s="46">
        <v>0</v>
      </c>
      <c r="BK94" s="92">
        <v>28115</v>
      </c>
      <c r="BL94" s="9">
        <v>0</v>
      </c>
      <c r="BM94" s="9">
        <v>4096033</v>
      </c>
      <c r="BN94" s="9">
        <v>145.68852925484617</v>
      </c>
      <c r="BO94" s="19">
        <v>139281.65000000002</v>
      </c>
      <c r="BP94" s="46">
        <v>4.9539978659078789</v>
      </c>
      <c r="BQ94" s="75"/>
      <c r="BR94" s="75"/>
    </row>
    <row r="95" spans="1:70" ht="19.5" customHeight="1" outlineLevel="1" x14ac:dyDescent="0.2">
      <c r="A95" s="63"/>
      <c r="B95" s="50" t="str">
        <v>COMMERCIAL</v>
      </c>
      <c r="C95" s="92">
        <v>221</v>
      </c>
      <c r="D95" s="9">
        <v>0</v>
      </c>
      <c r="E95" s="9">
        <v>290275</v>
      </c>
      <c r="F95" s="9">
        <v>1313.4615384615386</v>
      </c>
      <c r="G95" s="19">
        <v>4907.7299999999996</v>
      </c>
      <c r="H95" s="46">
        <v>22.206923076923076</v>
      </c>
      <c r="I95" s="92">
        <v>132</v>
      </c>
      <c r="J95" s="9">
        <v>0</v>
      </c>
      <c r="K95" s="9">
        <v>239744</v>
      </c>
      <c r="L95" s="9">
        <v>1816.2424242424242</v>
      </c>
      <c r="M95" s="19">
        <v>4903.3500000000004</v>
      </c>
      <c r="N95" s="46">
        <v>37.146590909090911</v>
      </c>
      <c r="O95" s="92">
        <v>255</v>
      </c>
      <c r="P95" s="9">
        <v>0</v>
      </c>
      <c r="Q95" s="9">
        <v>1119397</v>
      </c>
      <c r="R95" s="9">
        <v>4389.7921568627453</v>
      </c>
      <c r="S95" s="19">
        <v>20669.87</v>
      </c>
      <c r="T95" s="46">
        <v>81.058313725490194</v>
      </c>
      <c r="U95" s="92">
        <v>0</v>
      </c>
      <c r="V95" s="9">
        <v>0</v>
      </c>
      <c r="W95" s="9">
        <v>0</v>
      </c>
      <c r="X95" s="9">
        <v>0</v>
      </c>
      <c r="Y95" s="19">
        <v>0</v>
      </c>
      <c r="Z95" s="46">
        <v>0</v>
      </c>
      <c r="AA95" s="92">
        <v>3</v>
      </c>
      <c r="AB95" s="9">
        <v>0</v>
      </c>
      <c r="AC95" s="9">
        <v>21153</v>
      </c>
      <c r="AD95" s="9">
        <v>7051</v>
      </c>
      <c r="AE95" s="19">
        <v>351.95</v>
      </c>
      <c r="AF95" s="46">
        <v>117.31666666666666</v>
      </c>
      <c r="AG95" s="92">
        <v>0</v>
      </c>
      <c r="AH95" s="9">
        <v>0</v>
      </c>
      <c r="AI95" s="9">
        <v>0</v>
      </c>
      <c r="AJ95" s="9">
        <v>0</v>
      </c>
      <c r="AK95" s="19">
        <v>0</v>
      </c>
      <c r="AL95" s="46">
        <v>0</v>
      </c>
      <c r="AM95" s="92">
        <v>0</v>
      </c>
      <c r="AN95" s="9">
        <v>0</v>
      </c>
      <c r="AO95" s="9">
        <v>0</v>
      </c>
      <c r="AP95" s="9">
        <v>0</v>
      </c>
      <c r="AQ95" s="19">
        <v>0</v>
      </c>
      <c r="AR95" s="46">
        <v>0</v>
      </c>
      <c r="AS95" s="92">
        <v>0</v>
      </c>
      <c r="AT95" s="9">
        <v>0</v>
      </c>
      <c r="AU95" s="9">
        <v>0</v>
      </c>
      <c r="AV95" s="9">
        <v>0</v>
      </c>
      <c r="AW95" s="19">
        <v>0</v>
      </c>
      <c r="AX95" s="46">
        <v>0</v>
      </c>
      <c r="AY95" s="92">
        <v>0</v>
      </c>
      <c r="AZ95" s="9">
        <v>0</v>
      </c>
      <c r="BA95" s="9">
        <v>0</v>
      </c>
      <c r="BB95" s="9">
        <v>0</v>
      </c>
      <c r="BC95" s="19">
        <v>0</v>
      </c>
      <c r="BD95" s="46">
        <v>0</v>
      </c>
      <c r="BE95" s="92">
        <v>0</v>
      </c>
      <c r="BF95" s="9">
        <v>0</v>
      </c>
      <c r="BG95" s="9">
        <v>0</v>
      </c>
      <c r="BH95" s="9">
        <v>0</v>
      </c>
      <c r="BI95" s="19">
        <v>0</v>
      </c>
      <c r="BJ95" s="46">
        <v>0</v>
      </c>
      <c r="BK95" s="92">
        <v>611</v>
      </c>
      <c r="BL95" s="9">
        <v>0</v>
      </c>
      <c r="BM95" s="9">
        <v>1670569</v>
      </c>
      <c r="BN95" s="9">
        <v>2734.1554828150574</v>
      </c>
      <c r="BO95" s="19">
        <v>30832.899999999998</v>
      </c>
      <c r="BP95" s="46">
        <v>50.463011456628472</v>
      </c>
      <c r="BQ95" s="75"/>
      <c r="BR95" s="75"/>
    </row>
    <row r="96" spans="1:70" ht="19.5" customHeight="1" outlineLevel="1" x14ac:dyDescent="0.2">
      <c r="A96" s="63"/>
      <c r="B96" s="50" t="str">
        <v>CNG</v>
      </c>
      <c r="C96" s="92">
        <v>0</v>
      </c>
      <c r="D96" s="9">
        <v>0</v>
      </c>
      <c r="E96" s="9">
        <v>0</v>
      </c>
      <c r="F96" s="9">
        <v>0</v>
      </c>
      <c r="G96" s="19">
        <v>0</v>
      </c>
      <c r="H96" s="46">
        <v>0</v>
      </c>
      <c r="I96" s="92">
        <v>0</v>
      </c>
      <c r="J96" s="9">
        <v>0</v>
      </c>
      <c r="K96" s="9">
        <v>0</v>
      </c>
      <c r="L96" s="9">
        <v>0</v>
      </c>
      <c r="M96" s="19">
        <v>0</v>
      </c>
      <c r="N96" s="46">
        <v>0</v>
      </c>
      <c r="O96" s="92">
        <v>0</v>
      </c>
      <c r="P96" s="9">
        <v>0</v>
      </c>
      <c r="Q96" s="9">
        <v>0</v>
      </c>
      <c r="R96" s="9">
        <v>0</v>
      </c>
      <c r="S96" s="19">
        <v>0</v>
      </c>
      <c r="T96" s="46">
        <v>0</v>
      </c>
      <c r="U96" s="92">
        <v>0</v>
      </c>
      <c r="V96" s="9">
        <v>0</v>
      </c>
      <c r="W96" s="9">
        <v>0</v>
      </c>
      <c r="X96" s="9">
        <v>0</v>
      </c>
      <c r="Y96" s="19">
        <v>0</v>
      </c>
      <c r="Z96" s="46">
        <v>0</v>
      </c>
      <c r="AA96" s="92">
        <v>0</v>
      </c>
      <c r="AB96" s="9">
        <v>0</v>
      </c>
      <c r="AC96" s="9">
        <v>0</v>
      </c>
      <c r="AD96" s="9">
        <v>0</v>
      </c>
      <c r="AE96" s="19">
        <v>0</v>
      </c>
      <c r="AF96" s="46">
        <v>0</v>
      </c>
      <c r="AG96" s="92">
        <v>0</v>
      </c>
      <c r="AH96" s="9">
        <v>0</v>
      </c>
      <c r="AI96" s="9">
        <v>0</v>
      </c>
      <c r="AJ96" s="9">
        <v>0</v>
      </c>
      <c r="AK96" s="19">
        <v>0</v>
      </c>
      <c r="AL96" s="46">
        <v>0</v>
      </c>
      <c r="AM96" s="92">
        <v>0</v>
      </c>
      <c r="AN96" s="9">
        <v>0</v>
      </c>
      <c r="AO96" s="9">
        <v>0</v>
      </c>
      <c r="AP96" s="9">
        <v>0</v>
      </c>
      <c r="AQ96" s="19">
        <v>0</v>
      </c>
      <c r="AR96" s="46">
        <v>0</v>
      </c>
      <c r="AS96" s="92">
        <v>0</v>
      </c>
      <c r="AT96" s="9">
        <v>0</v>
      </c>
      <c r="AU96" s="9">
        <v>0</v>
      </c>
      <c r="AV96" s="9">
        <v>0</v>
      </c>
      <c r="AW96" s="19">
        <v>0</v>
      </c>
      <c r="AX96" s="46">
        <v>0</v>
      </c>
      <c r="AY96" s="92">
        <v>0</v>
      </c>
      <c r="AZ96" s="9">
        <v>0</v>
      </c>
      <c r="BA96" s="9">
        <v>0</v>
      </c>
      <c r="BB96" s="9">
        <v>0</v>
      </c>
      <c r="BC96" s="19">
        <v>0</v>
      </c>
      <c r="BD96" s="46">
        <v>0</v>
      </c>
      <c r="BE96" s="92">
        <v>0</v>
      </c>
      <c r="BF96" s="9">
        <v>0</v>
      </c>
      <c r="BG96" s="9">
        <v>0</v>
      </c>
      <c r="BH96" s="9">
        <v>0</v>
      </c>
      <c r="BI96" s="19">
        <v>0</v>
      </c>
      <c r="BJ96" s="46">
        <v>0</v>
      </c>
      <c r="BK96" s="92">
        <v>0</v>
      </c>
      <c r="BL96" s="9">
        <v>0</v>
      </c>
      <c r="BM96" s="9">
        <v>0</v>
      </c>
      <c r="BN96" s="9">
        <v>0</v>
      </c>
      <c r="BO96" s="19">
        <v>0</v>
      </c>
      <c r="BP96" s="46">
        <v>0</v>
      </c>
      <c r="BQ96" s="75"/>
      <c r="BR96" s="75"/>
    </row>
    <row r="97" spans="1:70" ht="19.5" customHeight="1" outlineLevel="1" x14ac:dyDescent="0.2">
      <c r="A97" s="63"/>
      <c r="B97" s="50" t="str">
        <v>INDUSTRIAL</v>
      </c>
      <c r="C97" s="92">
        <v>2</v>
      </c>
      <c r="D97" s="9">
        <v>0</v>
      </c>
      <c r="E97" s="9">
        <v>1953920</v>
      </c>
      <c r="F97" s="9">
        <v>976960</v>
      </c>
      <c r="G97" s="19">
        <v>2357.5100000000002</v>
      </c>
      <c r="H97" s="46">
        <v>1178.7550000000001</v>
      </c>
      <c r="I97" s="92">
        <v>1</v>
      </c>
      <c r="J97" s="9">
        <v>0</v>
      </c>
      <c r="K97" s="9">
        <v>2776706</v>
      </c>
      <c r="L97" s="9">
        <v>2776706</v>
      </c>
      <c r="M97" s="19">
        <v>4453.9399999999996</v>
      </c>
      <c r="N97" s="46">
        <v>4453.9399999999996</v>
      </c>
      <c r="O97" s="92">
        <v>0</v>
      </c>
      <c r="P97" s="9">
        <v>0</v>
      </c>
      <c r="Q97" s="9">
        <v>0</v>
      </c>
      <c r="R97" s="9">
        <v>0</v>
      </c>
      <c r="S97" s="19">
        <v>0</v>
      </c>
      <c r="T97" s="46">
        <v>0</v>
      </c>
      <c r="U97" s="92">
        <v>1</v>
      </c>
      <c r="V97" s="9">
        <v>0</v>
      </c>
      <c r="W97" s="9">
        <v>219106</v>
      </c>
      <c r="X97" s="9">
        <v>219106</v>
      </c>
      <c r="Y97" s="19">
        <v>722.77</v>
      </c>
      <c r="Z97" s="46">
        <v>722.77</v>
      </c>
      <c r="AA97" s="92">
        <v>1</v>
      </c>
      <c r="AB97" s="9">
        <v>0</v>
      </c>
      <c r="AC97" s="9">
        <v>102788</v>
      </c>
      <c r="AD97" s="9">
        <v>102788</v>
      </c>
      <c r="AE97" s="19">
        <v>1364.23</v>
      </c>
      <c r="AF97" s="46">
        <v>1364.23</v>
      </c>
      <c r="AG97" s="92">
        <v>4</v>
      </c>
      <c r="AH97" s="9">
        <v>0</v>
      </c>
      <c r="AI97" s="9">
        <v>3139550</v>
      </c>
      <c r="AJ97" s="9">
        <v>784887.5</v>
      </c>
      <c r="AK97" s="19">
        <v>8308.32</v>
      </c>
      <c r="AL97" s="46">
        <v>2077.08</v>
      </c>
      <c r="AM97" s="92">
        <v>0</v>
      </c>
      <c r="AN97" s="9">
        <v>0</v>
      </c>
      <c r="AO97" s="9">
        <v>0</v>
      </c>
      <c r="AP97" s="9">
        <v>0</v>
      </c>
      <c r="AQ97" s="19">
        <v>0</v>
      </c>
      <c r="AR97" s="46">
        <v>0</v>
      </c>
      <c r="AS97" s="92">
        <v>0</v>
      </c>
      <c r="AT97" s="9">
        <v>0</v>
      </c>
      <c r="AU97" s="9">
        <v>0</v>
      </c>
      <c r="AV97" s="9">
        <v>0</v>
      </c>
      <c r="AW97" s="19">
        <v>0</v>
      </c>
      <c r="AX97" s="46">
        <v>0</v>
      </c>
      <c r="AY97" s="92">
        <v>0</v>
      </c>
      <c r="AZ97" s="9">
        <v>0</v>
      </c>
      <c r="BA97" s="9">
        <v>0</v>
      </c>
      <c r="BB97" s="9">
        <v>0</v>
      </c>
      <c r="BC97" s="19">
        <v>0</v>
      </c>
      <c r="BD97" s="46">
        <v>0</v>
      </c>
      <c r="BE97" s="92">
        <v>0</v>
      </c>
      <c r="BF97" s="9">
        <v>0</v>
      </c>
      <c r="BG97" s="9">
        <v>0</v>
      </c>
      <c r="BH97" s="9">
        <v>0</v>
      </c>
      <c r="BI97" s="19">
        <v>0</v>
      </c>
      <c r="BJ97" s="46">
        <v>0</v>
      </c>
      <c r="BK97" s="92">
        <v>9</v>
      </c>
      <c r="BL97" s="9">
        <v>0</v>
      </c>
      <c r="BM97" s="9">
        <v>8192070</v>
      </c>
      <c r="BN97" s="9">
        <v>910230</v>
      </c>
      <c r="BO97" s="19">
        <v>17206.769999999997</v>
      </c>
      <c r="BP97" s="46">
        <v>1911.863333333333</v>
      </c>
      <c r="BQ97" s="75"/>
      <c r="BR97" s="75"/>
    </row>
    <row r="98" spans="1:70" ht="19.5" customHeight="1" outlineLevel="1" x14ac:dyDescent="0.2">
      <c r="A98" s="64"/>
      <c r="B98" s="50" t="str">
        <v>AIRCONDITIONING/COGENERATION</v>
      </c>
      <c r="C98" s="93">
        <v>0</v>
      </c>
      <c r="D98" s="57">
        <v>0</v>
      </c>
      <c r="E98" s="65">
        <v>0</v>
      </c>
      <c r="F98" s="9">
        <v>0</v>
      </c>
      <c r="G98" s="51">
        <v>0</v>
      </c>
      <c r="H98" s="46">
        <v>0</v>
      </c>
      <c r="I98" s="93">
        <v>0</v>
      </c>
      <c r="J98" s="57">
        <v>0</v>
      </c>
      <c r="K98" s="65">
        <v>0</v>
      </c>
      <c r="L98" s="9">
        <v>0</v>
      </c>
      <c r="M98" s="51">
        <v>0</v>
      </c>
      <c r="N98" s="46">
        <v>0</v>
      </c>
      <c r="O98" s="93">
        <v>0</v>
      </c>
      <c r="P98" s="57">
        <v>0</v>
      </c>
      <c r="Q98" s="65">
        <v>0</v>
      </c>
      <c r="R98" s="9">
        <v>0</v>
      </c>
      <c r="S98" s="51">
        <v>0</v>
      </c>
      <c r="T98" s="46">
        <v>0</v>
      </c>
      <c r="U98" s="93">
        <v>0</v>
      </c>
      <c r="V98" s="57">
        <v>0</v>
      </c>
      <c r="W98" s="65">
        <v>0</v>
      </c>
      <c r="X98" s="9">
        <v>0</v>
      </c>
      <c r="Y98" s="51">
        <v>0</v>
      </c>
      <c r="Z98" s="46">
        <v>0</v>
      </c>
      <c r="AA98" s="93">
        <v>0</v>
      </c>
      <c r="AB98" s="57">
        <v>0</v>
      </c>
      <c r="AC98" s="65">
        <v>0</v>
      </c>
      <c r="AD98" s="9">
        <v>0</v>
      </c>
      <c r="AE98" s="51">
        <v>0</v>
      </c>
      <c r="AF98" s="46">
        <v>0</v>
      </c>
      <c r="AG98" s="93">
        <v>0</v>
      </c>
      <c r="AH98" s="57">
        <v>0</v>
      </c>
      <c r="AI98" s="65">
        <v>0</v>
      </c>
      <c r="AJ98" s="9">
        <v>0</v>
      </c>
      <c r="AK98" s="51">
        <v>0</v>
      </c>
      <c r="AL98" s="46">
        <v>0</v>
      </c>
      <c r="AM98" s="93">
        <v>0</v>
      </c>
      <c r="AN98" s="57">
        <v>0</v>
      </c>
      <c r="AO98" s="65">
        <v>0</v>
      </c>
      <c r="AP98" s="9">
        <v>0</v>
      </c>
      <c r="AQ98" s="51">
        <v>0</v>
      </c>
      <c r="AR98" s="46">
        <v>0</v>
      </c>
      <c r="AS98" s="93">
        <v>0</v>
      </c>
      <c r="AT98" s="57">
        <v>0</v>
      </c>
      <c r="AU98" s="65">
        <v>0</v>
      </c>
      <c r="AV98" s="9">
        <v>0</v>
      </c>
      <c r="AW98" s="51">
        <v>0</v>
      </c>
      <c r="AX98" s="46">
        <v>0</v>
      </c>
      <c r="AY98" s="93">
        <v>0</v>
      </c>
      <c r="AZ98" s="57">
        <v>0</v>
      </c>
      <c r="BA98" s="65">
        <v>0</v>
      </c>
      <c r="BB98" s="9">
        <v>0</v>
      </c>
      <c r="BC98" s="51">
        <v>0</v>
      </c>
      <c r="BD98" s="46">
        <v>0</v>
      </c>
      <c r="BE98" s="93">
        <v>0</v>
      </c>
      <c r="BF98" s="57">
        <v>0</v>
      </c>
      <c r="BG98" s="65">
        <v>0</v>
      </c>
      <c r="BH98" s="9">
        <v>0</v>
      </c>
      <c r="BI98" s="51">
        <v>0</v>
      </c>
      <c r="BJ98" s="46">
        <v>0</v>
      </c>
      <c r="BK98" s="93">
        <v>0</v>
      </c>
      <c r="BL98" s="57">
        <v>0</v>
      </c>
      <c r="BM98" s="65">
        <v>0</v>
      </c>
      <c r="BN98" s="9">
        <v>0</v>
      </c>
      <c r="BO98" s="51">
        <v>0</v>
      </c>
      <c r="BP98" s="46">
        <v>0</v>
      </c>
      <c r="BQ98" s="75"/>
      <c r="BR98" s="75"/>
    </row>
    <row r="99" spans="1:70" ht="19.5" customHeight="1" outlineLevel="1" thickBot="1" x14ac:dyDescent="0.25">
      <c r="A99" s="63"/>
      <c r="B99" s="87" t="str">
        <v>VIRTUAL INETRCONNECTION</v>
      </c>
      <c r="C99" s="93">
        <v>0</v>
      </c>
      <c r="D99" s="56">
        <v>0</v>
      </c>
      <c r="E99" s="65">
        <v>846</v>
      </c>
      <c r="F99" s="57">
        <v>0</v>
      </c>
      <c r="G99" s="51">
        <v>0.89</v>
      </c>
      <c r="H99" s="49">
        <v>0</v>
      </c>
      <c r="I99" s="93">
        <v>0</v>
      </c>
      <c r="J99" s="56">
        <v>0</v>
      </c>
      <c r="K99" s="65">
        <v>0</v>
      </c>
      <c r="L99" s="57">
        <v>0</v>
      </c>
      <c r="M99" s="51">
        <v>0</v>
      </c>
      <c r="N99" s="49">
        <v>0</v>
      </c>
      <c r="O99" s="93">
        <v>0</v>
      </c>
      <c r="P99" s="56">
        <v>0</v>
      </c>
      <c r="Q99" s="65">
        <v>0</v>
      </c>
      <c r="R99" s="57">
        <v>0</v>
      </c>
      <c r="S99" s="51">
        <v>0</v>
      </c>
      <c r="T99" s="49">
        <v>0</v>
      </c>
      <c r="U99" s="93">
        <v>0</v>
      </c>
      <c r="V99" s="56">
        <v>0</v>
      </c>
      <c r="W99" s="65">
        <v>0</v>
      </c>
      <c r="X99" s="57">
        <v>0</v>
      </c>
      <c r="Y99" s="51">
        <v>0</v>
      </c>
      <c r="Z99" s="49">
        <v>0</v>
      </c>
      <c r="AA99" s="93">
        <v>0</v>
      </c>
      <c r="AB99" s="56">
        <v>0</v>
      </c>
      <c r="AC99" s="65">
        <v>0</v>
      </c>
      <c r="AD99" s="57">
        <v>0</v>
      </c>
      <c r="AE99" s="51">
        <v>0</v>
      </c>
      <c r="AF99" s="49">
        <v>0</v>
      </c>
      <c r="AG99" s="93">
        <v>0</v>
      </c>
      <c r="AH99" s="56">
        <v>0</v>
      </c>
      <c r="AI99" s="65">
        <v>0</v>
      </c>
      <c r="AJ99" s="57">
        <v>0</v>
      </c>
      <c r="AK99" s="51">
        <v>0</v>
      </c>
      <c r="AL99" s="49">
        <v>0</v>
      </c>
      <c r="AM99" s="93">
        <v>0</v>
      </c>
      <c r="AN99" s="56">
        <v>0</v>
      </c>
      <c r="AO99" s="65">
        <v>0</v>
      </c>
      <c r="AP99" s="57">
        <v>0</v>
      </c>
      <c r="AQ99" s="51">
        <v>0</v>
      </c>
      <c r="AR99" s="49">
        <v>0</v>
      </c>
      <c r="AS99" s="93">
        <v>0</v>
      </c>
      <c r="AT99" s="56">
        <v>0</v>
      </c>
      <c r="AU99" s="65">
        <v>0</v>
      </c>
      <c r="AV99" s="57">
        <v>0</v>
      </c>
      <c r="AW99" s="51">
        <v>0</v>
      </c>
      <c r="AX99" s="49">
        <v>0</v>
      </c>
      <c r="AY99" s="93">
        <v>0</v>
      </c>
      <c r="AZ99" s="56">
        <v>0</v>
      </c>
      <c r="BA99" s="65">
        <v>0</v>
      </c>
      <c r="BB99" s="57">
        <v>0</v>
      </c>
      <c r="BC99" s="51">
        <v>0</v>
      </c>
      <c r="BD99" s="49">
        <v>0</v>
      </c>
      <c r="BE99" s="93">
        <v>0</v>
      </c>
      <c r="BF99" s="56">
        <v>0</v>
      </c>
      <c r="BG99" s="65">
        <v>0</v>
      </c>
      <c r="BH99" s="57">
        <v>0</v>
      </c>
      <c r="BI99" s="51">
        <v>0</v>
      </c>
      <c r="BJ99" s="49">
        <v>0</v>
      </c>
      <c r="BK99" s="93">
        <v>0</v>
      </c>
      <c r="BL99" s="56">
        <v>0</v>
      </c>
      <c r="BM99" s="65">
        <v>846</v>
      </c>
      <c r="BN99" s="57">
        <v>0</v>
      </c>
      <c r="BO99" s="51">
        <v>0.89</v>
      </c>
      <c r="BP99" s="49">
        <v>0</v>
      </c>
      <c r="BQ99" s="75"/>
      <c r="BR99" s="75"/>
    </row>
    <row r="100" spans="1:70" ht="36" customHeight="1" outlineLevel="1" x14ac:dyDescent="0.2">
      <c r="A100" s="62">
        <v>14</v>
      </c>
      <c r="B100" s="88" t="s">
        <v>94</v>
      </c>
      <c r="C100" s="90">
        <v>0</v>
      </c>
      <c r="D100" s="48">
        <v>0</v>
      </c>
      <c r="E100" s="39">
        <v>0</v>
      </c>
      <c r="F100" s="39">
        <v>0</v>
      </c>
      <c r="G100" s="45">
        <v>0</v>
      </c>
      <c r="H100" s="26">
        <v>0</v>
      </c>
      <c r="I100" s="90">
        <v>0</v>
      </c>
      <c r="J100" s="48">
        <v>0</v>
      </c>
      <c r="K100" s="39">
        <v>0</v>
      </c>
      <c r="L100" s="39">
        <v>0</v>
      </c>
      <c r="M100" s="45">
        <v>0</v>
      </c>
      <c r="N100" s="26">
        <v>0</v>
      </c>
      <c r="O100" s="90">
        <v>0</v>
      </c>
      <c r="P100" s="48">
        <v>0</v>
      </c>
      <c r="Q100" s="39">
        <v>0</v>
      </c>
      <c r="R100" s="39">
        <v>0</v>
      </c>
      <c r="S100" s="45">
        <v>0</v>
      </c>
      <c r="T100" s="26">
        <v>0</v>
      </c>
      <c r="U100" s="90">
        <v>0</v>
      </c>
      <c r="V100" s="48">
        <v>0</v>
      </c>
      <c r="W100" s="39">
        <v>0</v>
      </c>
      <c r="X100" s="39">
        <v>0</v>
      </c>
      <c r="Y100" s="45">
        <v>0</v>
      </c>
      <c r="Z100" s="26">
        <v>0</v>
      </c>
      <c r="AA100" s="90">
        <v>0</v>
      </c>
      <c r="AB100" s="48">
        <v>0</v>
      </c>
      <c r="AC100" s="39">
        <v>0</v>
      </c>
      <c r="AD100" s="39">
        <v>0</v>
      </c>
      <c r="AE100" s="45">
        <v>0</v>
      </c>
      <c r="AF100" s="26">
        <v>0</v>
      </c>
      <c r="AG100" s="90">
        <v>0</v>
      </c>
      <c r="AH100" s="48">
        <v>0</v>
      </c>
      <c r="AI100" s="39">
        <v>0</v>
      </c>
      <c r="AJ100" s="39">
        <v>0</v>
      </c>
      <c r="AK100" s="45">
        <v>0</v>
      </c>
      <c r="AL100" s="26">
        <v>0</v>
      </c>
      <c r="AM100" s="90">
        <v>0</v>
      </c>
      <c r="AN100" s="48">
        <v>0</v>
      </c>
      <c r="AO100" s="39">
        <v>0</v>
      </c>
      <c r="AP100" s="39">
        <v>0</v>
      </c>
      <c r="AQ100" s="45">
        <v>0</v>
      </c>
      <c r="AR100" s="26">
        <v>0</v>
      </c>
      <c r="AS100" s="90">
        <v>0</v>
      </c>
      <c r="AT100" s="48">
        <v>0</v>
      </c>
      <c r="AU100" s="39">
        <v>0</v>
      </c>
      <c r="AV100" s="39">
        <v>0</v>
      </c>
      <c r="AW100" s="45">
        <v>0</v>
      </c>
      <c r="AX100" s="26">
        <v>0</v>
      </c>
      <c r="AY100" s="90">
        <v>0</v>
      </c>
      <c r="AZ100" s="48">
        <v>0</v>
      </c>
      <c r="BA100" s="39">
        <v>0</v>
      </c>
      <c r="BB100" s="39">
        <v>0</v>
      </c>
      <c r="BC100" s="45">
        <v>0</v>
      </c>
      <c r="BD100" s="26">
        <v>0</v>
      </c>
      <c r="BE100" s="90">
        <v>1</v>
      </c>
      <c r="BF100" s="48">
        <v>0</v>
      </c>
      <c r="BG100" s="39">
        <v>4709854</v>
      </c>
      <c r="BH100" s="39">
        <v>4709854</v>
      </c>
      <c r="BI100" s="45">
        <v>10653.6</v>
      </c>
      <c r="BJ100" s="26">
        <v>10653.6</v>
      </c>
      <c r="BK100" s="90">
        <v>1</v>
      </c>
      <c r="BL100" s="48">
        <v>0</v>
      </c>
      <c r="BM100" s="39">
        <v>4709854</v>
      </c>
      <c r="BN100" s="39">
        <v>4709854</v>
      </c>
      <c r="BO100" s="45">
        <v>10653.6</v>
      </c>
      <c r="BP100" s="26">
        <v>10653.6</v>
      </c>
      <c r="BQ100" s="75"/>
      <c r="BR100" s="75"/>
    </row>
    <row r="101" spans="1:70" ht="19.5" customHeight="1" outlineLevel="1" x14ac:dyDescent="0.2">
      <c r="A101" s="63"/>
      <c r="B101" s="50" t="str" cm="1">
        <f t="array" ref="B101:B106">$B$10:$B$15</f>
        <v>RESIDENTIAL</v>
      </c>
      <c r="C101" s="92">
        <v>0</v>
      </c>
      <c r="D101" s="9">
        <v>0</v>
      </c>
      <c r="E101" s="9">
        <v>0</v>
      </c>
      <c r="F101" s="9">
        <v>0</v>
      </c>
      <c r="G101" s="19">
        <v>0</v>
      </c>
      <c r="H101" s="46">
        <v>0</v>
      </c>
      <c r="I101" s="92">
        <v>0</v>
      </c>
      <c r="J101" s="9">
        <v>0</v>
      </c>
      <c r="K101" s="9">
        <v>0</v>
      </c>
      <c r="L101" s="9">
        <v>0</v>
      </c>
      <c r="M101" s="19">
        <v>0</v>
      </c>
      <c r="N101" s="46">
        <v>0</v>
      </c>
      <c r="O101" s="92">
        <v>0</v>
      </c>
      <c r="P101" s="9">
        <v>0</v>
      </c>
      <c r="Q101" s="9">
        <v>0</v>
      </c>
      <c r="R101" s="9">
        <v>0</v>
      </c>
      <c r="S101" s="19">
        <v>0</v>
      </c>
      <c r="T101" s="46">
        <v>0</v>
      </c>
      <c r="U101" s="92">
        <v>0</v>
      </c>
      <c r="V101" s="9">
        <v>0</v>
      </c>
      <c r="W101" s="9">
        <v>0</v>
      </c>
      <c r="X101" s="9">
        <v>0</v>
      </c>
      <c r="Y101" s="19">
        <v>0</v>
      </c>
      <c r="Z101" s="46">
        <v>0</v>
      </c>
      <c r="AA101" s="92">
        <v>0</v>
      </c>
      <c r="AB101" s="9">
        <v>0</v>
      </c>
      <c r="AC101" s="9">
        <v>0</v>
      </c>
      <c r="AD101" s="9">
        <v>0</v>
      </c>
      <c r="AE101" s="19">
        <v>0</v>
      </c>
      <c r="AF101" s="46">
        <v>0</v>
      </c>
      <c r="AG101" s="92">
        <v>0</v>
      </c>
      <c r="AH101" s="9">
        <v>0</v>
      </c>
      <c r="AI101" s="9">
        <v>0</v>
      </c>
      <c r="AJ101" s="9">
        <v>0</v>
      </c>
      <c r="AK101" s="19">
        <v>0</v>
      </c>
      <c r="AL101" s="46">
        <v>0</v>
      </c>
      <c r="AM101" s="92">
        <v>0</v>
      </c>
      <c r="AN101" s="9">
        <v>0</v>
      </c>
      <c r="AO101" s="9">
        <v>0</v>
      </c>
      <c r="AP101" s="9">
        <v>0</v>
      </c>
      <c r="AQ101" s="19">
        <v>0</v>
      </c>
      <c r="AR101" s="46">
        <v>0</v>
      </c>
      <c r="AS101" s="92">
        <v>0</v>
      </c>
      <c r="AT101" s="9">
        <v>0</v>
      </c>
      <c r="AU101" s="9">
        <v>0</v>
      </c>
      <c r="AV101" s="9">
        <v>0</v>
      </c>
      <c r="AW101" s="19">
        <v>0</v>
      </c>
      <c r="AX101" s="46">
        <v>0</v>
      </c>
      <c r="AY101" s="92">
        <v>0</v>
      </c>
      <c r="AZ101" s="9">
        <v>0</v>
      </c>
      <c r="BA101" s="9">
        <v>0</v>
      </c>
      <c r="BB101" s="9">
        <v>0</v>
      </c>
      <c r="BC101" s="19">
        <v>0</v>
      </c>
      <c r="BD101" s="46">
        <v>0</v>
      </c>
      <c r="BE101" s="92">
        <v>0</v>
      </c>
      <c r="BF101" s="9">
        <v>0</v>
      </c>
      <c r="BG101" s="9">
        <v>0</v>
      </c>
      <c r="BH101" s="9">
        <v>0</v>
      </c>
      <c r="BI101" s="19">
        <v>0</v>
      </c>
      <c r="BJ101" s="46">
        <v>0</v>
      </c>
      <c r="BK101" s="92">
        <v>0</v>
      </c>
      <c r="BL101" s="9">
        <v>0</v>
      </c>
      <c r="BM101" s="9">
        <v>0</v>
      </c>
      <c r="BN101" s="9">
        <v>0</v>
      </c>
      <c r="BO101" s="19">
        <v>0</v>
      </c>
      <c r="BP101" s="46">
        <v>0</v>
      </c>
      <c r="BQ101" s="75"/>
      <c r="BR101" s="75"/>
    </row>
    <row r="102" spans="1:70" ht="19.5" customHeight="1" outlineLevel="1" x14ac:dyDescent="0.2">
      <c r="A102" s="63"/>
      <c r="B102" s="50" t="str">
        <v>COMMERCIAL</v>
      </c>
      <c r="C102" s="92">
        <v>0</v>
      </c>
      <c r="D102" s="9">
        <v>0</v>
      </c>
      <c r="E102" s="9">
        <v>0</v>
      </c>
      <c r="F102" s="9">
        <v>0</v>
      </c>
      <c r="G102" s="19">
        <v>0</v>
      </c>
      <c r="H102" s="46">
        <v>0</v>
      </c>
      <c r="I102" s="92">
        <v>0</v>
      </c>
      <c r="J102" s="9">
        <v>0</v>
      </c>
      <c r="K102" s="9">
        <v>0</v>
      </c>
      <c r="L102" s="9">
        <v>0</v>
      </c>
      <c r="M102" s="19">
        <v>0</v>
      </c>
      <c r="N102" s="46">
        <v>0</v>
      </c>
      <c r="O102" s="92">
        <v>0</v>
      </c>
      <c r="P102" s="9">
        <v>0</v>
      </c>
      <c r="Q102" s="9">
        <v>0</v>
      </c>
      <c r="R102" s="9">
        <v>0</v>
      </c>
      <c r="S102" s="19">
        <v>0</v>
      </c>
      <c r="T102" s="46">
        <v>0</v>
      </c>
      <c r="U102" s="92">
        <v>0</v>
      </c>
      <c r="V102" s="9">
        <v>0</v>
      </c>
      <c r="W102" s="9">
        <v>0</v>
      </c>
      <c r="X102" s="9">
        <v>0</v>
      </c>
      <c r="Y102" s="19">
        <v>0</v>
      </c>
      <c r="Z102" s="46">
        <v>0</v>
      </c>
      <c r="AA102" s="92">
        <v>0</v>
      </c>
      <c r="AB102" s="9">
        <v>0</v>
      </c>
      <c r="AC102" s="9">
        <v>0</v>
      </c>
      <c r="AD102" s="9">
        <v>0</v>
      </c>
      <c r="AE102" s="19">
        <v>0</v>
      </c>
      <c r="AF102" s="46">
        <v>0</v>
      </c>
      <c r="AG102" s="92">
        <v>0</v>
      </c>
      <c r="AH102" s="9">
        <v>0</v>
      </c>
      <c r="AI102" s="9">
        <v>0</v>
      </c>
      <c r="AJ102" s="9">
        <v>0</v>
      </c>
      <c r="AK102" s="19">
        <v>0</v>
      </c>
      <c r="AL102" s="46">
        <v>0</v>
      </c>
      <c r="AM102" s="92">
        <v>0</v>
      </c>
      <c r="AN102" s="9">
        <v>0</v>
      </c>
      <c r="AO102" s="9">
        <v>0</v>
      </c>
      <c r="AP102" s="9">
        <v>0</v>
      </c>
      <c r="AQ102" s="19">
        <v>0</v>
      </c>
      <c r="AR102" s="46">
        <v>0</v>
      </c>
      <c r="AS102" s="92">
        <v>0</v>
      </c>
      <c r="AT102" s="9">
        <v>0</v>
      </c>
      <c r="AU102" s="9">
        <v>0</v>
      </c>
      <c r="AV102" s="9">
        <v>0</v>
      </c>
      <c r="AW102" s="19">
        <v>0</v>
      </c>
      <c r="AX102" s="46">
        <v>0</v>
      </c>
      <c r="AY102" s="92">
        <v>0</v>
      </c>
      <c r="AZ102" s="9">
        <v>0</v>
      </c>
      <c r="BA102" s="9">
        <v>0</v>
      </c>
      <c r="BB102" s="9">
        <v>0</v>
      </c>
      <c r="BC102" s="19">
        <v>0</v>
      </c>
      <c r="BD102" s="46">
        <v>0</v>
      </c>
      <c r="BE102" s="92">
        <v>0</v>
      </c>
      <c r="BF102" s="9">
        <v>0</v>
      </c>
      <c r="BG102" s="9">
        <v>0</v>
      </c>
      <c r="BH102" s="9">
        <v>0</v>
      </c>
      <c r="BI102" s="19">
        <v>0</v>
      </c>
      <c r="BJ102" s="46">
        <v>0</v>
      </c>
      <c r="BK102" s="92">
        <v>0</v>
      </c>
      <c r="BL102" s="9">
        <v>0</v>
      </c>
      <c r="BM102" s="9">
        <v>0</v>
      </c>
      <c r="BN102" s="9">
        <v>0</v>
      </c>
      <c r="BO102" s="19">
        <v>0</v>
      </c>
      <c r="BP102" s="46">
        <v>0</v>
      </c>
      <c r="BQ102" s="75"/>
      <c r="BR102" s="75"/>
    </row>
    <row r="103" spans="1:70" ht="19.5" customHeight="1" outlineLevel="1" x14ac:dyDescent="0.2">
      <c r="A103" s="63"/>
      <c r="B103" s="50" t="str">
        <v>CNG</v>
      </c>
      <c r="C103" s="92">
        <v>0</v>
      </c>
      <c r="D103" s="9">
        <v>0</v>
      </c>
      <c r="E103" s="9">
        <v>0</v>
      </c>
      <c r="F103" s="9">
        <v>0</v>
      </c>
      <c r="G103" s="19">
        <v>0</v>
      </c>
      <c r="H103" s="46">
        <v>0</v>
      </c>
      <c r="I103" s="92">
        <v>0</v>
      </c>
      <c r="J103" s="9">
        <v>0</v>
      </c>
      <c r="K103" s="9">
        <v>0</v>
      </c>
      <c r="L103" s="9">
        <v>0</v>
      </c>
      <c r="M103" s="19">
        <v>0</v>
      </c>
      <c r="N103" s="46">
        <v>0</v>
      </c>
      <c r="O103" s="92">
        <v>0</v>
      </c>
      <c r="P103" s="9">
        <v>0</v>
      </c>
      <c r="Q103" s="9">
        <v>0</v>
      </c>
      <c r="R103" s="9">
        <v>0</v>
      </c>
      <c r="S103" s="19">
        <v>0</v>
      </c>
      <c r="T103" s="46">
        <v>0</v>
      </c>
      <c r="U103" s="92">
        <v>0</v>
      </c>
      <c r="V103" s="9">
        <v>0</v>
      </c>
      <c r="W103" s="9">
        <v>0</v>
      </c>
      <c r="X103" s="9">
        <v>0</v>
      </c>
      <c r="Y103" s="19">
        <v>0</v>
      </c>
      <c r="Z103" s="46">
        <v>0</v>
      </c>
      <c r="AA103" s="92">
        <v>0</v>
      </c>
      <c r="AB103" s="9">
        <v>0</v>
      </c>
      <c r="AC103" s="9">
        <v>0</v>
      </c>
      <c r="AD103" s="9">
        <v>0</v>
      </c>
      <c r="AE103" s="19">
        <v>0</v>
      </c>
      <c r="AF103" s="46">
        <v>0</v>
      </c>
      <c r="AG103" s="92">
        <v>0</v>
      </c>
      <c r="AH103" s="9">
        <v>0</v>
      </c>
      <c r="AI103" s="9">
        <v>0</v>
      </c>
      <c r="AJ103" s="9">
        <v>0</v>
      </c>
      <c r="AK103" s="19">
        <v>0</v>
      </c>
      <c r="AL103" s="46">
        <v>0</v>
      </c>
      <c r="AM103" s="92">
        <v>0</v>
      </c>
      <c r="AN103" s="9">
        <v>0</v>
      </c>
      <c r="AO103" s="9">
        <v>0</v>
      </c>
      <c r="AP103" s="9">
        <v>0</v>
      </c>
      <c r="AQ103" s="19">
        <v>0</v>
      </c>
      <c r="AR103" s="46">
        <v>0</v>
      </c>
      <c r="AS103" s="92">
        <v>0</v>
      </c>
      <c r="AT103" s="9">
        <v>0</v>
      </c>
      <c r="AU103" s="9">
        <v>0</v>
      </c>
      <c r="AV103" s="9">
        <v>0</v>
      </c>
      <c r="AW103" s="19">
        <v>0</v>
      </c>
      <c r="AX103" s="46">
        <v>0</v>
      </c>
      <c r="AY103" s="92">
        <v>0</v>
      </c>
      <c r="AZ103" s="9">
        <v>0</v>
      </c>
      <c r="BA103" s="9">
        <v>0</v>
      </c>
      <c r="BB103" s="9">
        <v>0</v>
      </c>
      <c r="BC103" s="19">
        <v>0</v>
      </c>
      <c r="BD103" s="46">
        <v>0</v>
      </c>
      <c r="BE103" s="92">
        <v>0</v>
      </c>
      <c r="BF103" s="9">
        <v>0</v>
      </c>
      <c r="BG103" s="9">
        <v>0</v>
      </c>
      <c r="BH103" s="9">
        <v>0</v>
      </c>
      <c r="BI103" s="19">
        <v>0</v>
      </c>
      <c r="BJ103" s="46">
        <v>0</v>
      </c>
      <c r="BK103" s="92">
        <v>0</v>
      </c>
      <c r="BL103" s="9">
        <v>0</v>
      </c>
      <c r="BM103" s="9">
        <v>0</v>
      </c>
      <c r="BN103" s="9">
        <v>0</v>
      </c>
      <c r="BO103" s="19">
        <v>0</v>
      </c>
      <c r="BP103" s="46">
        <v>0</v>
      </c>
      <c r="BQ103" s="75"/>
      <c r="BR103" s="75"/>
    </row>
    <row r="104" spans="1:70" ht="19.5" customHeight="1" outlineLevel="1" x14ac:dyDescent="0.2">
      <c r="A104" s="63"/>
      <c r="B104" s="50" t="str">
        <v>INDUSTRIAL</v>
      </c>
      <c r="C104" s="92">
        <v>0</v>
      </c>
      <c r="D104" s="9">
        <v>0</v>
      </c>
      <c r="E104" s="9">
        <v>0</v>
      </c>
      <c r="F104" s="9">
        <v>0</v>
      </c>
      <c r="G104" s="19">
        <v>0</v>
      </c>
      <c r="H104" s="46">
        <v>0</v>
      </c>
      <c r="I104" s="92">
        <v>0</v>
      </c>
      <c r="J104" s="9">
        <v>0</v>
      </c>
      <c r="K104" s="9">
        <v>0</v>
      </c>
      <c r="L104" s="9">
        <v>0</v>
      </c>
      <c r="M104" s="19">
        <v>0</v>
      </c>
      <c r="N104" s="46">
        <v>0</v>
      </c>
      <c r="O104" s="92">
        <v>0</v>
      </c>
      <c r="P104" s="9">
        <v>0</v>
      </c>
      <c r="Q104" s="9">
        <v>0</v>
      </c>
      <c r="R104" s="9">
        <v>0</v>
      </c>
      <c r="S104" s="19">
        <v>0</v>
      </c>
      <c r="T104" s="46">
        <v>0</v>
      </c>
      <c r="U104" s="92">
        <v>0</v>
      </c>
      <c r="V104" s="9">
        <v>0</v>
      </c>
      <c r="W104" s="9">
        <v>0</v>
      </c>
      <c r="X104" s="9">
        <v>0</v>
      </c>
      <c r="Y104" s="19">
        <v>0</v>
      </c>
      <c r="Z104" s="46">
        <v>0</v>
      </c>
      <c r="AA104" s="92">
        <v>0</v>
      </c>
      <c r="AB104" s="9">
        <v>0</v>
      </c>
      <c r="AC104" s="9">
        <v>0</v>
      </c>
      <c r="AD104" s="9">
        <v>0</v>
      </c>
      <c r="AE104" s="19">
        <v>0</v>
      </c>
      <c r="AF104" s="46">
        <v>0</v>
      </c>
      <c r="AG104" s="92">
        <v>0</v>
      </c>
      <c r="AH104" s="9">
        <v>0</v>
      </c>
      <c r="AI104" s="9">
        <v>0</v>
      </c>
      <c r="AJ104" s="9">
        <v>0</v>
      </c>
      <c r="AK104" s="19">
        <v>0</v>
      </c>
      <c r="AL104" s="46">
        <v>0</v>
      </c>
      <c r="AM104" s="92">
        <v>0</v>
      </c>
      <c r="AN104" s="9">
        <v>0</v>
      </c>
      <c r="AO104" s="9">
        <v>0</v>
      </c>
      <c r="AP104" s="9">
        <v>0</v>
      </c>
      <c r="AQ104" s="19">
        <v>0</v>
      </c>
      <c r="AR104" s="46">
        <v>0</v>
      </c>
      <c r="AS104" s="92">
        <v>0</v>
      </c>
      <c r="AT104" s="9">
        <v>0</v>
      </c>
      <c r="AU104" s="9">
        <v>0</v>
      </c>
      <c r="AV104" s="9">
        <v>0</v>
      </c>
      <c r="AW104" s="19">
        <v>0</v>
      </c>
      <c r="AX104" s="46">
        <v>0</v>
      </c>
      <c r="AY104" s="92">
        <v>0</v>
      </c>
      <c r="AZ104" s="9">
        <v>0</v>
      </c>
      <c r="BA104" s="9">
        <v>0</v>
      </c>
      <c r="BB104" s="9">
        <v>0</v>
      </c>
      <c r="BC104" s="19">
        <v>0</v>
      </c>
      <c r="BD104" s="46">
        <v>0</v>
      </c>
      <c r="BE104" s="92">
        <v>1</v>
      </c>
      <c r="BF104" s="9">
        <v>0</v>
      </c>
      <c r="BG104" s="9">
        <v>4709854</v>
      </c>
      <c r="BH104" s="9">
        <v>4709854</v>
      </c>
      <c r="BI104" s="19">
        <v>10653.6</v>
      </c>
      <c r="BJ104" s="46">
        <v>10653.6</v>
      </c>
      <c r="BK104" s="92">
        <v>1</v>
      </c>
      <c r="BL104" s="9">
        <v>0</v>
      </c>
      <c r="BM104" s="9">
        <v>4709854</v>
      </c>
      <c r="BN104" s="9">
        <v>4709854</v>
      </c>
      <c r="BO104" s="19">
        <v>10653.6</v>
      </c>
      <c r="BP104" s="46">
        <v>10653.6</v>
      </c>
      <c r="BQ104" s="75"/>
      <c r="BR104" s="75"/>
    </row>
    <row r="105" spans="1:70" ht="19.5" customHeight="1" outlineLevel="1" x14ac:dyDescent="0.2">
      <c r="A105" s="64"/>
      <c r="B105" s="50" t="str">
        <v>AIRCONDITIONING/COGENERATION</v>
      </c>
      <c r="C105" s="93">
        <v>0</v>
      </c>
      <c r="D105" s="57">
        <v>0</v>
      </c>
      <c r="E105" s="65">
        <v>0</v>
      </c>
      <c r="F105" s="9">
        <v>0</v>
      </c>
      <c r="G105" s="51">
        <v>0</v>
      </c>
      <c r="H105" s="46">
        <v>0</v>
      </c>
      <c r="I105" s="93">
        <v>0</v>
      </c>
      <c r="J105" s="57">
        <v>0</v>
      </c>
      <c r="K105" s="65">
        <v>0</v>
      </c>
      <c r="L105" s="9">
        <v>0</v>
      </c>
      <c r="M105" s="51">
        <v>0</v>
      </c>
      <c r="N105" s="46">
        <v>0</v>
      </c>
      <c r="O105" s="93">
        <v>0</v>
      </c>
      <c r="P105" s="57">
        <v>0</v>
      </c>
      <c r="Q105" s="65">
        <v>0</v>
      </c>
      <c r="R105" s="9">
        <v>0</v>
      </c>
      <c r="S105" s="51">
        <v>0</v>
      </c>
      <c r="T105" s="46">
        <v>0</v>
      </c>
      <c r="U105" s="93">
        <v>0</v>
      </c>
      <c r="V105" s="57">
        <v>0</v>
      </c>
      <c r="W105" s="65">
        <v>0</v>
      </c>
      <c r="X105" s="9">
        <v>0</v>
      </c>
      <c r="Y105" s="51">
        <v>0</v>
      </c>
      <c r="Z105" s="46">
        <v>0</v>
      </c>
      <c r="AA105" s="93">
        <v>0</v>
      </c>
      <c r="AB105" s="57">
        <v>0</v>
      </c>
      <c r="AC105" s="65">
        <v>0</v>
      </c>
      <c r="AD105" s="9">
        <v>0</v>
      </c>
      <c r="AE105" s="51">
        <v>0</v>
      </c>
      <c r="AF105" s="46">
        <v>0</v>
      </c>
      <c r="AG105" s="93">
        <v>0</v>
      </c>
      <c r="AH105" s="57">
        <v>0</v>
      </c>
      <c r="AI105" s="65">
        <v>0</v>
      </c>
      <c r="AJ105" s="9">
        <v>0</v>
      </c>
      <c r="AK105" s="51">
        <v>0</v>
      </c>
      <c r="AL105" s="46">
        <v>0</v>
      </c>
      <c r="AM105" s="93">
        <v>0</v>
      </c>
      <c r="AN105" s="57">
        <v>0</v>
      </c>
      <c r="AO105" s="65">
        <v>0</v>
      </c>
      <c r="AP105" s="9">
        <v>0</v>
      </c>
      <c r="AQ105" s="51">
        <v>0</v>
      </c>
      <c r="AR105" s="46">
        <v>0</v>
      </c>
      <c r="AS105" s="93">
        <v>0</v>
      </c>
      <c r="AT105" s="57">
        <v>0</v>
      </c>
      <c r="AU105" s="65">
        <v>0</v>
      </c>
      <c r="AV105" s="9">
        <v>0</v>
      </c>
      <c r="AW105" s="51">
        <v>0</v>
      </c>
      <c r="AX105" s="46">
        <v>0</v>
      </c>
      <c r="AY105" s="93">
        <v>0</v>
      </c>
      <c r="AZ105" s="57">
        <v>0</v>
      </c>
      <c r="BA105" s="65">
        <v>0</v>
      </c>
      <c r="BB105" s="9">
        <v>0</v>
      </c>
      <c r="BC105" s="51">
        <v>0</v>
      </c>
      <c r="BD105" s="46">
        <v>0</v>
      </c>
      <c r="BE105" s="93">
        <v>0</v>
      </c>
      <c r="BF105" s="57">
        <v>0</v>
      </c>
      <c r="BG105" s="65">
        <v>0</v>
      </c>
      <c r="BH105" s="9">
        <v>0</v>
      </c>
      <c r="BI105" s="51">
        <v>0</v>
      </c>
      <c r="BJ105" s="46">
        <v>0</v>
      </c>
      <c r="BK105" s="93">
        <v>0</v>
      </c>
      <c r="BL105" s="57">
        <v>0</v>
      </c>
      <c r="BM105" s="65">
        <v>0</v>
      </c>
      <c r="BN105" s="9">
        <v>0</v>
      </c>
      <c r="BO105" s="51">
        <v>0</v>
      </c>
      <c r="BP105" s="46">
        <v>0</v>
      </c>
      <c r="BQ105" s="75"/>
      <c r="BR105" s="75"/>
    </row>
    <row r="106" spans="1:70" ht="19.5" customHeight="1" outlineLevel="1" thickBot="1" x14ac:dyDescent="0.25">
      <c r="A106" s="63"/>
      <c r="B106" s="87" t="str">
        <v>VIRTUAL INETRCONNECTION</v>
      </c>
      <c r="C106" s="93">
        <v>0</v>
      </c>
      <c r="D106" s="56">
        <v>0</v>
      </c>
      <c r="E106" s="65">
        <v>0</v>
      </c>
      <c r="F106" s="57">
        <v>0</v>
      </c>
      <c r="G106" s="51">
        <v>0</v>
      </c>
      <c r="H106" s="49">
        <v>0</v>
      </c>
      <c r="I106" s="93">
        <v>0</v>
      </c>
      <c r="J106" s="56">
        <v>0</v>
      </c>
      <c r="K106" s="65">
        <v>0</v>
      </c>
      <c r="L106" s="57">
        <v>0</v>
      </c>
      <c r="M106" s="51">
        <v>0</v>
      </c>
      <c r="N106" s="49">
        <v>0</v>
      </c>
      <c r="O106" s="93">
        <v>0</v>
      </c>
      <c r="P106" s="56">
        <v>0</v>
      </c>
      <c r="Q106" s="65">
        <v>0</v>
      </c>
      <c r="R106" s="57">
        <v>0</v>
      </c>
      <c r="S106" s="51">
        <v>0</v>
      </c>
      <c r="T106" s="49">
        <v>0</v>
      </c>
      <c r="U106" s="93">
        <v>0</v>
      </c>
      <c r="V106" s="56">
        <v>0</v>
      </c>
      <c r="W106" s="65">
        <v>0</v>
      </c>
      <c r="X106" s="57">
        <v>0</v>
      </c>
      <c r="Y106" s="51">
        <v>0</v>
      </c>
      <c r="Z106" s="49">
        <v>0</v>
      </c>
      <c r="AA106" s="93">
        <v>0</v>
      </c>
      <c r="AB106" s="56">
        <v>0</v>
      </c>
      <c r="AC106" s="65">
        <v>0</v>
      </c>
      <c r="AD106" s="57">
        <v>0</v>
      </c>
      <c r="AE106" s="51">
        <v>0</v>
      </c>
      <c r="AF106" s="49">
        <v>0</v>
      </c>
      <c r="AG106" s="93">
        <v>0</v>
      </c>
      <c r="AH106" s="56">
        <v>0</v>
      </c>
      <c r="AI106" s="65">
        <v>0</v>
      </c>
      <c r="AJ106" s="57">
        <v>0</v>
      </c>
      <c r="AK106" s="51">
        <v>0</v>
      </c>
      <c r="AL106" s="49">
        <v>0</v>
      </c>
      <c r="AM106" s="93">
        <v>0</v>
      </c>
      <c r="AN106" s="56">
        <v>0</v>
      </c>
      <c r="AO106" s="65">
        <v>0</v>
      </c>
      <c r="AP106" s="57">
        <v>0</v>
      </c>
      <c r="AQ106" s="51">
        <v>0</v>
      </c>
      <c r="AR106" s="49">
        <v>0</v>
      </c>
      <c r="AS106" s="93">
        <v>0</v>
      </c>
      <c r="AT106" s="56">
        <v>0</v>
      </c>
      <c r="AU106" s="65">
        <v>0</v>
      </c>
      <c r="AV106" s="57">
        <v>0</v>
      </c>
      <c r="AW106" s="51">
        <v>0</v>
      </c>
      <c r="AX106" s="49">
        <v>0</v>
      </c>
      <c r="AY106" s="93">
        <v>0</v>
      </c>
      <c r="AZ106" s="56">
        <v>0</v>
      </c>
      <c r="BA106" s="65">
        <v>0</v>
      </c>
      <c r="BB106" s="57">
        <v>0</v>
      </c>
      <c r="BC106" s="51">
        <v>0</v>
      </c>
      <c r="BD106" s="49">
        <v>0</v>
      </c>
      <c r="BE106" s="93">
        <v>0</v>
      </c>
      <c r="BF106" s="56">
        <v>0</v>
      </c>
      <c r="BG106" s="65">
        <v>0</v>
      </c>
      <c r="BH106" s="57">
        <v>0</v>
      </c>
      <c r="BI106" s="51">
        <v>0</v>
      </c>
      <c r="BJ106" s="49">
        <v>0</v>
      </c>
      <c r="BK106" s="93">
        <v>0</v>
      </c>
      <c r="BL106" s="56">
        <v>0</v>
      </c>
      <c r="BM106" s="65">
        <v>0</v>
      </c>
      <c r="BN106" s="57">
        <v>0</v>
      </c>
      <c r="BO106" s="51">
        <v>0</v>
      </c>
      <c r="BP106" s="49">
        <v>0</v>
      </c>
      <c r="BQ106" s="75"/>
      <c r="BR106" s="75"/>
    </row>
    <row r="107" spans="1:70" ht="36" customHeight="1" outlineLevel="1" x14ac:dyDescent="0.2">
      <c r="A107" s="62">
        <v>15</v>
      </c>
      <c r="B107" s="88" t="s">
        <v>95</v>
      </c>
      <c r="C107" s="90">
        <v>0</v>
      </c>
      <c r="D107" s="48">
        <v>0</v>
      </c>
      <c r="E107" s="39">
        <v>0</v>
      </c>
      <c r="F107" s="39">
        <v>0</v>
      </c>
      <c r="G107" s="45">
        <v>0</v>
      </c>
      <c r="H107" s="26">
        <v>0</v>
      </c>
      <c r="I107" s="90">
        <v>2</v>
      </c>
      <c r="J107" s="48">
        <v>0</v>
      </c>
      <c r="K107" s="39">
        <v>19169378</v>
      </c>
      <c r="L107" s="39">
        <v>9584689</v>
      </c>
      <c r="M107" s="45">
        <v>21801.94</v>
      </c>
      <c r="N107" s="26">
        <v>10900.97</v>
      </c>
      <c r="O107" s="90">
        <v>0</v>
      </c>
      <c r="P107" s="48">
        <v>0</v>
      </c>
      <c r="Q107" s="39">
        <v>0</v>
      </c>
      <c r="R107" s="39">
        <v>0</v>
      </c>
      <c r="S107" s="45">
        <v>0</v>
      </c>
      <c r="T107" s="26">
        <v>0</v>
      </c>
      <c r="U107" s="90">
        <v>0</v>
      </c>
      <c r="V107" s="48">
        <v>0</v>
      </c>
      <c r="W107" s="39">
        <v>0</v>
      </c>
      <c r="X107" s="39">
        <v>0</v>
      </c>
      <c r="Y107" s="45">
        <v>0</v>
      </c>
      <c r="Z107" s="26">
        <v>0</v>
      </c>
      <c r="AA107" s="90">
        <v>0</v>
      </c>
      <c r="AB107" s="48">
        <v>0</v>
      </c>
      <c r="AC107" s="39">
        <v>0</v>
      </c>
      <c r="AD107" s="39">
        <v>0</v>
      </c>
      <c r="AE107" s="45">
        <v>0</v>
      </c>
      <c r="AF107" s="26">
        <v>0</v>
      </c>
      <c r="AG107" s="90">
        <v>0</v>
      </c>
      <c r="AH107" s="48">
        <v>0</v>
      </c>
      <c r="AI107" s="39">
        <v>0</v>
      </c>
      <c r="AJ107" s="39">
        <v>0</v>
      </c>
      <c r="AK107" s="45">
        <v>0</v>
      </c>
      <c r="AL107" s="26">
        <v>0</v>
      </c>
      <c r="AM107" s="90">
        <v>0</v>
      </c>
      <c r="AN107" s="48">
        <v>0</v>
      </c>
      <c r="AO107" s="39">
        <v>0</v>
      </c>
      <c r="AP107" s="39">
        <v>0</v>
      </c>
      <c r="AQ107" s="45">
        <v>0</v>
      </c>
      <c r="AR107" s="26">
        <v>0</v>
      </c>
      <c r="AS107" s="90">
        <v>0</v>
      </c>
      <c r="AT107" s="48">
        <v>0</v>
      </c>
      <c r="AU107" s="39">
        <v>0</v>
      </c>
      <c r="AV107" s="39">
        <v>0</v>
      </c>
      <c r="AW107" s="45">
        <v>0</v>
      </c>
      <c r="AX107" s="26">
        <v>0</v>
      </c>
      <c r="AY107" s="90">
        <v>0</v>
      </c>
      <c r="AZ107" s="48">
        <v>0</v>
      </c>
      <c r="BA107" s="39">
        <v>0</v>
      </c>
      <c r="BB107" s="39">
        <v>0</v>
      </c>
      <c r="BC107" s="45">
        <v>0</v>
      </c>
      <c r="BD107" s="26">
        <v>0</v>
      </c>
      <c r="BE107" s="90">
        <v>0</v>
      </c>
      <c r="BF107" s="48">
        <v>0</v>
      </c>
      <c r="BG107" s="39">
        <v>0</v>
      </c>
      <c r="BH107" s="39">
        <v>0</v>
      </c>
      <c r="BI107" s="45">
        <v>0</v>
      </c>
      <c r="BJ107" s="26">
        <v>0</v>
      </c>
      <c r="BK107" s="90">
        <v>2</v>
      </c>
      <c r="BL107" s="48">
        <v>0</v>
      </c>
      <c r="BM107" s="39">
        <v>19169378</v>
      </c>
      <c r="BN107" s="39">
        <v>9584689</v>
      </c>
      <c r="BO107" s="45">
        <v>21801.94</v>
      </c>
      <c r="BP107" s="26">
        <v>10900.97</v>
      </c>
      <c r="BQ107" s="75"/>
      <c r="BR107" s="75"/>
    </row>
    <row r="108" spans="1:70" ht="19.5" customHeight="1" outlineLevel="1" x14ac:dyDescent="0.2">
      <c r="A108" s="63"/>
      <c r="B108" s="50" t="str" cm="1">
        <f t="array" ref="B108:B113">$B$10:$B$15</f>
        <v>RESIDENTIAL</v>
      </c>
      <c r="C108" s="92">
        <v>0</v>
      </c>
      <c r="D108" s="9">
        <v>0</v>
      </c>
      <c r="E108" s="9">
        <v>0</v>
      </c>
      <c r="F108" s="9">
        <v>0</v>
      </c>
      <c r="G108" s="19">
        <v>0</v>
      </c>
      <c r="H108" s="46">
        <v>0</v>
      </c>
      <c r="I108" s="92">
        <v>0</v>
      </c>
      <c r="J108" s="9">
        <v>0</v>
      </c>
      <c r="K108" s="9">
        <v>0</v>
      </c>
      <c r="L108" s="9">
        <v>0</v>
      </c>
      <c r="M108" s="19">
        <v>0</v>
      </c>
      <c r="N108" s="46">
        <v>0</v>
      </c>
      <c r="O108" s="92">
        <v>0</v>
      </c>
      <c r="P108" s="9">
        <v>0</v>
      </c>
      <c r="Q108" s="9">
        <v>0</v>
      </c>
      <c r="R108" s="9">
        <v>0</v>
      </c>
      <c r="S108" s="19">
        <v>0</v>
      </c>
      <c r="T108" s="46">
        <v>0</v>
      </c>
      <c r="U108" s="92">
        <v>0</v>
      </c>
      <c r="V108" s="9">
        <v>0</v>
      </c>
      <c r="W108" s="9">
        <v>0</v>
      </c>
      <c r="X108" s="9">
        <v>0</v>
      </c>
      <c r="Y108" s="19">
        <v>0</v>
      </c>
      <c r="Z108" s="46">
        <v>0</v>
      </c>
      <c r="AA108" s="92">
        <v>0</v>
      </c>
      <c r="AB108" s="9">
        <v>0</v>
      </c>
      <c r="AC108" s="9">
        <v>0</v>
      </c>
      <c r="AD108" s="9">
        <v>0</v>
      </c>
      <c r="AE108" s="19">
        <v>0</v>
      </c>
      <c r="AF108" s="46">
        <v>0</v>
      </c>
      <c r="AG108" s="92">
        <v>0</v>
      </c>
      <c r="AH108" s="9">
        <v>0</v>
      </c>
      <c r="AI108" s="9">
        <v>0</v>
      </c>
      <c r="AJ108" s="9">
        <v>0</v>
      </c>
      <c r="AK108" s="19">
        <v>0</v>
      </c>
      <c r="AL108" s="46">
        <v>0</v>
      </c>
      <c r="AM108" s="92">
        <v>0</v>
      </c>
      <c r="AN108" s="9">
        <v>0</v>
      </c>
      <c r="AO108" s="9">
        <v>0</v>
      </c>
      <c r="AP108" s="9">
        <v>0</v>
      </c>
      <c r="AQ108" s="19">
        <v>0</v>
      </c>
      <c r="AR108" s="46">
        <v>0</v>
      </c>
      <c r="AS108" s="92">
        <v>0</v>
      </c>
      <c r="AT108" s="9">
        <v>0</v>
      </c>
      <c r="AU108" s="9">
        <v>0</v>
      </c>
      <c r="AV108" s="9">
        <v>0</v>
      </c>
      <c r="AW108" s="19">
        <v>0</v>
      </c>
      <c r="AX108" s="46">
        <v>0</v>
      </c>
      <c r="AY108" s="92">
        <v>0</v>
      </c>
      <c r="AZ108" s="9">
        <v>0</v>
      </c>
      <c r="BA108" s="9">
        <v>0</v>
      </c>
      <c r="BB108" s="9">
        <v>0</v>
      </c>
      <c r="BC108" s="19">
        <v>0</v>
      </c>
      <c r="BD108" s="46">
        <v>0</v>
      </c>
      <c r="BE108" s="92">
        <v>0</v>
      </c>
      <c r="BF108" s="9">
        <v>0</v>
      </c>
      <c r="BG108" s="9">
        <v>0</v>
      </c>
      <c r="BH108" s="9">
        <v>0</v>
      </c>
      <c r="BI108" s="19">
        <v>0</v>
      </c>
      <c r="BJ108" s="46">
        <v>0</v>
      </c>
      <c r="BK108" s="92">
        <v>0</v>
      </c>
      <c r="BL108" s="9">
        <v>0</v>
      </c>
      <c r="BM108" s="9">
        <v>0</v>
      </c>
      <c r="BN108" s="9">
        <v>0</v>
      </c>
      <c r="BO108" s="19">
        <v>0</v>
      </c>
      <c r="BP108" s="46">
        <v>0</v>
      </c>
      <c r="BQ108" s="75"/>
      <c r="BR108" s="75"/>
    </row>
    <row r="109" spans="1:70" ht="19.5" customHeight="1" outlineLevel="1" x14ac:dyDescent="0.2">
      <c r="A109" s="63"/>
      <c r="B109" s="50" t="str">
        <v>COMMERCIAL</v>
      </c>
      <c r="C109" s="92">
        <v>0</v>
      </c>
      <c r="D109" s="9">
        <v>0</v>
      </c>
      <c r="E109" s="9">
        <v>0</v>
      </c>
      <c r="F109" s="9">
        <v>0</v>
      </c>
      <c r="G109" s="19">
        <v>0</v>
      </c>
      <c r="H109" s="46">
        <v>0</v>
      </c>
      <c r="I109" s="92">
        <v>0</v>
      </c>
      <c r="J109" s="9">
        <v>0</v>
      </c>
      <c r="K109" s="9">
        <v>0</v>
      </c>
      <c r="L109" s="9">
        <v>0</v>
      </c>
      <c r="M109" s="19">
        <v>0</v>
      </c>
      <c r="N109" s="46">
        <v>0</v>
      </c>
      <c r="O109" s="92">
        <v>0</v>
      </c>
      <c r="P109" s="9">
        <v>0</v>
      </c>
      <c r="Q109" s="9">
        <v>0</v>
      </c>
      <c r="R109" s="9">
        <v>0</v>
      </c>
      <c r="S109" s="19">
        <v>0</v>
      </c>
      <c r="T109" s="46">
        <v>0</v>
      </c>
      <c r="U109" s="92">
        <v>0</v>
      </c>
      <c r="V109" s="9">
        <v>0</v>
      </c>
      <c r="W109" s="9">
        <v>0</v>
      </c>
      <c r="X109" s="9">
        <v>0</v>
      </c>
      <c r="Y109" s="19">
        <v>0</v>
      </c>
      <c r="Z109" s="46">
        <v>0</v>
      </c>
      <c r="AA109" s="92">
        <v>0</v>
      </c>
      <c r="AB109" s="9">
        <v>0</v>
      </c>
      <c r="AC109" s="9">
        <v>0</v>
      </c>
      <c r="AD109" s="9">
        <v>0</v>
      </c>
      <c r="AE109" s="19">
        <v>0</v>
      </c>
      <c r="AF109" s="46">
        <v>0</v>
      </c>
      <c r="AG109" s="92">
        <v>0</v>
      </c>
      <c r="AH109" s="9">
        <v>0</v>
      </c>
      <c r="AI109" s="9">
        <v>0</v>
      </c>
      <c r="AJ109" s="9">
        <v>0</v>
      </c>
      <c r="AK109" s="19">
        <v>0</v>
      </c>
      <c r="AL109" s="46">
        <v>0</v>
      </c>
      <c r="AM109" s="92">
        <v>0</v>
      </c>
      <c r="AN109" s="9">
        <v>0</v>
      </c>
      <c r="AO109" s="9">
        <v>0</v>
      </c>
      <c r="AP109" s="9">
        <v>0</v>
      </c>
      <c r="AQ109" s="19">
        <v>0</v>
      </c>
      <c r="AR109" s="46">
        <v>0</v>
      </c>
      <c r="AS109" s="92">
        <v>0</v>
      </c>
      <c r="AT109" s="9">
        <v>0</v>
      </c>
      <c r="AU109" s="9">
        <v>0</v>
      </c>
      <c r="AV109" s="9">
        <v>0</v>
      </c>
      <c r="AW109" s="19">
        <v>0</v>
      </c>
      <c r="AX109" s="46">
        <v>0</v>
      </c>
      <c r="AY109" s="92">
        <v>0</v>
      </c>
      <c r="AZ109" s="9">
        <v>0</v>
      </c>
      <c r="BA109" s="9">
        <v>0</v>
      </c>
      <c r="BB109" s="9">
        <v>0</v>
      </c>
      <c r="BC109" s="19">
        <v>0</v>
      </c>
      <c r="BD109" s="46">
        <v>0</v>
      </c>
      <c r="BE109" s="92">
        <v>0</v>
      </c>
      <c r="BF109" s="9">
        <v>0</v>
      </c>
      <c r="BG109" s="9">
        <v>0</v>
      </c>
      <c r="BH109" s="9">
        <v>0</v>
      </c>
      <c r="BI109" s="19">
        <v>0</v>
      </c>
      <c r="BJ109" s="46">
        <v>0</v>
      </c>
      <c r="BK109" s="92">
        <v>0</v>
      </c>
      <c r="BL109" s="9">
        <v>0</v>
      </c>
      <c r="BM109" s="9">
        <v>0</v>
      </c>
      <c r="BN109" s="9">
        <v>0</v>
      </c>
      <c r="BO109" s="19">
        <v>0</v>
      </c>
      <c r="BP109" s="46">
        <v>0</v>
      </c>
      <c r="BQ109" s="75"/>
      <c r="BR109" s="75"/>
    </row>
    <row r="110" spans="1:70" ht="19.5" customHeight="1" outlineLevel="1" x14ac:dyDescent="0.2">
      <c r="A110" s="63"/>
      <c r="B110" s="50" t="str">
        <v>CNG</v>
      </c>
      <c r="C110" s="92">
        <v>0</v>
      </c>
      <c r="D110" s="9">
        <v>0</v>
      </c>
      <c r="E110" s="9">
        <v>0</v>
      </c>
      <c r="F110" s="9">
        <v>0</v>
      </c>
      <c r="G110" s="19">
        <v>0</v>
      </c>
      <c r="H110" s="46">
        <v>0</v>
      </c>
      <c r="I110" s="92">
        <v>0</v>
      </c>
      <c r="J110" s="9">
        <v>0</v>
      </c>
      <c r="K110" s="9">
        <v>0</v>
      </c>
      <c r="L110" s="9">
        <v>0</v>
      </c>
      <c r="M110" s="19">
        <v>0</v>
      </c>
      <c r="N110" s="46">
        <v>0</v>
      </c>
      <c r="O110" s="92">
        <v>0</v>
      </c>
      <c r="P110" s="9">
        <v>0</v>
      </c>
      <c r="Q110" s="9">
        <v>0</v>
      </c>
      <c r="R110" s="9">
        <v>0</v>
      </c>
      <c r="S110" s="19">
        <v>0</v>
      </c>
      <c r="T110" s="46">
        <v>0</v>
      </c>
      <c r="U110" s="92">
        <v>0</v>
      </c>
      <c r="V110" s="9">
        <v>0</v>
      </c>
      <c r="W110" s="9">
        <v>0</v>
      </c>
      <c r="X110" s="9">
        <v>0</v>
      </c>
      <c r="Y110" s="19">
        <v>0</v>
      </c>
      <c r="Z110" s="46">
        <v>0</v>
      </c>
      <c r="AA110" s="92">
        <v>0</v>
      </c>
      <c r="AB110" s="9">
        <v>0</v>
      </c>
      <c r="AC110" s="9">
        <v>0</v>
      </c>
      <c r="AD110" s="9">
        <v>0</v>
      </c>
      <c r="AE110" s="19">
        <v>0</v>
      </c>
      <c r="AF110" s="46">
        <v>0</v>
      </c>
      <c r="AG110" s="92">
        <v>0</v>
      </c>
      <c r="AH110" s="9">
        <v>0</v>
      </c>
      <c r="AI110" s="9">
        <v>0</v>
      </c>
      <c r="AJ110" s="9">
        <v>0</v>
      </c>
      <c r="AK110" s="19">
        <v>0</v>
      </c>
      <c r="AL110" s="46">
        <v>0</v>
      </c>
      <c r="AM110" s="92">
        <v>0</v>
      </c>
      <c r="AN110" s="9">
        <v>0</v>
      </c>
      <c r="AO110" s="9">
        <v>0</v>
      </c>
      <c r="AP110" s="9">
        <v>0</v>
      </c>
      <c r="AQ110" s="19">
        <v>0</v>
      </c>
      <c r="AR110" s="46">
        <v>0</v>
      </c>
      <c r="AS110" s="92">
        <v>0</v>
      </c>
      <c r="AT110" s="9">
        <v>0</v>
      </c>
      <c r="AU110" s="9">
        <v>0</v>
      </c>
      <c r="AV110" s="9">
        <v>0</v>
      </c>
      <c r="AW110" s="19">
        <v>0</v>
      </c>
      <c r="AX110" s="46">
        <v>0</v>
      </c>
      <c r="AY110" s="92">
        <v>0</v>
      </c>
      <c r="AZ110" s="9">
        <v>0</v>
      </c>
      <c r="BA110" s="9">
        <v>0</v>
      </c>
      <c r="BB110" s="9">
        <v>0</v>
      </c>
      <c r="BC110" s="19">
        <v>0</v>
      </c>
      <c r="BD110" s="46">
        <v>0</v>
      </c>
      <c r="BE110" s="92">
        <v>0</v>
      </c>
      <c r="BF110" s="9">
        <v>0</v>
      </c>
      <c r="BG110" s="9">
        <v>0</v>
      </c>
      <c r="BH110" s="9">
        <v>0</v>
      </c>
      <c r="BI110" s="19">
        <v>0</v>
      </c>
      <c r="BJ110" s="46">
        <v>0</v>
      </c>
      <c r="BK110" s="92">
        <v>0</v>
      </c>
      <c r="BL110" s="9">
        <v>0</v>
      </c>
      <c r="BM110" s="9">
        <v>0</v>
      </c>
      <c r="BN110" s="9">
        <v>0</v>
      </c>
      <c r="BO110" s="19">
        <v>0</v>
      </c>
      <c r="BP110" s="46">
        <v>0</v>
      </c>
      <c r="BQ110" s="75"/>
      <c r="BR110" s="75"/>
    </row>
    <row r="111" spans="1:70" ht="19.5" customHeight="1" outlineLevel="1" x14ac:dyDescent="0.2">
      <c r="A111" s="63"/>
      <c r="B111" s="50" t="str">
        <v>INDUSTRIAL</v>
      </c>
      <c r="C111" s="92">
        <v>0</v>
      </c>
      <c r="D111" s="9">
        <v>0</v>
      </c>
      <c r="E111" s="9">
        <v>0</v>
      </c>
      <c r="F111" s="9">
        <v>0</v>
      </c>
      <c r="G111" s="19">
        <v>0</v>
      </c>
      <c r="H111" s="46">
        <v>0</v>
      </c>
      <c r="I111" s="92">
        <v>2</v>
      </c>
      <c r="J111" s="9">
        <v>0</v>
      </c>
      <c r="K111" s="9">
        <v>19169378</v>
      </c>
      <c r="L111" s="9">
        <v>9584689</v>
      </c>
      <c r="M111" s="19">
        <v>21801.94</v>
      </c>
      <c r="N111" s="46">
        <v>10900.97</v>
      </c>
      <c r="O111" s="92">
        <v>0</v>
      </c>
      <c r="P111" s="9">
        <v>0</v>
      </c>
      <c r="Q111" s="9">
        <v>0</v>
      </c>
      <c r="R111" s="9">
        <v>0</v>
      </c>
      <c r="S111" s="19">
        <v>0</v>
      </c>
      <c r="T111" s="46">
        <v>0</v>
      </c>
      <c r="U111" s="92">
        <v>0</v>
      </c>
      <c r="V111" s="9">
        <v>0</v>
      </c>
      <c r="W111" s="9">
        <v>0</v>
      </c>
      <c r="X111" s="9">
        <v>0</v>
      </c>
      <c r="Y111" s="19">
        <v>0</v>
      </c>
      <c r="Z111" s="46">
        <v>0</v>
      </c>
      <c r="AA111" s="92">
        <v>0</v>
      </c>
      <c r="AB111" s="9">
        <v>0</v>
      </c>
      <c r="AC111" s="9">
        <v>0</v>
      </c>
      <c r="AD111" s="9">
        <v>0</v>
      </c>
      <c r="AE111" s="19">
        <v>0</v>
      </c>
      <c r="AF111" s="46">
        <v>0</v>
      </c>
      <c r="AG111" s="92">
        <v>0</v>
      </c>
      <c r="AH111" s="9">
        <v>0</v>
      </c>
      <c r="AI111" s="9">
        <v>0</v>
      </c>
      <c r="AJ111" s="9">
        <v>0</v>
      </c>
      <c r="AK111" s="19">
        <v>0</v>
      </c>
      <c r="AL111" s="46">
        <v>0</v>
      </c>
      <c r="AM111" s="92">
        <v>0</v>
      </c>
      <c r="AN111" s="9">
        <v>0</v>
      </c>
      <c r="AO111" s="9">
        <v>0</v>
      </c>
      <c r="AP111" s="9">
        <v>0</v>
      </c>
      <c r="AQ111" s="19">
        <v>0</v>
      </c>
      <c r="AR111" s="46">
        <v>0</v>
      </c>
      <c r="AS111" s="92">
        <v>0</v>
      </c>
      <c r="AT111" s="9">
        <v>0</v>
      </c>
      <c r="AU111" s="9">
        <v>0</v>
      </c>
      <c r="AV111" s="9">
        <v>0</v>
      </c>
      <c r="AW111" s="19">
        <v>0</v>
      </c>
      <c r="AX111" s="46">
        <v>0</v>
      </c>
      <c r="AY111" s="92">
        <v>0</v>
      </c>
      <c r="AZ111" s="9">
        <v>0</v>
      </c>
      <c r="BA111" s="9">
        <v>0</v>
      </c>
      <c r="BB111" s="9">
        <v>0</v>
      </c>
      <c r="BC111" s="19">
        <v>0</v>
      </c>
      <c r="BD111" s="46">
        <v>0</v>
      </c>
      <c r="BE111" s="92">
        <v>0</v>
      </c>
      <c r="BF111" s="9">
        <v>0</v>
      </c>
      <c r="BG111" s="9">
        <v>0</v>
      </c>
      <c r="BH111" s="9">
        <v>0</v>
      </c>
      <c r="BI111" s="19">
        <v>0</v>
      </c>
      <c r="BJ111" s="46">
        <v>0</v>
      </c>
      <c r="BK111" s="92">
        <v>2</v>
      </c>
      <c r="BL111" s="9">
        <v>0</v>
      </c>
      <c r="BM111" s="9">
        <v>19169378</v>
      </c>
      <c r="BN111" s="9">
        <v>9584689</v>
      </c>
      <c r="BO111" s="19">
        <v>21801.94</v>
      </c>
      <c r="BP111" s="46">
        <v>10900.97</v>
      </c>
      <c r="BQ111" s="75"/>
      <c r="BR111" s="75"/>
    </row>
    <row r="112" spans="1:70" ht="19.5" customHeight="1" outlineLevel="1" x14ac:dyDescent="0.2">
      <c r="A112" s="64"/>
      <c r="B112" s="50" t="str">
        <v>AIRCONDITIONING/COGENERATION</v>
      </c>
      <c r="C112" s="93">
        <v>0</v>
      </c>
      <c r="D112" s="57">
        <v>0</v>
      </c>
      <c r="E112" s="65">
        <v>0</v>
      </c>
      <c r="F112" s="9">
        <v>0</v>
      </c>
      <c r="G112" s="51">
        <v>0</v>
      </c>
      <c r="H112" s="46">
        <v>0</v>
      </c>
      <c r="I112" s="93">
        <v>0</v>
      </c>
      <c r="J112" s="57">
        <v>0</v>
      </c>
      <c r="K112" s="65">
        <v>0</v>
      </c>
      <c r="L112" s="9">
        <v>0</v>
      </c>
      <c r="M112" s="51">
        <v>0</v>
      </c>
      <c r="N112" s="46">
        <v>0</v>
      </c>
      <c r="O112" s="93">
        <v>0</v>
      </c>
      <c r="P112" s="57">
        <v>0</v>
      </c>
      <c r="Q112" s="65">
        <v>0</v>
      </c>
      <c r="R112" s="9">
        <v>0</v>
      </c>
      <c r="S112" s="51">
        <v>0</v>
      </c>
      <c r="T112" s="46">
        <v>0</v>
      </c>
      <c r="U112" s="93">
        <v>0</v>
      </c>
      <c r="V112" s="57">
        <v>0</v>
      </c>
      <c r="W112" s="65">
        <v>0</v>
      </c>
      <c r="X112" s="9">
        <v>0</v>
      </c>
      <c r="Y112" s="51">
        <v>0</v>
      </c>
      <c r="Z112" s="46">
        <v>0</v>
      </c>
      <c r="AA112" s="93">
        <v>0</v>
      </c>
      <c r="AB112" s="57">
        <v>0</v>
      </c>
      <c r="AC112" s="65">
        <v>0</v>
      </c>
      <c r="AD112" s="9">
        <v>0</v>
      </c>
      <c r="AE112" s="51">
        <v>0</v>
      </c>
      <c r="AF112" s="46">
        <v>0</v>
      </c>
      <c r="AG112" s="93">
        <v>0</v>
      </c>
      <c r="AH112" s="57">
        <v>0</v>
      </c>
      <c r="AI112" s="65">
        <v>0</v>
      </c>
      <c r="AJ112" s="9">
        <v>0</v>
      </c>
      <c r="AK112" s="51">
        <v>0</v>
      </c>
      <c r="AL112" s="46">
        <v>0</v>
      </c>
      <c r="AM112" s="93">
        <v>0</v>
      </c>
      <c r="AN112" s="57">
        <v>0</v>
      </c>
      <c r="AO112" s="65">
        <v>0</v>
      </c>
      <c r="AP112" s="9">
        <v>0</v>
      </c>
      <c r="AQ112" s="51">
        <v>0</v>
      </c>
      <c r="AR112" s="46">
        <v>0</v>
      </c>
      <c r="AS112" s="93">
        <v>0</v>
      </c>
      <c r="AT112" s="57">
        <v>0</v>
      </c>
      <c r="AU112" s="65">
        <v>0</v>
      </c>
      <c r="AV112" s="9">
        <v>0</v>
      </c>
      <c r="AW112" s="51">
        <v>0</v>
      </c>
      <c r="AX112" s="46">
        <v>0</v>
      </c>
      <c r="AY112" s="93">
        <v>0</v>
      </c>
      <c r="AZ112" s="57">
        <v>0</v>
      </c>
      <c r="BA112" s="65">
        <v>0</v>
      </c>
      <c r="BB112" s="9">
        <v>0</v>
      </c>
      <c r="BC112" s="51">
        <v>0</v>
      </c>
      <c r="BD112" s="46">
        <v>0</v>
      </c>
      <c r="BE112" s="93">
        <v>0</v>
      </c>
      <c r="BF112" s="57">
        <v>0</v>
      </c>
      <c r="BG112" s="65">
        <v>0</v>
      </c>
      <c r="BH112" s="9">
        <v>0</v>
      </c>
      <c r="BI112" s="51">
        <v>0</v>
      </c>
      <c r="BJ112" s="46">
        <v>0</v>
      </c>
      <c r="BK112" s="93">
        <v>0</v>
      </c>
      <c r="BL112" s="57">
        <v>0</v>
      </c>
      <c r="BM112" s="65">
        <v>0</v>
      </c>
      <c r="BN112" s="9">
        <v>0</v>
      </c>
      <c r="BO112" s="51">
        <v>0</v>
      </c>
      <c r="BP112" s="46">
        <v>0</v>
      </c>
      <c r="BQ112" s="75"/>
      <c r="BR112" s="75"/>
    </row>
    <row r="113" spans="1:70" ht="19.5" customHeight="1" outlineLevel="1" thickBot="1" x14ac:dyDescent="0.25">
      <c r="A113" s="63"/>
      <c r="B113" s="87" t="str">
        <v>VIRTUAL INETRCONNECTION</v>
      </c>
      <c r="C113" s="93">
        <v>0</v>
      </c>
      <c r="D113" s="56">
        <v>0</v>
      </c>
      <c r="E113" s="65">
        <v>0</v>
      </c>
      <c r="F113" s="57">
        <v>0</v>
      </c>
      <c r="G113" s="51">
        <v>0</v>
      </c>
      <c r="H113" s="49">
        <v>0</v>
      </c>
      <c r="I113" s="93">
        <v>0</v>
      </c>
      <c r="J113" s="56">
        <v>0</v>
      </c>
      <c r="K113" s="65">
        <v>0</v>
      </c>
      <c r="L113" s="57">
        <v>0</v>
      </c>
      <c r="M113" s="51">
        <v>0</v>
      </c>
      <c r="N113" s="49">
        <v>0</v>
      </c>
      <c r="O113" s="93">
        <v>0</v>
      </c>
      <c r="P113" s="56">
        <v>0</v>
      </c>
      <c r="Q113" s="65">
        <v>0</v>
      </c>
      <c r="R113" s="57">
        <v>0</v>
      </c>
      <c r="S113" s="51">
        <v>0</v>
      </c>
      <c r="T113" s="49">
        <v>0</v>
      </c>
      <c r="U113" s="93">
        <v>0</v>
      </c>
      <c r="V113" s="56">
        <v>0</v>
      </c>
      <c r="W113" s="65">
        <v>0</v>
      </c>
      <c r="X113" s="57">
        <v>0</v>
      </c>
      <c r="Y113" s="51">
        <v>0</v>
      </c>
      <c r="Z113" s="49">
        <v>0</v>
      </c>
      <c r="AA113" s="93">
        <v>0</v>
      </c>
      <c r="AB113" s="56">
        <v>0</v>
      </c>
      <c r="AC113" s="65">
        <v>0</v>
      </c>
      <c r="AD113" s="57">
        <v>0</v>
      </c>
      <c r="AE113" s="51">
        <v>0</v>
      </c>
      <c r="AF113" s="49">
        <v>0</v>
      </c>
      <c r="AG113" s="93">
        <v>0</v>
      </c>
      <c r="AH113" s="56">
        <v>0</v>
      </c>
      <c r="AI113" s="65">
        <v>0</v>
      </c>
      <c r="AJ113" s="57">
        <v>0</v>
      </c>
      <c r="AK113" s="51">
        <v>0</v>
      </c>
      <c r="AL113" s="49">
        <v>0</v>
      </c>
      <c r="AM113" s="93">
        <v>0</v>
      </c>
      <c r="AN113" s="56">
        <v>0</v>
      </c>
      <c r="AO113" s="65">
        <v>0</v>
      </c>
      <c r="AP113" s="57">
        <v>0</v>
      </c>
      <c r="AQ113" s="51">
        <v>0</v>
      </c>
      <c r="AR113" s="49">
        <v>0</v>
      </c>
      <c r="AS113" s="93">
        <v>0</v>
      </c>
      <c r="AT113" s="56">
        <v>0</v>
      </c>
      <c r="AU113" s="65">
        <v>0</v>
      </c>
      <c r="AV113" s="57">
        <v>0</v>
      </c>
      <c r="AW113" s="51">
        <v>0</v>
      </c>
      <c r="AX113" s="49">
        <v>0</v>
      </c>
      <c r="AY113" s="93">
        <v>0</v>
      </c>
      <c r="AZ113" s="56">
        <v>0</v>
      </c>
      <c r="BA113" s="65">
        <v>0</v>
      </c>
      <c r="BB113" s="57">
        <v>0</v>
      </c>
      <c r="BC113" s="51">
        <v>0</v>
      </c>
      <c r="BD113" s="49">
        <v>0</v>
      </c>
      <c r="BE113" s="93">
        <v>0</v>
      </c>
      <c r="BF113" s="56">
        <v>0</v>
      </c>
      <c r="BG113" s="65">
        <v>0</v>
      </c>
      <c r="BH113" s="57">
        <v>0</v>
      </c>
      <c r="BI113" s="51">
        <v>0</v>
      </c>
      <c r="BJ113" s="49">
        <v>0</v>
      </c>
      <c r="BK113" s="93">
        <v>0</v>
      </c>
      <c r="BL113" s="56">
        <v>0</v>
      </c>
      <c r="BM113" s="65">
        <v>0</v>
      </c>
      <c r="BN113" s="57">
        <v>0</v>
      </c>
      <c r="BO113" s="51">
        <v>0</v>
      </c>
      <c r="BP113" s="49">
        <v>0</v>
      </c>
      <c r="BQ113" s="75"/>
      <c r="BR113" s="75"/>
    </row>
    <row r="114" spans="1:70" ht="36" customHeight="1" outlineLevel="1" x14ac:dyDescent="0.2">
      <c r="A114" s="62">
        <v>16</v>
      </c>
      <c r="B114" s="88" t="s">
        <v>96</v>
      </c>
      <c r="C114" s="90">
        <v>9929</v>
      </c>
      <c r="D114" s="48">
        <v>0</v>
      </c>
      <c r="E114" s="39">
        <v>1810986</v>
      </c>
      <c r="F114" s="39">
        <v>182.3935945210998</v>
      </c>
      <c r="G114" s="45">
        <v>46205</v>
      </c>
      <c r="H114" s="26">
        <v>4.6535401349582033</v>
      </c>
      <c r="I114" s="90">
        <v>3067</v>
      </c>
      <c r="J114" s="48">
        <v>0</v>
      </c>
      <c r="K114" s="39">
        <v>881021</v>
      </c>
      <c r="L114" s="39">
        <v>287.25823280078254</v>
      </c>
      <c r="M114" s="45">
        <v>22773.54</v>
      </c>
      <c r="N114" s="26">
        <v>7.4253472448646889</v>
      </c>
      <c r="O114" s="90">
        <v>6962</v>
      </c>
      <c r="P114" s="48">
        <v>0</v>
      </c>
      <c r="Q114" s="39">
        <v>4014112</v>
      </c>
      <c r="R114" s="39">
        <v>576.57454754380922</v>
      </c>
      <c r="S114" s="45">
        <v>88749.96</v>
      </c>
      <c r="T114" s="26">
        <v>12.747767882792301</v>
      </c>
      <c r="U114" s="90">
        <v>73</v>
      </c>
      <c r="V114" s="48">
        <v>0</v>
      </c>
      <c r="W114" s="39">
        <v>29591</v>
      </c>
      <c r="X114" s="39">
        <v>405.35616438356163</v>
      </c>
      <c r="Y114" s="45">
        <v>912.00999999999976</v>
      </c>
      <c r="Z114" s="26">
        <v>12.493287671232874</v>
      </c>
      <c r="AA114" s="90">
        <v>146</v>
      </c>
      <c r="AB114" s="48">
        <v>0</v>
      </c>
      <c r="AC114" s="39">
        <v>21967</v>
      </c>
      <c r="AD114" s="39">
        <v>150.45890410958904</v>
      </c>
      <c r="AE114" s="45">
        <v>1212.9899999999996</v>
      </c>
      <c r="AF114" s="26">
        <v>8.308150684931503</v>
      </c>
      <c r="AG114" s="90">
        <v>57</v>
      </c>
      <c r="AH114" s="48">
        <v>0</v>
      </c>
      <c r="AI114" s="39">
        <v>8939</v>
      </c>
      <c r="AJ114" s="39">
        <v>156.82456140350877</v>
      </c>
      <c r="AK114" s="45">
        <v>500.37</v>
      </c>
      <c r="AL114" s="26">
        <v>8.7784210526315789</v>
      </c>
      <c r="AM114" s="90">
        <v>0</v>
      </c>
      <c r="AN114" s="48">
        <v>0</v>
      </c>
      <c r="AO114" s="39">
        <v>0</v>
      </c>
      <c r="AP114" s="39">
        <v>0</v>
      </c>
      <c r="AQ114" s="45">
        <v>0</v>
      </c>
      <c r="AR114" s="26">
        <v>0</v>
      </c>
      <c r="AS114" s="90">
        <v>0</v>
      </c>
      <c r="AT114" s="48">
        <v>0</v>
      </c>
      <c r="AU114" s="39">
        <v>0</v>
      </c>
      <c r="AV114" s="39">
        <v>0</v>
      </c>
      <c r="AW114" s="45">
        <v>0</v>
      </c>
      <c r="AX114" s="26">
        <v>0</v>
      </c>
      <c r="AY114" s="90">
        <v>0</v>
      </c>
      <c r="AZ114" s="48">
        <v>0</v>
      </c>
      <c r="BA114" s="39">
        <v>0</v>
      </c>
      <c r="BB114" s="39">
        <v>0</v>
      </c>
      <c r="BC114" s="45">
        <v>0</v>
      </c>
      <c r="BD114" s="26">
        <v>0</v>
      </c>
      <c r="BE114" s="90">
        <v>0</v>
      </c>
      <c r="BF114" s="48">
        <v>0</v>
      </c>
      <c r="BG114" s="39">
        <v>0</v>
      </c>
      <c r="BH114" s="39">
        <v>0</v>
      </c>
      <c r="BI114" s="45">
        <v>0</v>
      </c>
      <c r="BJ114" s="26">
        <v>0</v>
      </c>
      <c r="BK114" s="90">
        <v>20234</v>
      </c>
      <c r="BL114" s="48">
        <v>0</v>
      </c>
      <c r="BM114" s="39">
        <v>6766616</v>
      </c>
      <c r="BN114" s="39">
        <v>334.4181081348226</v>
      </c>
      <c r="BO114" s="45">
        <v>160353.86999999997</v>
      </c>
      <c r="BP114" s="26">
        <v>7.9249713353760978</v>
      </c>
      <c r="BQ114" s="75"/>
      <c r="BR114" s="75"/>
    </row>
    <row r="115" spans="1:70" ht="19.5" customHeight="1" outlineLevel="1" x14ac:dyDescent="0.2">
      <c r="A115" s="63"/>
      <c r="B115" s="50" t="str" cm="1">
        <f t="array" ref="B115:B120">$B$10:$B$15</f>
        <v>RESIDENTIAL</v>
      </c>
      <c r="C115" s="92">
        <v>9652</v>
      </c>
      <c r="D115" s="9">
        <v>0</v>
      </c>
      <c r="E115" s="9">
        <v>1382505</v>
      </c>
      <c r="F115" s="9">
        <v>143.23508081226689</v>
      </c>
      <c r="G115" s="19">
        <v>39076.339999999997</v>
      </c>
      <c r="H115" s="46">
        <v>4.04852258599254</v>
      </c>
      <c r="I115" s="92">
        <v>2963</v>
      </c>
      <c r="J115" s="9">
        <v>0</v>
      </c>
      <c r="K115" s="9">
        <v>494514</v>
      </c>
      <c r="L115" s="9">
        <v>166.89638879514007</v>
      </c>
      <c r="M115" s="19">
        <v>16717.810000000001</v>
      </c>
      <c r="N115" s="46">
        <v>5.6421903476206552</v>
      </c>
      <c r="O115" s="92">
        <v>6666</v>
      </c>
      <c r="P115" s="9">
        <v>0</v>
      </c>
      <c r="Q115" s="9">
        <v>810803</v>
      </c>
      <c r="R115" s="9">
        <v>121.63261326132613</v>
      </c>
      <c r="S115" s="19">
        <v>35400.829999999994</v>
      </c>
      <c r="T115" s="46">
        <v>5.310655565556555</v>
      </c>
      <c r="U115" s="92">
        <v>69</v>
      </c>
      <c r="V115" s="9">
        <v>0</v>
      </c>
      <c r="W115" s="9">
        <v>4383</v>
      </c>
      <c r="X115" s="9">
        <v>63.521739130434781</v>
      </c>
      <c r="Y115" s="19">
        <v>479.36999999999983</v>
      </c>
      <c r="Z115" s="46">
        <v>6.9473913043478239</v>
      </c>
      <c r="AA115" s="92">
        <v>142</v>
      </c>
      <c r="AB115" s="9">
        <v>0</v>
      </c>
      <c r="AC115" s="9">
        <v>20394</v>
      </c>
      <c r="AD115" s="9">
        <v>143.61971830985917</v>
      </c>
      <c r="AE115" s="19">
        <v>1144.3799999999997</v>
      </c>
      <c r="AF115" s="46">
        <v>8.059014084507039</v>
      </c>
      <c r="AG115" s="92">
        <v>55</v>
      </c>
      <c r="AH115" s="9">
        <v>0</v>
      </c>
      <c r="AI115" s="9">
        <v>8116</v>
      </c>
      <c r="AJ115" s="9">
        <v>147.56363636363636</v>
      </c>
      <c r="AK115" s="19">
        <v>472.23</v>
      </c>
      <c r="AL115" s="46">
        <v>8.5860000000000003</v>
      </c>
      <c r="AM115" s="92">
        <v>0</v>
      </c>
      <c r="AN115" s="9">
        <v>0</v>
      </c>
      <c r="AO115" s="9">
        <v>0</v>
      </c>
      <c r="AP115" s="9">
        <v>0</v>
      </c>
      <c r="AQ115" s="19">
        <v>0</v>
      </c>
      <c r="AR115" s="46">
        <v>0</v>
      </c>
      <c r="AS115" s="92">
        <v>0</v>
      </c>
      <c r="AT115" s="9">
        <v>0</v>
      </c>
      <c r="AU115" s="9">
        <v>0</v>
      </c>
      <c r="AV115" s="9">
        <v>0</v>
      </c>
      <c r="AW115" s="19">
        <v>0</v>
      </c>
      <c r="AX115" s="46">
        <v>0</v>
      </c>
      <c r="AY115" s="92">
        <v>0</v>
      </c>
      <c r="AZ115" s="9">
        <v>0</v>
      </c>
      <c r="BA115" s="9">
        <v>0</v>
      </c>
      <c r="BB115" s="9">
        <v>0</v>
      </c>
      <c r="BC115" s="19">
        <v>0</v>
      </c>
      <c r="BD115" s="46">
        <v>0</v>
      </c>
      <c r="BE115" s="92">
        <v>0</v>
      </c>
      <c r="BF115" s="9">
        <v>0</v>
      </c>
      <c r="BG115" s="9">
        <v>0</v>
      </c>
      <c r="BH115" s="9">
        <v>0</v>
      </c>
      <c r="BI115" s="19">
        <v>0</v>
      </c>
      <c r="BJ115" s="46">
        <v>0</v>
      </c>
      <c r="BK115" s="92">
        <v>19547</v>
      </c>
      <c r="BL115" s="9">
        <v>0</v>
      </c>
      <c r="BM115" s="9">
        <v>2720715</v>
      </c>
      <c r="BN115" s="9">
        <v>139.1883665012534</v>
      </c>
      <c r="BO115" s="19">
        <v>93290.959999999977</v>
      </c>
      <c r="BP115" s="46">
        <v>4.7726484882590663</v>
      </c>
      <c r="BQ115" s="75"/>
      <c r="BR115" s="75"/>
    </row>
    <row r="116" spans="1:70" ht="19.5" customHeight="1" outlineLevel="1" x14ac:dyDescent="0.2">
      <c r="A116" s="63"/>
      <c r="B116" s="50" t="str">
        <v>COMMERCIAL</v>
      </c>
      <c r="C116" s="92">
        <v>277</v>
      </c>
      <c r="D116" s="9">
        <v>0</v>
      </c>
      <c r="E116" s="9">
        <v>428481</v>
      </c>
      <c r="F116" s="9">
        <v>1546.8628158844765</v>
      </c>
      <c r="G116" s="19">
        <v>7128.66</v>
      </c>
      <c r="H116" s="46">
        <v>25.735234657039712</v>
      </c>
      <c r="I116" s="92">
        <v>103</v>
      </c>
      <c r="J116" s="9">
        <v>0</v>
      </c>
      <c r="K116" s="9">
        <v>301220</v>
      </c>
      <c r="L116" s="9">
        <v>2924.4660194174758</v>
      </c>
      <c r="M116" s="19">
        <v>5363.94</v>
      </c>
      <c r="N116" s="46">
        <v>52.077087378640776</v>
      </c>
      <c r="O116" s="92">
        <v>294</v>
      </c>
      <c r="P116" s="9">
        <v>0</v>
      </c>
      <c r="Q116" s="9">
        <v>3203308</v>
      </c>
      <c r="R116" s="9">
        <v>10895.605442176871</v>
      </c>
      <c r="S116" s="19">
        <v>53257.080000000009</v>
      </c>
      <c r="T116" s="46">
        <v>181.14653061224493</v>
      </c>
      <c r="U116" s="92">
        <v>4</v>
      </c>
      <c r="V116" s="9">
        <v>0</v>
      </c>
      <c r="W116" s="9">
        <v>25208</v>
      </c>
      <c r="X116" s="9">
        <v>6302</v>
      </c>
      <c r="Y116" s="19">
        <v>432.64</v>
      </c>
      <c r="Z116" s="46">
        <v>108.16</v>
      </c>
      <c r="AA116" s="92">
        <v>4</v>
      </c>
      <c r="AB116" s="9">
        <v>0</v>
      </c>
      <c r="AC116" s="9">
        <v>1573</v>
      </c>
      <c r="AD116" s="9">
        <v>393.25</v>
      </c>
      <c r="AE116" s="19">
        <v>68.61</v>
      </c>
      <c r="AF116" s="46">
        <v>17.1525</v>
      </c>
      <c r="AG116" s="92">
        <v>2</v>
      </c>
      <c r="AH116" s="9">
        <v>0</v>
      </c>
      <c r="AI116" s="9">
        <v>823</v>
      </c>
      <c r="AJ116" s="9">
        <v>411.5</v>
      </c>
      <c r="AK116" s="19">
        <v>28.14</v>
      </c>
      <c r="AL116" s="46">
        <v>14.07</v>
      </c>
      <c r="AM116" s="92">
        <v>0</v>
      </c>
      <c r="AN116" s="9">
        <v>0</v>
      </c>
      <c r="AO116" s="9">
        <v>0</v>
      </c>
      <c r="AP116" s="9">
        <v>0</v>
      </c>
      <c r="AQ116" s="19">
        <v>0</v>
      </c>
      <c r="AR116" s="46">
        <v>0</v>
      </c>
      <c r="AS116" s="92">
        <v>0</v>
      </c>
      <c r="AT116" s="9">
        <v>0</v>
      </c>
      <c r="AU116" s="9">
        <v>0</v>
      </c>
      <c r="AV116" s="9">
        <v>0</v>
      </c>
      <c r="AW116" s="19">
        <v>0</v>
      </c>
      <c r="AX116" s="46">
        <v>0</v>
      </c>
      <c r="AY116" s="92">
        <v>0</v>
      </c>
      <c r="AZ116" s="9">
        <v>0</v>
      </c>
      <c r="BA116" s="9">
        <v>0</v>
      </c>
      <c r="BB116" s="9">
        <v>0</v>
      </c>
      <c r="BC116" s="19">
        <v>0</v>
      </c>
      <c r="BD116" s="46">
        <v>0</v>
      </c>
      <c r="BE116" s="92">
        <v>0</v>
      </c>
      <c r="BF116" s="9">
        <v>0</v>
      </c>
      <c r="BG116" s="9">
        <v>0</v>
      </c>
      <c r="BH116" s="9">
        <v>0</v>
      </c>
      <c r="BI116" s="19">
        <v>0</v>
      </c>
      <c r="BJ116" s="46">
        <v>0</v>
      </c>
      <c r="BK116" s="92">
        <v>684</v>
      </c>
      <c r="BL116" s="9">
        <v>0</v>
      </c>
      <c r="BM116" s="9">
        <v>3960613</v>
      </c>
      <c r="BN116" s="9">
        <v>5790.3698830409357</v>
      </c>
      <c r="BO116" s="19">
        <v>66279.070000000007</v>
      </c>
      <c r="BP116" s="46">
        <v>96.899225146198845</v>
      </c>
      <c r="BQ116" s="75"/>
      <c r="BR116" s="75"/>
    </row>
    <row r="117" spans="1:70" ht="19.5" customHeight="1" outlineLevel="1" x14ac:dyDescent="0.2">
      <c r="A117" s="63"/>
      <c r="B117" s="50" t="str">
        <v>CNG</v>
      </c>
      <c r="C117" s="92">
        <v>0</v>
      </c>
      <c r="D117" s="9">
        <v>0</v>
      </c>
      <c r="E117" s="9">
        <v>0</v>
      </c>
      <c r="F117" s="9">
        <v>0</v>
      </c>
      <c r="G117" s="19">
        <v>0</v>
      </c>
      <c r="H117" s="46">
        <v>0</v>
      </c>
      <c r="I117" s="92">
        <v>0</v>
      </c>
      <c r="J117" s="9">
        <v>0</v>
      </c>
      <c r="K117" s="9">
        <v>0</v>
      </c>
      <c r="L117" s="9">
        <v>0</v>
      </c>
      <c r="M117" s="19">
        <v>0</v>
      </c>
      <c r="N117" s="46">
        <v>0</v>
      </c>
      <c r="O117" s="92">
        <v>0</v>
      </c>
      <c r="P117" s="9">
        <v>0</v>
      </c>
      <c r="Q117" s="9">
        <v>0</v>
      </c>
      <c r="R117" s="9">
        <v>0</v>
      </c>
      <c r="S117" s="19">
        <v>0</v>
      </c>
      <c r="T117" s="46">
        <v>0</v>
      </c>
      <c r="U117" s="92">
        <v>0</v>
      </c>
      <c r="V117" s="9">
        <v>0</v>
      </c>
      <c r="W117" s="9">
        <v>0</v>
      </c>
      <c r="X117" s="9">
        <v>0</v>
      </c>
      <c r="Y117" s="19">
        <v>0</v>
      </c>
      <c r="Z117" s="46">
        <v>0</v>
      </c>
      <c r="AA117" s="92">
        <v>0</v>
      </c>
      <c r="AB117" s="9">
        <v>0</v>
      </c>
      <c r="AC117" s="9">
        <v>0</v>
      </c>
      <c r="AD117" s="9">
        <v>0</v>
      </c>
      <c r="AE117" s="19">
        <v>0</v>
      </c>
      <c r="AF117" s="46">
        <v>0</v>
      </c>
      <c r="AG117" s="92">
        <v>0</v>
      </c>
      <c r="AH117" s="9">
        <v>0</v>
      </c>
      <c r="AI117" s="9">
        <v>0</v>
      </c>
      <c r="AJ117" s="9">
        <v>0</v>
      </c>
      <c r="AK117" s="19">
        <v>0</v>
      </c>
      <c r="AL117" s="46">
        <v>0</v>
      </c>
      <c r="AM117" s="92">
        <v>0</v>
      </c>
      <c r="AN117" s="9">
        <v>0</v>
      </c>
      <c r="AO117" s="9">
        <v>0</v>
      </c>
      <c r="AP117" s="9">
        <v>0</v>
      </c>
      <c r="AQ117" s="19">
        <v>0</v>
      </c>
      <c r="AR117" s="46">
        <v>0</v>
      </c>
      <c r="AS117" s="92">
        <v>0</v>
      </c>
      <c r="AT117" s="9">
        <v>0</v>
      </c>
      <c r="AU117" s="9">
        <v>0</v>
      </c>
      <c r="AV117" s="9">
        <v>0</v>
      </c>
      <c r="AW117" s="19">
        <v>0</v>
      </c>
      <c r="AX117" s="46">
        <v>0</v>
      </c>
      <c r="AY117" s="92">
        <v>0</v>
      </c>
      <c r="AZ117" s="9">
        <v>0</v>
      </c>
      <c r="BA117" s="9">
        <v>0</v>
      </c>
      <c r="BB117" s="9">
        <v>0</v>
      </c>
      <c r="BC117" s="19">
        <v>0</v>
      </c>
      <c r="BD117" s="46">
        <v>0</v>
      </c>
      <c r="BE117" s="92">
        <v>0</v>
      </c>
      <c r="BF117" s="9">
        <v>0</v>
      </c>
      <c r="BG117" s="9">
        <v>0</v>
      </c>
      <c r="BH117" s="9">
        <v>0</v>
      </c>
      <c r="BI117" s="19">
        <v>0</v>
      </c>
      <c r="BJ117" s="46">
        <v>0</v>
      </c>
      <c r="BK117" s="92">
        <v>0</v>
      </c>
      <c r="BL117" s="9">
        <v>0</v>
      </c>
      <c r="BM117" s="9">
        <v>0</v>
      </c>
      <c r="BN117" s="9">
        <v>0</v>
      </c>
      <c r="BO117" s="19">
        <v>0</v>
      </c>
      <c r="BP117" s="46">
        <v>0</v>
      </c>
      <c r="BQ117" s="75"/>
      <c r="BR117" s="75"/>
    </row>
    <row r="118" spans="1:70" ht="19.5" customHeight="1" outlineLevel="1" x14ac:dyDescent="0.2">
      <c r="A118" s="63"/>
      <c r="B118" s="50" t="str">
        <v>INDUSTRIAL</v>
      </c>
      <c r="C118" s="92">
        <v>0</v>
      </c>
      <c r="D118" s="9">
        <v>0</v>
      </c>
      <c r="E118" s="9">
        <v>0</v>
      </c>
      <c r="F118" s="9">
        <v>0</v>
      </c>
      <c r="G118" s="19">
        <v>0</v>
      </c>
      <c r="H118" s="46">
        <v>0</v>
      </c>
      <c r="I118" s="92">
        <v>1</v>
      </c>
      <c r="J118" s="9">
        <v>0</v>
      </c>
      <c r="K118" s="9">
        <v>85287</v>
      </c>
      <c r="L118" s="9">
        <v>85287</v>
      </c>
      <c r="M118" s="19">
        <v>691.79</v>
      </c>
      <c r="N118" s="46">
        <v>691.79</v>
      </c>
      <c r="O118" s="92">
        <v>0</v>
      </c>
      <c r="P118" s="9">
        <v>0</v>
      </c>
      <c r="Q118" s="9">
        <v>0</v>
      </c>
      <c r="R118" s="9">
        <v>0</v>
      </c>
      <c r="S118" s="19">
        <v>0</v>
      </c>
      <c r="T118" s="46">
        <v>0</v>
      </c>
      <c r="U118" s="92">
        <v>0</v>
      </c>
      <c r="V118" s="9">
        <v>0</v>
      </c>
      <c r="W118" s="9">
        <v>0</v>
      </c>
      <c r="X118" s="9">
        <v>0</v>
      </c>
      <c r="Y118" s="19">
        <v>0</v>
      </c>
      <c r="Z118" s="46">
        <v>0</v>
      </c>
      <c r="AA118" s="92">
        <v>0</v>
      </c>
      <c r="AB118" s="9">
        <v>0</v>
      </c>
      <c r="AC118" s="9">
        <v>0</v>
      </c>
      <c r="AD118" s="9">
        <v>0</v>
      </c>
      <c r="AE118" s="19">
        <v>0</v>
      </c>
      <c r="AF118" s="46">
        <v>0</v>
      </c>
      <c r="AG118" s="92">
        <v>0</v>
      </c>
      <c r="AH118" s="9">
        <v>0</v>
      </c>
      <c r="AI118" s="9">
        <v>0</v>
      </c>
      <c r="AJ118" s="9">
        <v>0</v>
      </c>
      <c r="AK118" s="19">
        <v>0</v>
      </c>
      <c r="AL118" s="46">
        <v>0</v>
      </c>
      <c r="AM118" s="92">
        <v>0</v>
      </c>
      <c r="AN118" s="9">
        <v>0</v>
      </c>
      <c r="AO118" s="9">
        <v>0</v>
      </c>
      <c r="AP118" s="9">
        <v>0</v>
      </c>
      <c r="AQ118" s="19">
        <v>0</v>
      </c>
      <c r="AR118" s="46">
        <v>0</v>
      </c>
      <c r="AS118" s="92">
        <v>0</v>
      </c>
      <c r="AT118" s="9">
        <v>0</v>
      </c>
      <c r="AU118" s="9">
        <v>0</v>
      </c>
      <c r="AV118" s="9">
        <v>0</v>
      </c>
      <c r="AW118" s="19">
        <v>0</v>
      </c>
      <c r="AX118" s="46">
        <v>0</v>
      </c>
      <c r="AY118" s="92">
        <v>0</v>
      </c>
      <c r="AZ118" s="9">
        <v>0</v>
      </c>
      <c r="BA118" s="9">
        <v>0</v>
      </c>
      <c r="BB118" s="9">
        <v>0</v>
      </c>
      <c r="BC118" s="19">
        <v>0</v>
      </c>
      <c r="BD118" s="46">
        <v>0</v>
      </c>
      <c r="BE118" s="92">
        <v>0</v>
      </c>
      <c r="BF118" s="9">
        <v>0</v>
      </c>
      <c r="BG118" s="9">
        <v>0</v>
      </c>
      <c r="BH118" s="9">
        <v>0</v>
      </c>
      <c r="BI118" s="19">
        <v>0</v>
      </c>
      <c r="BJ118" s="46">
        <v>0</v>
      </c>
      <c r="BK118" s="92">
        <v>1</v>
      </c>
      <c r="BL118" s="9">
        <v>0</v>
      </c>
      <c r="BM118" s="9">
        <v>85287</v>
      </c>
      <c r="BN118" s="9">
        <v>85287</v>
      </c>
      <c r="BO118" s="19">
        <v>691.79</v>
      </c>
      <c r="BP118" s="46">
        <v>691.79</v>
      </c>
      <c r="BQ118" s="75"/>
      <c r="BR118" s="75"/>
    </row>
    <row r="119" spans="1:70" ht="19.5" customHeight="1" outlineLevel="1" x14ac:dyDescent="0.2">
      <c r="A119" s="64"/>
      <c r="B119" s="50" t="str">
        <v>AIRCONDITIONING/COGENERATION</v>
      </c>
      <c r="C119" s="93">
        <v>0</v>
      </c>
      <c r="D119" s="57">
        <v>0</v>
      </c>
      <c r="E119" s="65">
        <v>0</v>
      </c>
      <c r="F119" s="9">
        <v>0</v>
      </c>
      <c r="G119" s="51">
        <v>0</v>
      </c>
      <c r="H119" s="46">
        <v>0</v>
      </c>
      <c r="I119" s="93">
        <v>0</v>
      </c>
      <c r="J119" s="57">
        <v>0</v>
      </c>
      <c r="K119" s="65">
        <v>0</v>
      </c>
      <c r="L119" s="9">
        <v>0</v>
      </c>
      <c r="M119" s="51">
        <v>0</v>
      </c>
      <c r="N119" s="46">
        <v>0</v>
      </c>
      <c r="O119" s="93">
        <v>2</v>
      </c>
      <c r="P119" s="57">
        <v>0</v>
      </c>
      <c r="Q119" s="65">
        <v>1</v>
      </c>
      <c r="R119" s="9">
        <v>0.5</v>
      </c>
      <c r="S119" s="51">
        <v>92.05</v>
      </c>
      <c r="T119" s="46">
        <v>46.024999999999999</v>
      </c>
      <c r="U119" s="93">
        <v>0</v>
      </c>
      <c r="V119" s="57">
        <v>0</v>
      </c>
      <c r="W119" s="65">
        <v>0</v>
      </c>
      <c r="X119" s="9">
        <v>0</v>
      </c>
      <c r="Y119" s="51">
        <v>0</v>
      </c>
      <c r="Z119" s="46">
        <v>0</v>
      </c>
      <c r="AA119" s="93">
        <v>0</v>
      </c>
      <c r="AB119" s="57">
        <v>0</v>
      </c>
      <c r="AC119" s="65">
        <v>0</v>
      </c>
      <c r="AD119" s="9">
        <v>0</v>
      </c>
      <c r="AE119" s="51">
        <v>0</v>
      </c>
      <c r="AF119" s="46">
        <v>0</v>
      </c>
      <c r="AG119" s="93">
        <v>0</v>
      </c>
      <c r="AH119" s="57">
        <v>0</v>
      </c>
      <c r="AI119" s="65">
        <v>0</v>
      </c>
      <c r="AJ119" s="9">
        <v>0</v>
      </c>
      <c r="AK119" s="51">
        <v>0</v>
      </c>
      <c r="AL119" s="46">
        <v>0</v>
      </c>
      <c r="AM119" s="93">
        <v>0</v>
      </c>
      <c r="AN119" s="57">
        <v>0</v>
      </c>
      <c r="AO119" s="65">
        <v>0</v>
      </c>
      <c r="AP119" s="9">
        <v>0</v>
      </c>
      <c r="AQ119" s="51">
        <v>0</v>
      </c>
      <c r="AR119" s="46">
        <v>0</v>
      </c>
      <c r="AS119" s="93">
        <v>0</v>
      </c>
      <c r="AT119" s="57">
        <v>0</v>
      </c>
      <c r="AU119" s="65">
        <v>0</v>
      </c>
      <c r="AV119" s="9">
        <v>0</v>
      </c>
      <c r="AW119" s="51">
        <v>0</v>
      </c>
      <c r="AX119" s="46">
        <v>0</v>
      </c>
      <c r="AY119" s="93">
        <v>0</v>
      </c>
      <c r="AZ119" s="57">
        <v>0</v>
      </c>
      <c r="BA119" s="65">
        <v>0</v>
      </c>
      <c r="BB119" s="9">
        <v>0</v>
      </c>
      <c r="BC119" s="51">
        <v>0</v>
      </c>
      <c r="BD119" s="46">
        <v>0</v>
      </c>
      <c r="BE119" s="93">
        <v>0</v>
      </c>
      <c r="BF119" s="57">
        <v>0</v>
      </c>
      <c r="BG119" s="65">
        <v>0</v>
      </c>
      <c r="BH119" s="9">
        <v>0</v>
      </c>
      <c r="BI119" s="51">
        <v>0</v>
      </c>
      <c r="BJ119" s="46">
        <v>0</v>
      </c>
      <c r="BK119" s="93">
        <v>2</v>
      </c>
      <c r="BL119" s="57">
        <v>0</v>
      </c>
      <c r="BM119" s="65">
        <v>1</v>
      </c>
      <c r="BN119" s="9">
        <v>0.5</v>
      </c>
      <c r="BO119" s="51">
        <v>92.05</v>
      </c>
      <c r="BP119" s="46">
        <v>46.024999999999999</v>
      </c>
      <c r="BQ119" s="75"/>
      <c r="BR119" s="75"/>
    </row>
    <row r="120" spans="1:70" ht="19.5" customHeight="1" outlineLevel="1" thickBot="1" x14ac:dyDescent="0.25">
      <c r="A120" s="63"/>
      <c r="B120" s="87" t="str">
        <v>VIRTUAL INETRCONNECTION</v>
      </c>
      <c r="C120" s="93">
        <v>0</v>
      </c>
      <c r="D120" s="56">
        <v>0</v>
      </c>
      <c r="E120" s="65">
        <v>0</v>
      </c>
      <c r="F120" s="57">
        <v>0</v>
      </c>
      <c r="G120" s="51">
        <v>0</v>
      </c>
      <c r="H120" s="49">
        <v>0</v>
      </c>
      <c r="I120" s="93">
        <v>0</v>
      </c>
      <c r="J120" s="56">
        <v>0</v>
      </c>
      <c r="K120" s="65">
        <v>0</v>
      </c>
      <c r="L120" s="57">
        <v>0</v>
      </c>
      <c r="M120" s="51">
        <v>0</v>
      </c>
      <c r="N120" s="49">
        <v>0</v>
      </c>
      <c r="O120" s="93">
        <v>0</v>
      </c>
      <c r="P120" s="56">
        <v>0</v>
      </c>
      <c r="Q120" s="65">
        <v>0</v>
      </c>
      <c r="R120" s="57">
        <v>0</v>
      </c>
      <c r="S120" s="51">
        <v>0</v>
      </c>
      <c r="T120" s="49">
        <v>0</v>
      </c>
      <c r="U120" s="93">
        <v>0</v>
      </c>
      <c r="V120" s="56">
        <v>0</v>
      </c>
      <c r="W120" s="65">
        <v>0</v>
      </c>
      <c r="X120" s="57">
        <v>0</v>
      </c>
      <c r="Y120" s="51">
        <v>0</v>
      </c>
      <c r="Z120" s="49">
        <v>0</v>
      </c>
      <c r="AA120" s="93">
        <v>0</v>
      </c>
      <c r="AB120" s="56">
        <v>0</v>
      </c>
      <c r="AC120" s="65">
        <v>0</v>
      </c>
      <c r="AD120" s="57">
        <v>0</v>
      </c>
      <c r="AE120" s="51">
        <v>0</v>
      </c>
      <c r="AF120" s="49">
        <v>0</v>
      </c>
      <c r="AG120" s="93">
        <v>0</v>
      </c>
      <c r="AH120" s="56">
        <v>0</v>
      </c>
      <c r="AI120" s="65">
        <v>0</v>
      </c>
      <c r="AJ120" s="57">
        <v>0</v>
      </c>
      <c r="AK120" s="51">
        <v>0</v>
      </c>
      <c r="AL120" s="49">
        <v>0</v>
      </c>
      <c r="AM120" s="93">
        <v>0</v>
      </c>
      <c r="AN120" s="56">
        <v>0</v>
      </c>
      <c r="AO120" s="65">
        <v>0</v>
      </c>
      <c r="AP120" s="57">
        <v>0</v>
      </c>
      <c r="AQ120" s="51">
        <v>0</v>
      </c>
      <c r="AR120" s="49">
        <v>0</v>
      </c>
      <c r="AS120" s="93">
        <v>0</v>
      </c>
      <c r="AT120" s="56">
        <v>0</v>
      </c>
      <c r="AU120" s="65">
        <v>0</v>
      </c>
      <c r="AV120" s="57">
        <v>0</v>
      </c>
      <c r="AW120" s="51">
        <v>0</v>
      </c>
      <c r="AX120" s="49">
        <v>0</v>
      </c>
      <c r="AY120" s="93">
        <v>0</v>
      </c>
      <c r="AZ120" s="56">
        <v>0</v>
      </c>
      <c r="BA120" s="65">
        <v>0</v>
      </c>
      <c r="BB120" s="57">
        <v>0</v>
      </c>
      <c r="BC120" s="51">
        <v>0</v>
      </c>
      <c r="BD120" s="49">
        <v>0</v>
      </c>
      <c r="BE120" s="93">
        <v>0</v>
      </c>
      <c r="BF120" s="56">
        <v>0</v>
      </c>
      <c r="BG120" s="65">
        <v>0</v>
      </c>
      <c r="BH120" s="57">
        <v>0</v>
      </c>
      <c r="BI120" s="51">
        <v>0</v>
      </c>
      <c r="BJ120" s="49">
        <v>0</v>
      </c>
      <c r="BK120" s="93">
        <v>0</v>
      </c>
      <c r="BL120" s="56">
        <v>0</v>
      </c>
      <c r="BM120" s="65">
        <v>0</v>
      </c>
      <c r="BN120" s="57">
        <v>0</v>
      </c>
      <c r="BO120" s="51">
        <v>0</v>
      </c>
      <c r="BP120" s="49">
        <v>0</v>
      </c>
      <c r="BQ120" s="75"/>
      <c r="BR120" s="75"/>
    </row>
    <row r="121" spans="1:70" ht="36" customHeight="1" outlineLevel="1" x14ac:dyDescent="0.2">
      <c r="A121" s="62">
        <v>17</v>
      </c>
      <c r="B121" s="88" t="s">
        <v>97</v>
      </c>
      <c r="C121" s="90">
        <v>0</v>
      </c>
      <c r="D121" s="48">
        <v>0</v>
      </c>
      <c r="E121" s="39">
        <v>0</v>
      </c>
      <c r="F121" s="39">
        <v>0</v>
      </c>
      <c r="G121" s="45">
        <v>0</v>
      </c>
      <c r="H121" s="26">
        <v>0</v>
      </c>
      <c r="I121" s="90">
        <v>1</v>
      </c>
      <c r="J121" s="48">
        <v>0</v>
      </c>
      <c r="K121" s="39">
        <v>5607775</v>
      </c>
      <c r="L121" s="39">
        <v>5607775</v>
      </c>
      <c r="M121" s="45">
        <v>6646.46</v>
      </c>
      <c r="N121" s="26">
        <v>6646.46</v>
      </c>
      <c r="O121" s="90">
        <v>0</v>
      </c>
      <c r="P121" s="48">
        <v>0</v>
      </c>
      <c r="Q121" s="39">
        <v>0</v>
      </c>
      <c r="R121" s="39">
        <v>0</v>
      </c>
      <c r="S121" s="45">
        <v>0</v>
      </c>
      <c r="T121" s="26">
        <v>0</v>
      </c>
      <c r="U121" s="90">
        <v>0</v>
      </c>
      <c r="V121" s="48">
        <v>0</v>
      </c>
      <c r="W121" s="39">
        <v>0</v>
      </c>
      <c r="X121" s="39">
        <v>0</v>
      </c>
      <c r="Y121" s="45">
        <v>0</v>
      </c>
      <c r="Z121" s="26">
        <v>0</v>
      </c>
      <c r="AA121" s="90">
        <v>0</v>
      </c>
      <c r="AB121" s="48">
        <v>0</v>
      </c>
      <c r="AC121" s="39">
        <v>0</v>
      </c>
      <c r="AD121" s="39">
        <v>0</v>
      </c>
      <c r="AE121" s="45">
        <v>0</v>
      </c>
      <c r="AF121" s="26">
        <v>0</v>
      </c>
      <c r="AG121" s="90">
        <v>0</v>
      </c>
      <c r="AH121" s="48">
        <v>0</v>
      </c>
      <c r="AI121" s="39">
        <v>0</v>
      </c>
      <c r="AJ121" s="39">
        <v>0</v>
      </c>
      <c r="AK121" s="45">
        <v>0</v>
      </c>
      <c r="AL121" s="26">
        <v>0</v>
      </c>
      <c r="AM121" s="90">
        <v>0</v>
      </c>
      <c r="AN121" s="48">
        <v>0</v>
      </c>
      <c r="AO121" s="39">
        <v>0</v>
      </c>
      <c r="AP121" s="39">
        <v>0</v>
      </c>
      <c r="AQ121" s="45">
        <v>0</v>
      </c>
      <c r="AR121" s="26">
        <v>0</v>
      </c>
      <c r="AS121" s="90">
        <v>0</v>
      </c>
      <c r="AT121" s="48">
        <v>0</v>
      </c>
      <c r="AU121" s="39">
        <v>0</v>
      </c>
      <c r="AV121" s="39">
        <v>0</v>
      </c>
      <c r="AW121" s="45">
        <v>0</v>
      </c>
      <c r="AX121" s="26">
        <v>0</v>
      </c>
      <c r="AY121" s="90">
        <v>0</v>
      </c>
      <c r="AZ121" s="48">
        <v>0</v>
      </c>
      <c r="BA121" s="39">
        <v>0</v>
      </c>
      <c r="BB121" s="39">
        <v>0</v>
      </c>
      <c r="BC121" s="45">
        <v>0</v>
      </c>
      <c r="BD121" s="26">
        <v>0</v>
      </c>
      <c r="BE121" s="90">
        <v>0</v>
      </c>
      <c r="BF121" s="48">
        <v>0</v>
      </c>
      <c r="BG121" s="39">
        <v>0</v>
      </c>
      <c r="BH121" s="39">
        <v>0</v>
      </c>
      <c r="BI121" s="45">
        <v>0</v>
      </c>
      <c r="BJ121" s="26">
        <v>0</v>
      </c>
      <c r="BK121" s="90">
        <v>1</v>
      </c>
      <c r="BL121" s="48">
        <v>0</v>
      </c>
      <c r="BM121" s="39">
        <v>5607775</v>
      </c>
      <c r="BN121" s="39">
        <v>5607775</v>
      </c>
      <c r="BO121" s="45">
        <v>6646.46</v>
      </c>
      <c r="BP121" s="26">
        <v>6646.46</v>
      </c>
      <c r="BQ121" s="75"/>
      <c r="BR121" s="75"/>
    </row>
    <row r="122" spans="1:70" ht="19.5" customHeight="1" outlineLevel="1" x14ac:dyDescent="0.2">
      <c r="A122" s="63"/>
      <c r="B122" s="50" t="str" cm="1">
        <f t="array" ref="B122:B127">$B$10:$B$15</f>
        <v>RESIDENTIAL</v>
      </c>
      <c r="C122" s="92">
        <v>0</v>
      </c>
      <c r="D122" s="9">
        <v>0</v>
      </c>
      <c r="E122" s="9">
        <v>0</v>
      </c>
      <c r="F122" s="9">
        <v>0</v>
      </c>
      <c r="G122" s="19">
        <v>0</v>
      </c>
      <c r="H122" s="46">
        <v>0</v>
      </c>
      <c r="I122" s="92">
        <v>0</v>
      </c>
      <c r="J122" s="9">
        <v>0</v>
      </c>
      <c r="K122" s="9">
        <v>0</v>
      </c>
      <c r="L122" s="9">
        <v>0</v>
      </c>
      <c r="M122" s="19">
        <v>0</v>
      </c>
      <c r="N122" s="46">
        <v>0</v>
      </c>
      <c r="O122" s="92">
        <v>0</v>
      </c>
      <c r="P122" s="9">
        <v>0</v>
      </c>
      <c r="Q122" s="9">
        <v>0</v>
      </c>
      <c r="R122" s="9">
        <v>0</v>
      </c>
      <c r="S122" s="19">
        <v>0</v>
      </c>
      <c r="T122" s="46">
        <v>0</v>
      </c>
      <c r="U122" s="92">
        <v>0</v>
      </c>
      <c r="V122" s="9">
        <v>0</v>
      </c>
      <c r="W122" s="9">
        <v>0</v>
      </c>
      <c r="X122" s="9">
        <v>0</v>
      </c>
      <c r="Y122" s="19">
        <v>0</v>
      </c>
      <c r="Z122" s="46">
        <v>0</v>
      </c>
      <c r="AA122" s="92">
        <v>0</v>
      </c>
      <c r="AB122" s="9">
        <v>0</v>
      </c>
      <c r="AC122" s="9">
        <v>0</v>
      </c>
      <c r="AD122" s="9">
        <v>0</v>
      </c>
      <c r="AE122" s="19">
        <v>0</v>
      </c>
      <c r="AF122" s="46">
        <v>0</v>
      </c>
      <c r="AG122" s="92">
        <v>0</v>
      </c>
      <c r="AH122" s="9">
        <v>0</v>
      </c>
      <c r="AI122" s="9">
        <v>0</v>
      </c>
      <c r="AJ122" s="9">
        <v>0</v>
      </c>
      <c r="AK122" s="19">
        <v>0</v>
      </c>
      <c r="AL122" s="46">
        <v>0</v>
      </c>
      <c r="AM122" s="92">
        <v>0</v>
      </c>
      <c r="AN122" s="9">
        <v>0</v>
      </c>
      <c r="AO122" s="9">
        <v>0</v>
      </c>
      <c r="AP122" s="9">
        <v>0</v>
      </c>
      <c r="AQ122" s="19">
        <v>0</v>
      </c>
      <c r="AR122" s="46">
        <v>0</v>
      </c>
      <c r="AS122" s="92">
        <v>0</v>
      </c>
      <c r="AT122" s="9">
        <v>0</v>
      </c>
      <c r="AU122" s="9">
        <v>0</v>
      </c>
      <c r="AV122" s="9">
        <v>0</v>
      </c>
      <c r="AW122" s="19">
        <v>0</v>
      </c>
      <c r="AX122" s="46">
        <v>0</v>
      </c>
      <c r="AY122" s="92">
        <v>0</v>
      </c>
      <c r="AZ122" s="9">
        <v>0</v>
      </c>
      <c r="BA122" s="9">
        <v>0</v>
      </c>
      <c r="BB122" s="9">
        <v>0</v>
      </c>
      <c r="BC122" s="19">
        <v>0</v>
      </c>
      <c r="BD122" s="46">
        <v>0</v>
      </c>
      <c r="BE122" s="92">
        <v>0</v>
      </c>
      <c r="BF122" s="9">
        <v>0</v>
      </c>
      <c r="BG122" s="9">
        <v>0</v>
      </c>
      <c r="BH122" s="9">
        <v>0</v>
      </c>
      <c r="BI122" s="19">
        <v>0</v>
      </c>
      <c r="BJ122" s="46">
        <v>0</v>
      </c>
      <c r="BK122" s="92">
        <v>0</v>
      </c>
      <c r="BL122" s="9">
        <v>0</v>
      </c>
      <c r="BM122" s="9">
        <v>0</v>
      </c>
      <c r="BN122" s="9">
        <v>0</v>
      </c>
      <c r="BO122" s="19">
        <v>0</v>
      </c>
      <c r="BP122" s="46">
        <v>0</v>
      </c>
      <c r="BQ122" s="75"/>
      <c r="BR122" s="75"/>
    </row>
    <row r="123" spans="1:70" ht="19.5" customHeight="1" outlineLevel="1" x14ac:dyDescent="0.2">
      <c r="A123" s="63"/>
      <c r="B123" s="50" t="str">
        <v>COMMERCIAL</v>
      </c>
      <c r="C123" s="92">
        <v>0</v>
      </c>
      <c r="D123" s="9">
        <v>0</v>
      </c>
      <c r="E123" s="9">
        <v>0</v>
      </c>
      <c r="F123" s="9">
        <v>0</v>
      </c>
      <c r="G123" s="19">
        <v>0</v>
      </c>
      <c r="H123" s="46">
        <v>0</v>
      </c>
      <c r="I123" s="92">
        <v>0</v>
      </c>
      <c r="J123" s="9">
        <v>0</v>
      </c>
      <c r="K123" s="9">
        <v>0</v>
      </c>
      <c r="L123" s="9">
        <v>0</v>
      </c>
      <c r="M123" s="19">
        <v>0</v>
      </c>
      <c r="N123" s="46">
        <v>0</v>
      </c>
      <c r="O123" s="92">
        <v>0</v>
      </c>
      <c r="P123" s="9">
        <v>0</v>
      </c>
      <c r="Q123" s="9">
        <v>0</v>
      </c>
      <c r="R123" s="9">
        <v>0</v>
      </c>
      <c r="S123" s="19">
        <v>0</v>
      </c>
      <c r="T123" s="46">
        <v>0</v>
      </c>
      <c r="U123" s="92">
        <v>0</v>
      </c>
      <c r="V123" s="9">
        <v>0</v>
      </c>
      <c r="W123" s="9">
        <v>0</v>
      </c>
      <c r="X123" s="9">
        <v>0</v>
      </c>
      <c r="Y123" s="19">
        <v>0</v>
      </c>
      <c r="Z123" s="46">
        <v>0</v>
      </c>
      <c r="AA123" s="92">
        <v>0</v>
      </c>
      <c r="AB123" s="9">
        <v>0</v>
      </c>
      <c r="AC123" s="9">
        <v>0</v>
      </c>
      <c r="AD123" s="9">
        <v>0</v>
      </c>
      <c r="AE123" s="19">
        <v>0</v>
      </c>
      <c r="AF123" s="46">
        <v>0</v>
      </c>
      <c r="AG123" s="92">
        <v>0</v>
      </c>
      <c r="AH123" s="9">
        <v>0</v>
      </c>
      <c r="AI123" s="9">
        <v>0</v>
      </c>
      <c r="AJ123" s="9">
        <v>0</v>
      </c>
      <c r="AK123" s="19">
        <v>0</v>
      </c>
      <c r="AL123" s="46">
        <v>0</v>
      </c>
      <c r="AM123" s="92">
        <v>0</v>
      </c>
      <c r="AN123" s="9">
        <v>0</v>
      </c>
      <c r="AO123" s="9">
        <v>0</v>
      </c>
      <c r="AP123" s="9">
        <v>0</v>
      </c>
      <c r="AQ123" s="19">
        <v>0</v>
      </c>
      <c r="AR123" s="46">
        <v>0</v>
      </c>
      <c r="AS123" s="92">
        <v>0</v>
      </c>
      <c r="AT123" s="9">
        <v>0</v>
      </c>
      <c r="AU123" s="9">
        <v>0</v>
      </c>
      <c r="AV123" s="9">
        <v>0</v>
      </c>
      <c r="AW123" s="19">
        <v>0</v>
      </c>
      <c r="AX123" s="46">
        <v>0</v>
      </c>
      <c r="AY123" s="92">
        <v>0</v>
      </c>
      <c r="AZ123" s="9">
        <v>0</v>
      </c>
      <c r="BA123" s="9">
        <v>0</v>
      </c>
      <c r="BB123" s="9">
        <v>0</v>
      </c>
      <c r="BC123" s="19">
        <v>0</v>
      </c>
      <c r="BD123" s="46">
        <v>0</v>
      </c>
      <c r="BE123" s="92">
        <v>0</v>
      </c>
      <c r="BF123" s="9">
        <v>0</v>
      </c>
      <c r="BG123" s="9">
        <v>0</v>
      </c>
      <c r="BH123" s="9">
        <v>0</v>
      </c>
      <c r="BI123" s="19">
        <v>0</v>
      </c>
      <c r="BJ123" s="46">
        <v>0</v>
      </c>
      <c r="BK123" s="92">
        <v>0</v>
      </c>
      <c r="BL123" s="9">
        <v>0</v>
      </c>
      <c r="BM123" s="9">
        <v>0</v>
      </c>
      <c r="BN123" s="9">
        <v>0</v>
      </c>
      <c r="BO123" s="19">
        <v>0</v>
      </c>
      <c r="BP123" s="46">
        <v>0</v>
      </c>
      <c r="BQ123" s="75"/>
      <c r="BR123" s="75"/>
    </row>
    <row r="124" spans="1:70" ht="19.5" customHeight="1" outlineLevel="1" x14ac:dyDescent="0.2">
      <c r="A124" s="63"/>
      <c r="B124" s="50" t="str">
        <v>CNG</v>
      </c>
      <c r="C124" s="92">
        <v>0</v>
      </c>
      <c r="D124" s="9">
        <v>0</v>
      </c>
      <c r="E124" s="9">
        <v>0</v>
      </c>
      <c r="F124" s="9">
        <v>0</v>
      </c>
      <c r="G124" s="19">
        <v>0</v>
      </c>
      <c r="H124" s="46">
        <v>0</v>
      </c>
      <c r="I124" s="92">
        <v>0</v>
      </c>
      <c r="J124" s="9">
        <v>0</v>
      </c>
      <c r="K124" s="9">
        <v>0</v>
      </c>
      <c r="L124" s="9">
        <v>0</v>
      </c>
      <c r="M124" s="19">
        <v>0</v>
      </c>
      <c r="N124" s="46">
        <v>0</v>
      </c>
      <c r="O124" s="92">
        <v>0</v>
      </c>
      <c r="P124" s="9">
        <v>0</v>
      </c>
      <c r="Q124" s="9">
        <v>0</v>
      </c>
      <c r="R124" s="9">
        <v>0</v>
      </c>
      <c r="S124" s="19">
        <v>0</v>
      </c>
      <c r="T124" s="46">
        <v>0</v>
      </c>
      <c r="U124" s="92">
        <v>0</v>
      </c>
      <c r="V124" s="9">
        <v>0</v>
      </c>
      <c r="W124" s="9">
        <v>0</v>
      </c>
      <c r="X124" s="9">
        <v>0</v>
      </c>
      <c r="Y124" s="19">
        <v>0</v>
      </c>
      <c r="Z124" s="46">
        <v>0</v>
      </c>
      <c r="AA124" s="92">
        <v>0</v>
      </c>
      <c r="AB124" s="9">
        <v>0</v>
      </c>
      <c r="AC124" s="9">
        <v>0</v>
      </c>
      <c r="AD124" s="9">
        <v>0</v>
      </c>
      <c r="AE124" s="19">
        <v>0</v>
      </c>
      <c r="AF124" s="46">
        <v>0</v>
      </c>
      <c r="AG124" s="92">
        <v>0</v>
      </c>
      <c r="AH124" s="9">
        <v>0</v>
      </c>
      <c r="AI124" s="9">
        <v>0</v>
      </c>
      <c r="AJ124" s="9">
        <v>0</v>
      </c>
      <c r="AK124" s="19">
        <v>0</v>
      </c>
      <c r="AL124" s="46">
        <v>0</v>
      </c>
      <c r="AM124" s="92">
        <v>0</v>
      </c>
      <c r="AN124" s="9">
        <v>0</v>
      </c>
      <c r="AO124" s="9">
        <v>0</v>
      </c>
      <c r="AP124" s="9">
        <v>0</v>
      </c>
      <c r="AQ124" s="19">
        <v>0</v>
      </c>
      <c r="AR124" s="46">
        <v>0</v>
      </c>
      <c r="AS124" s="92">
        <v>0</v>
      </c>
      <c r="AT124" s="9">
        <v>0</v>
      </c>
      <c r="AU124" s="9">
        <v>0</v>
      </c>
      <c r="AV124" s="9">
        <v>0</v>
      </c>
      <c r="AW124" s="19">
        <v>0</v>
      </c>
      <c r="AX124" s="46">
        <v>0</v>
      </c>
      <c r="AY124" s="92">
        <v>0</v>
      </c>
      <c r="AZ124" s="9">
        <v>0</v>
      </c>
      <c r="BA124" s="9">
        <v>0</v>
      </c>
      <c r="BB124" s="9">
        <v>0</v>
      </c>
      <c r="BC124" s="19">
        <v>0</v>
      </c>
      <c r="BD124" s="46">
        <v>0</v>
      </c>
      <c r="BE124" s="92">
        <v>0</v>
      </c>
      <c r="BF124" s="9">
        <v>0</v>
      </c>
      <c r="BG124" s="9">
        <v>0</v>
      </c>
      <c r="BH124" s="9">
        <v>0</v>
      </c>
      <c r="BI124" s="19">
        <v>0</v>
      </c>
      <c r="BJ124" s="46">
        <v>0</v>
      </c>
      <c r="BK124" s="92">
        <v>0</v>
      </c>
      <c r="BL124" s="9">
        <v>0</v>
      </c>
      <c r="BM124" s="9">
        <v>0</v>
      </c>
      <c r="BN124" s="9">
        <v>0</v>
      </c>
      <c r="BO124" s="19">
        <v>0</v>
      </c>
      <c r="BP124" s="46">
        <v>0</v>
      </c>
      <c r="BQ124" s="75"/>
      <c r="BR124" s="75"/>
    </row>
    <row r="125" spans="1:70" ht="19.5" customHeight="1" outlineLevel="1" x14ac:dyDescent="0.2">
      <c r="A125" s="63"/>
      <c r="B125" s="50" t="str">
        <v>INDUSTRIAL</v>
      </c>
      <c r="C125" s="92">
        <v>0</v>
      </c>
      <c r="D125" s="9">
        <v>0</v>
      </c>
      <c r="E125" s="9">
        <v>0</v>
      </c>
      <c r="F125" s="9">
        <v>0</v>
      </c>
      <c r="G125" s="19">
        <v>0</v>
      </c>
      <c r="H125" s="46">
        <v>0</v>
      </c>
      <c r="I125" s="92">
        <v>1</v>
      </c>
      <c r="J125" s="9">
        <v>0</v>
      </c>
      <c r="K125" s="9">
        <v>5607775</v>
      </c>
      <c r="L125" s="9">
        <v>5607775</v>
      </c>
      <c r="M125" s="19">
        <v>6646.46</v>
      </c>
      <c r="N125" s="46">
        <v>6646.46</v>
      </c>
      <c r="O125" s="92">
        <v>0</v>
      </c>
      <c r="P125" s="9">
        <v>0</v>
      </c>
      <c r="Q125" s="9">
        <v>0</v>
      </c>
      <c r="R125" s="9">
        <v>0</v>
      </c>
      <c r="S125" s="19">
        <v>0</v>
      </c>
      <c r="T125" s="46">
        <v>0</v>
      </c>
      <c r="U125" s="92">
        <v>0</v>
      </c>
      <c r="V125" s="9">
        <v>0</v>
      </c>
      <c r="W125" s="9">
        <v>0</v>
      </c>
      <c r="X125" s="9">
        <v>0</v>
      </c>
      <c r="Y125" s="19">
        <v>0</v>
      </c>
      <c r="Z125" s="46">
        <v>0</v>
      </c>
      <c r="AA125" s="92">
        <v>0</v>
      </c>
      <c r="AB125" s="9">
        <v>0</v>
      </c>
      <c r="AC125" s="9">
        <v>0</v>
      </c>
      <c r="AD125" s="9">
        <v>0</v>
      </c>
      <c r="AE125" s="19">
        <v>0</v>
      </c>
      <c r="AF125" s="46">
        <v>0</v>
      </c>
      <c r="AG125" s="92">
        <v>0</v>
      </c>
      <c r="AH125" s="9">
        <v>0</v>
      </c>
      <c r="AI125" s="9">
        <v>0</v>
      </c>
      <c r="AJ125" s="9">
        <v>0</v>
      </c>
      <c r="AK125" s="19">
        <v>0</v>
      </c>
      <c r="AL125" s="46">
        <v>0</v>
      </c>
      <c r="AM125" s="92">
        <v>0</v>
      </c>
      <c r="AN125" s="9">
        <v>0</v>
      </c>
      <c r="AO125" s="9">
        <v>0</v>
      </c>
      <c r="AP125" s="9">
        <v>0</v>
      </c>
      <c r="AQ125" s="19">
        <v>0</v>
      </c>
      <c r="AR125" s="46">
        <v>0</v>
      </c>
      <c r="AS125" s="92">
        <v>0</v>
      </c>
      <c r="AT125" s="9">
        <v>0</v>
      </c>
      <c r="AU125" s="9">
        <v>0</v>
      </c>
      <c r="AV125" s="9">
        <v>0</v>
      </c>
      <c r="AW125" s="19">
        <v>0</v>
      </c>
      <c r="AX125" s="46">
        <v>0</v>
      </c>
      <c r="AY125" s="92">
        <v>0</v>
      </c>
      <c r="AZ125" s="9">
        <v>0</v>
      </c>
      <c r="BA125" s="9">
        <v>0</v>
      </c>
      <c r="BB125" s="9">
        <v>0</v>
      </c>
      <c r="BC125" s="19">
        <v>0</v>
      </c>
      <c r="BD125" s="46">
        <v>0</v>
      </c>
      <c r="BE125" s="92">
        <v>0</v>
      </c>
      <c r="BF125" s="9">
        <v>0</v>
      </c>
      <c r="BG125" s="9">
        <v>0</v>
      </c>
      <c r="BH125" s="9">
        <v>0</v>
      </c>
      <c r="BI125" s="19">
        <v>0</v>
      </c>
      <c r="BJ125" s="46">
        <v>0</v>
      </c>
      <c r="BK125" s="92">
        <v>1</v>
      </c>
      <c r="BL125" s="9">
        <v>0</v>
      </c>
      <c r="BM125" s="9">
        <v>5607775</v>
      </c>
      <c r="BN125" s="9">
        <v>5607775</v>
      </c>
      <c r="BO125" s="19">
        <v>6646.46</v>
      </c>
      <c r="BP125" s="46">
        <v>6646.46</v>
      </c>
      <c r="BQ125" s="75"/>
      <c r="BR125" s="75"/>
    </row>
    <row r="126" spans="1:70" ht="19.5" customHeight="1" outlineLevel="1" x14ac:dyDescent="0.2">
      <c r="A126" s="64"/>
      <c r="B126" s="50" t="str">
        <v>AIRCONDITIONING/COGENERATION</v>
      </c>
      <c r="C126" s="93">
        <v>0</v>
      </c>
      <c r="D126" s="57">
        <v>0</v>
      </c>
      <c r="E126" s="65">
        <v>0</v>
      </c>
      <c r="F126" s="9">
        <v>0</v>
      </c>
      <c r="G126" s="51">
        <v>0</v>
      </c>
      <c r="H126" s="46">
        <v>0</v>
      </c>
      <c r="I126" s="93">
        <v>0</v>
      </c>
      <c r="J126" s="57">
        <v>0</v>
      </c>
      <c r="K126" s="65">
        <v>0</v>
      </c>
      <c r="L126" s="9">
        <v>0</v>
      </c>
      <c r="M126" s="51">
        <v>0</v>
      </c>
      <c r="N126" s="46">
        <v>0</v>
      </c>
      <c r="O126" s="93">
        <v>0</v>
      </c>
      <c r="P126" s="57">
        <v>0</v>
      </c>
      <c r="Q126" s="65">
        <v>0</v>
      </c>
      <c r="R126" s="9">
        <v>0</v>
      </c>
      <c r="S126" s="51">
        <v>0</v>
      </c>
      <c r="T126" s="46">
        <v>0</v>
      </c>
      <c r="U126" s="93">
        <v>0</v>
      </c>
      <c r="V126" s="57">
        <v>0</v>
      </c>
      <c r="W126" s="65">
        <v>0</v>
      </c>
      <c r="X126" s="9">
        <v>0</v>
      </c>
      <c r="Y126" s="51">
        <v>0</v>
      </c>
      <c r="Z126" s="46">
        <v>0</v>
      </c>
      <c r="AA126" s="93">
        <v>0</v>
      </c>
      <c r="AB126" s="57">
        <v>0</v>
      </c>
      <c r="AC126" s="65">
        <v>0</v>
      </c>
      <c r="AD126" s="9">
        <v>0</v>
      </c>
      <c r="AE126" s="51">
        <v>0</v>
      </c>
      <c r="AF126" s="46">
        <v>0</v>
      </c>
      <c r="AG126" s="93">
        <v>0</v>
      </c>
      <c r="AH126" s="57">
        <v>0</v>
      </c>
      <c r="AI126" s="65">
        <v>0</v>
      </c>
      <c r="AJ126" s="9">
        <v>0</v>
      </c>
      <c r="AK126" s="51">
        <v>0</v>
      </c>
      <c r="AL126" s="46">
        <v>0</v>
      </c>
      <c r="AM126" s="93">
        <v>0</v>
      </c>
      <c r="AN126" s="57">
        <v>0</v>
      </c>
      <c r="AO126" s="65">
        <v>0</v>
      </c>
      <c r="AP126" s="9">
        <v>0</v>
      </c>
      <c r="AQ126" s="51">
        <v>0</v>
      </c>
      <c r="AR126" s="46">
        <v>0</v>
      </c>
      <c r="AS126" s="93">
        <v>0</v>
      </c>
      <c r="AT126" s="57">
        <v>0</v>
      </c>
      <c r="AU126" s="65">
        <v>0</v>
      </c>
      <c r="AV126" s="9">
        <v>0</v>
      </c>
      <c r="AW126" s="51">
        <v>0</v>
      </c>
      <c r="AX126" s="46">
        <v>0</v>
      </c>
      <c r="AY126" s="93">
        <v>0</v>
      </c>
      <c r="AZ126" s="57">
        <v>0</v>
      </c>
      <c r="BA126" s="65">
        <v>0</v>
      </c>
      <c r="BB126" s="9">
        <v>0</v>
      </c>
      <c r="BC126" s="51">
        <v>0</v>
      </c>
      <c r="BD126" s="46">
        <v>0</v>
      </c>
      <c r="BE126" s="93">
        <v>0</v>
      </c>
      <c r="BF126" s="57">
        <v>0</v>
      </c>
      <c r="BG126" s="65">
        <v>0</v>
      </c>
      <c r="BH126" s="9">
        <v>0</v>
      </c>
      <c r="BI126" s="51">
        <v>0</v>
      </c>
      <c r="BJ126" s="46">
        <v>0</v>
      </c>
      <c r="BK126" s="93">
        <v>0</v>
      </c>
      <c r="BL126" s="57">
        <v>0</v>
      </c>
      <c r="BM126" s="65">
        <v>0</v>
      </c>
      <c r="BN126" s="9">
        <v>0</v>
      </c>
      <c r="BO126" s="51">
        <v>0</v>
      </c>
      <c r="BP126" s="46">
        <v>0</v>
      </c>
      <c r="BQ126" s="75"/>
      <c r="BR126" s="75"/>
    </row>
    <row r="127" spans="1:70" ht="19.5" customHeight="1" outlineLevel="1" thickBot="1" x14ac:dyDescent="0.25">
      <c r="A127" s="63"/>
      <c r="B127" s="87" t="str">
        <v>VIRTUAL INETRCONNECTION</v>
      </c>
      <c r="C127" s="93">
        <v>0</v>
      </c>
      <c r="D127" s="56">
        <v>0</v>
      </c>
      <c r="E127" s="65">
        <v>0</v>
      </c>
      <c r="F127" s="57">
        <v>0</v>
      </c>
      <c r="G127" s="51">
        <v>0</v>
      </c>
      <c r="H127" s="49">
        <v>0</v>
      </c>
      <c r="I127" s="93">
        <v>0</v>
      </c>
      <c r="J127" s="56">
        <v>0</v>
      </c>
      <c r="K127" s="65">
        <v>0</v>
      </c>
      <c r="L127" s="57">
        <v>0</v>
      </c>
      <c r="M127" s="51">
        <v>0</v>
      </c>
      <c r="N127" s="49">
        <v>0</v>
      </c>
      <c r="O127" s="93">
        <v>0</v>
      </c>
      <c r="P127" s="56">
        <v>0</v>
      </c>
      <c r="Q127" s="65">
        <v>0</v>
      </c>
      <c r="R127" s="57">
        <v>0</v>
      </c>
      <c r="S127" s="51">
        <v>0</v>
      </c>
      <c r="T127" s="49">
        <v>0</v>
      </c>
      <c r="U127" s="93">
        <v>0</v>
      </c>
      <c r="V127" s="56">
        <v>0</v>
      </c>
      <c r="W127" s="65">
        <v>0</v>
      </c>
      <c r="X127" s="57">
        <v>0</v>
      </c>
      <c r="Y127" s="51">
        <v>0</v>
      </c>
      <c r="Z127" s="49">
        <v>0</v>
      </c>
      <c r="AA127" s="93">
        <v>0</v>
      </c>
      <c r="AB127" s="56">
        <v>0</v>
      </c>
      <c r="AC127" s="65">
        <v>0</v>
      </c>
      <c r="AD127" s="57">
        <v>0</v>
      </c>
      <c r="AE127" s="51">
        <v>0</v>
      </c>
      <c r="AF127" s="49">
        <v>0</v>
      </c>
      <c r="AG127" s="93">
        <v>0</v>
      </c>
      <c r="AH127" s="56">
        <v>0</v>
      </c>
      <c r="AI127" s="65">
        <v>0</v>
      </c>
      <c r="AJ127" s="57">
        <v>0</v>
      </c>
      <c r="AK127" s="51">
        <v>0</v>
      </c>
      <c r="AL127" s="49">
        <v>0</v>
      </c>
      <c r="AM127" s="93">
        <v>0</v>
      </c>
      <c r="AN127" s="56">
        <v>0</v>
      </c>
      <c r="AO127" s="65">
        <v>0</v>
      </c>
      <c r="AP127" s="57">
        <v>0</v>
      </c>
      <c r="AQ127" s="51">
        <v>0</v>
      </c>
      <c r="AR127" s="49">
        <v>0</v>
      </c>
      <c r="AS127" s="93">
        <v>0</v>
      </c>
      <c r="AT127" s="56">
        <v>0</v>
      </c>
      <c r="AU127" s="65">
        <v>0</v>
      </c>
      <c r="AV127" s="57">
        <v>0</v>
      </c>
      <c r="AW127" s="51">
        <v>0</v>
      </c>
      <c r="AX127" s="49">
        <v>0</v>
      </c>
      <c r="AY127" s="93">
        <v>0</v>
      </c>
      <c r="AZ127" s="56">
        <v>0</v>
      </c>
      <c r="BA127" s="65">
        <v>0</v>
      </c>
      <c r="BB127" s="57">
        <v>0</v>
      </c>
      <c r="BC127" s="51">
        <v>0</v>
      </c>
      <c r="BD127" s="49">
        <v>0</v>
      </c>
      <c r="BE127" s="93">
        <v>0</v>
      </c>
      <c r="BF127" s="56">
        <v>0</v>
      </c>
      <c r="BG127" s="65">
        <v>0</v>
      </c>
      <c r="BH127" s="57">
        <v>0</v>
      </c>
      <c r="BI127" s="51">
        <v>0</v>
      </c>
      <c r="BJ127" s="49">
        <v>0</v>
      </c>
      <c r="BK127" s="93">
        <v>0</v>
      </c>
      <c r="BL127" s="56">
        <v>0</v>
      </c>
      <c r="BM127" s="65">
        <v>0</v>
      </c>
      <c r="BN127" s="57">
        <v>0</v>
      </c>
      <c r="BO127" s="51">
        <v>0</v>
      </c>
      <c r="BP127" s="49">
        <v>0</v>
      </c>
      <c r="BQ127" s="75"/>
      <c r="BR127" s="75"/>
    </row>
    <row r="128" spans="1:70" ht="42" customHeight="1" outlineLevel="1" x14ac:dyDescent="0.2">
      <c r="A128" s="62">
        <v>18</v>
      </c>
      <c r="B128" s="88" t="s">
        <v>98</v>
      </c>
      <c r="C128" s="90">
        <v>453</v>
      </c>
      <c r="D128" s="48">
        <v>0</v>
      </c>
      <c r="E128" s="39">
        <v>2419752</v>
      </c>
      <c r="F128" s="39">
        <v>5341.6158940397354</v>
      </c>
      <c r="G128" s="45">
        <v>5486.85</v>
      </c>
      <c r="H128" s="26">
        <v>12.112251655629139</v>
      </c>
      <c r="I128" s="90">
        <v>323</v>
      </c>
      <c r="J128" s="48">
        <v>0</v>
      </c>
      <c r="K128" s="39">
        <v>130337</v>
      </c>
      <c r="L128" s="39">
        <v>403.52012383900927</v>
      </c>
      <c r="M128" s="45">
        <v>3154.2200000000003</v>
      </c>
      <c r="N128" s="26">
        <v>9.7653869969040255</v>
      </c>
      <c r="O128" s="90">
        <v>550</v>
      </c>
      <c r="P128" s="48">
        <v>0</v>
      </c>
      <c r="Q128" s="39">
        <v>1317193</v>
      </c>
      <c r="R128" s="39">
        <v>2394.8963636363637</v>
      </c>
      <c r="S128" s="45">
        <v>22360.02</v>
      </c>
      <c r="T128" s="26">
        <v>40.654581818181818</v>
      </c>
      <c r="U128" s="90">
        <v>1</v>
      </c>
      <c r="V128" s="48">
        <v>0</v>
      </c>
      <c r="W128" s="39">
        <v>38</v>
      </c>
      <c r="X128" s="39">
        <v>38</v>
      </c>
      <c r="Y128" s="45">
        <v>6.48</v>
      </c>
      <c r="Z128" s="26">
        <v>6.48</v>
      </c>
      <c r="AA128" s="90">
        <v>32</v>
      </c>
      <c r="AB128" s="48">
        <v>0</v>
      </c>
      <c r="AC128" s="39">
        <v>6113</v>
      </c>
      <c r="AD128" s="39">
        <v>191.03125</v>
      </c>
      <c r="AE128" s="45">
        <v>287.67999999999995</v>
      </c>
      <c r="AF128" s="26">
        <v>8.9899999999999984</v>
      </c>
      <c r="AG128" s="90">
        <v>6</v>
      </c>
      <c r="AH128" s="48">
        <v>0</v>
      </c>
      <c r="AI128" s="39">
        <v>430678</v>
      </c>
      <c r="AJ128" s="39">
        <v>71779.666666666672</v>
      </c>
      <c r="AK128" s="45">
        <v>4763.24</v>
      </c>
      <c r="AL128" s="26">
        <v>793.87333333333333</v>
      </c>
      <c r="AM128" s="90">
        <v>0</v>
      </c>
      <c r="AN128" s="48">
        <v>0</v>
      </c>
      <c r="AO128" s="39">
        <v>0</v>
      </c>
      <c r="AP128" s="39">
        <v>0</v>
      </c>
      <c r="AQ128" s="45">
        <v>0</v>
      </c>
      <c r="AR128" s="26">
        <v>0</v>
      </c>
      <c r="AS128" s="90">
        <v>0</v>
      </c>
      <c r="AT128" s="48">
        <v>0</v>
      </c>
      <c r="AU128" s="39">
        <v>0</v>
      </c>
      <c r="AV128" s="39">
        <v>0</v>
      </c>
      <c r="AW128" s="45">
        <v>0</v>
      </c>
      <c r="AX128" s="26">
        <v>0</v>
      </c>
      <c r="AY128" s="90">
        <v>0</v>
      </c>
      <c r="AZ128" s="48">
        <v>0</v>
      </c>
      <c r="BA128" s="39">
        <v>0</v>
      </c>
      <c r="BB128" s="39">
        <v>0</v>
      </c>
      <c r="BC128" s="45">
        <v>0</v>
      </c>
      <c r="BD128" s="26">
        <v>0</v>
      </c>
      <c r="BE128" s="90">
        <v>0</v>
      </c>
      <c r="BF128" s="48">
        <v>0</v>
      </c>
      <c r="BG128" s="39">
        <v>0</v>
      </c>
      <c r="BH128" s="39">
        <v>0</v>
      </c>
      <c r="BI128" s="45">
        <v>0</v>
      </c>
      <c r="BJ128" s="26">
        <v>0</v>
      </c>
      <c r="BK128" s="90">
        <v>1365</v>
      </c>
      <c r="BL128" s="48">
        <v>0</v>
      </c>
      <c r="BM128" s="39">
        <v>4304111</v>
      </c>
      <c r="BN128" s="39">
        <v>3153.1948717948717</v>
      </c>
      <c r="BO128" s="45">
        <v>36058.49</v>
      </c>
      <c r="BP128" s="26">
        <v>26.416476190476189</v>
      </c>
      <c r="BQ128" s="75"/>
      <c r="BR128" s="75"/>
    </row>
    <row r="129" spans="1:70" ht="19.5" customHeight="1" outlineLevel="1" x14ac:dyDescent="0.2">
      <c r="A129" s="63"/>
      <c r="B129" s="50" t="str" cm="1">
        <f t="array" ref="B129:B134">$B$10:$B$15</f>
        <v>RESIDENTIAL</v>
      </c>
      <c r="C129" s="92">
        <v>431</v>
      </c>
      <c r="D129" s="9">
        <v>0</v>
      </c>
      <c r="E129" s="9">
        <v>63392</v>
      </c>
      <c r="F129" s="9">
        <v>147.08120649651971</v>
      </c>
      <c r="G129" s="19">
        <v>1785.78</v>
      </c>
      <c r="H129" s="46">
        <v>4.143341067285383</v>
      </c>
      <c r="I129" s="92">
        <v>299</v>
      </c>
      <c r="J129" s="9">
        <v>0</v>
      </c>
      <c r="K129" s="9">
        <v>55986</v>
      </c>
      <c r="L129" s="9">
        <v>187.24414715719064</v>
      </c>
      <c r="M129" s="19">
        <v>1805.09</v>
      </c>
      <c r="N129" s="46">
        <v>6.0370903010033441</v>
      </c>
      <c r="O129" s="92">
        <v>475</v>
      </c>
      <c r="P129" s="9">
        <v>0</v>
      </c>
      <c r="Q129" s="9">
        <v>71644</v>
      </c>
      <c r="R129" s="9">
        <v>150.82947368421051</v>
      </c>
      <c r="S129" s="19">
        <v>3129.9</v>
      </c>
      <c r="T129" s="46">
        <v>6.5892631578947372</v>
      </c>
      <c r="U129" s="92">
        <v>1</v>
      </c>
      <c r="V129" s="9">
        <v>0</v>
      </c>
      <c r="W129" s="9">
        <v>38</v>
      </c>
      <c r="X129" s="9">
        <v>38</v>
      </c>
      <c r="Y129" s="19">
        <v>6.48</v>
      </c>
      <c r="Z129" s="46">
        <v>6.48</v>
      </c>
      <c r="AA129" s="92">
        <v>32</v>
      </c>
      <c r="AB129" s="9">
        <v>0</v>
      </c>
      <c r="AC129" s="9">
        <v>6113</v>
      </c>
      <c r="AD129" s="9">
        <v>191.03125</v>
      </c>
      <c r="AE129" s="19">
        <v>287.67999999999995</v>
      </c>
      <c r="AF129" s="46">
        <v>8.9899999999999984</v>
      </c>
      <c r="AG129" s="92">
        <v>4</v>
      </c>
      <c r="AH129" s="9">
        <v>0</v>
      </c>
      <c r="AI129" s="9">
        <v>343</v>
      </c>
      <c r="AJ129" s="9">
        <v>85.75</v>
      </c>
      <c r="AK129" s="19">
        <v>25.92</v>
      </c>
      <c r="AL129" s="46">
        <v>6.48</v>
      </c>
      <c r="AM129" s="92">
        <v>0</v>
      </c>
      <c r="AN129" s="9">
        <v>0</v>
      </c>
      <c r="AO129" s="9">
        <v>0</v>
      </c>
      <c r="AP129" s="9">
        <v>0</v>
      </c>
      <c r="AQ129" s="19">
        <v>0</v>
      </c>
      <c r="AR129" s="46">
        <v>0</v>
      </c>
      <c r="AS129" s="92">
        <v>0</v>
      </c>
      <c r="AT129" s="9">
        <v>0</v>
      </c>
      <c r="AU129" s="9">
        <v>0</v>
      </c>
      <c r="AV129" s="9">
        <v>0</v>
      </c>
      <c r="AW129" s="19">
        <v>0</v>
      </c>
      <c r="AX129" s="46">
        <v>0</v>
      </c>
      <c r="AY129" s="92">
        <v>0</v>
      </c>
      <c r="AZ129" s="9">
        <v>0</v>
      </c>
      <c r="BA129" s="9">
        <v>0</v>
      </c>
      <c r="BB129" s="9">
        <v>0</v>
      </c>
      <c r="BC129" s="19">
        <v>0</v>
      </c>
      <c r="BD129" s="46">
        <v>0</v>
      </c>
      <c r="BE129" s="92">
        <v>0</v>
      </c>
      <c r="BF129" s="9">
        <v>0</v>
      </c>
      <c r="BG129" s="9">
        <v>0</v>
      </c>
      <c r="BH129" s="9">
        <v>0</v>
      </c>
      <c r="BI129" s="19">
        <v>0</v>
      </c>
      <c r="BJ129" s="46">
        <v>0</v>
      </c>
      <c r="BK129" s="92">
        <v>1242</v>
      </c>
      <c r="BL129" s="9">
        <v>0</v>
      </c>
      <c r="BM129" s="9">
        <v>197516</v>
      </c>
      <c r="BN129" s="9">
        <v>159.03059581320451</v>
      </c>
      <c r="BO129" s="19">
        <v>7040.85</v>
      </c>
      <c r="BP129" s="46">
        <v>5.6689613526570053</v>
      </c>
      <c r="BQ129" s="75"/>
      <c r="BR129" s="75"/>
    </row>
    <row r="130" spans="1:70" ht="19.5" customHeight="1" outlineLevel="1" x14ac:dyDescent="0.2">
      <c r="A130" s="63"/>
      <c r="B130" s="50" t="str">
        <v>COMMERCIAL</v>
      </c>
      <c r="C130" s="92">
        <v>21</v>
      </c>
      <c r="D130" s="9">
        <v>0</v>
      </c>
      <c r="E130" s="9">
        <v>48350</v>
      </c>
      <c r="F130" s="9">
        <v>2302.3809523809523</v>
      </c>
      <c r="G130" s="19">
        <v>780.74</v>
      </c>
      <c r="H130" s="46">
        <v>37.178095238095239</v>
      </c>
      <c r="I130" s="92">
        <v>24</v>
      </c>
      <c r="J130" s="9">
        <v>0</v>
      </c>
      <c r="K130" s="9">
        <v>74351</v>
      </c>
      <c r="L130" s="9">
        <v>3097.9583333333335</v>
      </c>
      <c r="M130" s="19">
        <v>1349.13</v>
      </c>
      <c r="N130" s="46">
        <v>56.213750000000005</v>
      </c>
      <c r="O130" s="92">
        <v>74</v>
      </c>
      <c r="P130" s="9">
        <v>0</v>
      </c>
      <c r="Q130" s="9">
        <v>1112060</v>
      </c>
      <c r="R130" s="9">
        <v>15027.837837837838</v>
      </c>
      <c r="S130" s="19">
        <v>18641.439999999999</v>
      </c>
      <c r="T130" s="46">
        <v>251.91135135135133</v>
      </c>
      <c r="U130" s="92">
        <v>0</v>
      </c>
      <c r="V130" s="9">
        <v>0</v>
      </c>
      <c r="W130" s="9">
        <v>0</v>
      </c>
      <c r="X130" s="9">
        <v>0</v>
      </c>
      <c r="Y130" s="19">
        <v>0</v>
      </c>
      <c r="Z130" s="46">
        <v>0</v>
      </c>
      <c r="AA130" s="92">
        <v>0</v>
      </c>
      <c r="AB130" s="9">
        <v>0</v>
      </c>
      <c r="AC130" s="9">
        <v>0</v>
      </c>
      <c r="AD130" s="9">
        <v>0</v>
      </c>
      <c r="AE130" s="19">
        <v>0</v>
      </c>
      <c r="AF130" s="46">
        <v>0</v>
      </c>
      <c r="AG130" s="92">
        <v>0</v>
      </c>
      <c r="AH130" s="9">
        <v>0</v>
      </c>
      <c r="AI130" s="9">
        <v>0</v>
      </c>
      <c r="AJ130" s="9">
        <v>0</v>
      </c>
      <c r="AK130" s="19">
        <v>0</v>
      </c>
      <c r="AL130" s="46">
        <v>0</v>
      </c>
      <c r="AM130" s="92">
        <v>0</v>
      </c>
      <c r="AN130" s="9">
        <v>0</v>
      </c>
      <c r="AO130" s="9">
        <v>0</v>
      </c>
      <c r="AP130" s="9">
        <v>0</v>
      </c>
      <c r="AQ130" s="19">
        <v>0</v>
      </c>
      <c r="AR130" s="46">
        <v>0</v>
      </c>
      <c r="AS130" s="92">
        <v>0</v>
      </c>
      <c r="AT130" s="9">
        <v>0</v>
      </c>
      <c r="AU130" s="9">
        <v>0</v>
      </c>
      <c r="AV130" s="9">
        <v>0</v>
      </c>
      <c r="AW130" s="19">
        <v>0</v>
      </c>
      <c r="AX130" s="46">
        <v>0</v>
      </c>
      <c r="AY130" s="92">
        <v>0</v>
      </c>
      <c r="AZ130" s="9">
        <v>0</v>
      </c>
      <c r="BA130" s="9">
        <v>0</v>
      </c>
      <c r="BB130" s="9">
        <v>0</v>
      </c>
      <c r="BC130" s="19">
        <v>0</v>
      </c>
      <c r="BD130" s="46">
        <v>0</v>
      </c>
      <c r="BE130" s="92">
        <v>0</v>
      </c>
      <c r="BF130" s="9">
        <v>0</v>
      </c>
      <c r="BG130" s="9">
        <v>0</v>
      </c>
      <c r="BH130" s="9">
        <v>0</v>
      </c>
      <c r="BI130" s="19">
        <v>0</v>
      </c>
      <c r="BJ130" s="46">
        <v>0</v>
      </c>
      <c r="BK130" s="92">
        <v>119</v>
      </c>
      <c r="BL130" s="9">
        <v>0</v>
      </c>
      <c r="BM130" s="9">
        <v>1234761</v>
      </c>
      <c r="BN130" s="9">
        <v>10376.142857142857</v>
      </c>
      <c r="BO130" s="19">
        <v>20771.309999999998</v>
      </c>
      <c r="BP130" s="46">
        <v>174.54882352941175</v>
      </c>
      <c r="BQ130" s="75"/>
      <c r="BR130" s="75"/>
    </row>
    <row r="131" spans="1:70" ht="19.5" customHeight="1" outlineLevel="1" x14ac:dyDescent="0.2">
      <c r="A131" s="63"/>
      <c r="B131" s="50" t="str">
        <v>CNG</v>
      </c>
      <c r="C131" s="92">
        <v>0</v>
      </c>
      <c r="D131" s="9">
        <v>0</v>
      </c>
      <c r="E131" s="9">
        <v>0</v>
      </c>
      <c r="F131" s="9">
        <v>0</v>
      </c>
      <c r="G131" s="19">
        <v>0</v>
      </c>
      <c r="H131" s="46">
        <v>0</v>
      </c>
      <c r="I131" s="92">
        <v>0</v>
      </c>
      <c r="J131" s="9">
        <v>0</v>
      </c>
      <c r="K131" s="9">
        <v>0</v>
      </c>
      <c r="L131" s="9">
        <v>0</v>
      </c>
      <c r="M131" s="19">
        <v>0</v>
      </c>
      <c r="N131" s="46">
        <v>0</v>
      </c>
      <c r="O131" s="92">
        <v>0</v>
      </c>
      <c r="P131" s="9">
        <v>0</v>
      </c>
      <c r="Q131" s="9">
        <v>0</v>
      </c>
      <c r="R131" s="9">
        <v>0</v>
      </c>
      <c r="S131" s="19">
        <v>0</v>
      </c>
      <c r="T131" s="46">
        <v>0</v>
      </c>
      <c r="U131" s="92">
        <v>0</v>
      </c>
      <c r="V131" s="9">
        <v>0</v>
      </c>
      <c r="W131" s="9">
        <v>0</v>
      </c>
      <c r="X131" s="9">
        <v>0</v>
      </c>
      <c r="Y131" s="19">
        <v>0</v>
      </c>
      <c r="Z131" s="46">
        <v>0</v>
      </c>
      <c r="AA131" s="92">
        <v>0</v>
      </c>
      <c r="AB131" s="9">
        <v>0</v>
      </c>
      <c r="AC131" s="9">
        <v>0</v>
      </c>
      <c r="AD131" s="9">
        <v>0</v>
      </c>
      <c r="AE131" s="19">
        <v>0</v>
      </c>
      <c r="AF131" s="46">
        <v>0</v>
      </c>
      <c r="AG131" s="92">
        <v>0</v>
      </c>
      <c r="AH131" s="9">
        <v>0</v>
      </c>
      <c r="AI131" s="9">
        <v>0</v>
      </c>
      <c r="AJ131" s="9">
        <v>0</v>
      </c>
      <c r="AK131" s="19">
        <v>0</v>
      </c>
      <c r="AL131" s="46">
        <v>0</v>
      </c>
      <c r="AM131" s="92">
        <v>0</v>
      </c>
      <c r="AN131" s="9">
        <v>0</v>
      </c>
      <c r="AO131" s="9">
        <v>0</v>
      </c>
      <c r="AP131" s="9">
        <v>0</v>
      </c>
      <c r="AQ131" s="19">
        <v>0</v>
      </c>
      <c r="AR131" s="46">
        <v>0</v>
      </c>
      <c r="AS131" s="92">
        <v>0</v>
      </c>
      <c r="AT131" s="9">
        <v>0</v>
      </c>
      <c r="AU131" s="9">
        <v>0</v>
      </c>
      <c r="AV131" s="9">
        <v>0</v>
      </c>
      <c r="AW131" s="19">
        <v>0</v>
      </c>
      <c r="AX131" s="46">
        <v>0</v>
      </c>
      <c r="AY131" s="92">
        <v>0</v>
      </c>
      <c r="AZ131" s="9">
        <v>0</v>
      </c>
      <c r="BA131" s="9">
        <v>0</v>
      </c>
      <c r="BB131" s="9">
        <v>0</v>
      </c>
      <c r="BC131" s="19">
        <v>0</v>
      </c>
      <c r="BD131" s="46">
        <v>0</v>
      </c>
      <c r="BE131" s="92">
        <v>0</v>
      </c>
      <c r="BF131" s="9">
        <v>0</v>
      </c>
      <c r="BG131" s="9">
        <v>0</v>
      </c>
      <c r="BH131" s="9">
        <v>0</v>
      </c>
      <c r="BI131" s="19">
        <v>0</v>
      </c>
      <c r="BJ131" s="46">
        <v>0</v>
      </c>
      <c r="BK131" s="92">
        <v>0</v>
      </c>
      <c r="BL131" s="9">
        <v>0</v>
      </c>
      <c r="BM131" s="9">
        <v>0</v>
      </c>
      <c r="BN131" s="9">
        <v>0</v>
      </c>
      <c r="BO131" s="19">
        <v>0</v>
      </c>
      <c r="BP131" s="46">
        <v>0</v>
      </c>
      <c r="BQ131" s="75"/>
      <c r="BR131" s="75"/>
    </row>
    <row r="132" spans="1:70" ht="19.25" customHeight="1" outlineLevel="1" x14ac:dyDescent="0.2">
      <c r="A132" s="63"/>
      <c r="B132" s="50" t="str">
        <v>INDUSTRIAL</v>
      </c>
      <c r="C132" s="92">
        <v>1</v>
      </c>
      <c r="D132" s="9">
        <v>0</v>
      </c>
      <c r="E132" s="9">
        <v>2308010</v>
      </c>
      <c r="F132" s="9">
        <v>2308010</v>
      </c>
      <c r="G132" s="19">
        <v>2920.33</v>
      </c>
      <c r="H132" s="46">
        <v>2920.33</v>
      </c>
      <c r="I132" s="92">
        <v>0</v>
      </c>
      <c r="J132" s="9">
        <v>0</v>
      </c>
      <c r="K132" s="9">
        <v>0</v>
      </c>
      <c r="L132" s="9">
        <v>0</v>
      </c>
      <c r="M132" s="19">
        <v>0</v>
      </c>
      <c r="N132" s="46">
        <v>0</v>
      </c>
      <c r="O132" s="92">
        <v>1</v>
      </c>
      <c r="P132" s="9">
        <v>0</v>
      </c>
      <c r="Q132" s="9">
        <v>133489</v>
      </c>
      <c r="R132" s="9">
        <v>133489</v>
      </c>
      <c r="S132" s="19">
        <v>588.68000000000006</v>
      </c>
      <c r="T132" s="46">
        <v>588.68000000000006</v>
      </c>
      <c r="U132" s="92">
        <v>0</v>
      </c>
      <c r="V132" s="9">
        <v>0</v>
      </c>
      <c r="W132" s="9">
        <v>0</v>
      </c>
      <c r="X132" s="9">
        <v>0</v>
      </c>
      <c r="Y132" s="19">
        <v>0</v>
      </c>
      <c r="Z132" s="46">
        <v>0</v>
      </c>
      <c r="AA132" s="92">
        <v>0</v>
      </c>
      <c r="AB132" s="9">
        <v>0</v>
      </c>
      <c r="AC132" s="9">
        <v>0</v>
      </c>
      <c r="AD132" s="9">
        <v>0</v>
      </c>
      <c r="AE132" s="19">
        <v>0</v>
      </c>
      <c r="AF132" s="46">
        <v>0</v>
      </c>
      <c r="AG132" s="92">
        <v>2</v>
      </c>
      <c r="AH132" s="9">
        <v>0</v>
      </c>
      <c r="AI132" s="9">
        <v>430335</v>
      </c>
      <c r="AJ132" s="9">
        <v>215167.5</v>
      </c>
      <c r="AK132" s="19">
        <v>4737.32</v>
      </c>
      <c r="AL132" s="46">
        <v>2368.66</v>
      </c>
      <c r="AM132" s="92">
        <v>0</v>
      </c>
      <c r="AN132" s="9">
        <v>0</v>
      </c>
      <c r="AO132" s="9">
        <v>0</v>
      </c>
      <c r="AP132" s="9">
        <v>0</v>
      </c>
      <c r="AQ132" s="19">
        <v>0</v>
      </c>
      <c r="AR132" s="46">
        <v>0</v>
      </c>
      <c r="AS132" s="92">
        <v>0</v>
      </c>
      <c r="AT132" s="9">
        <v>0</v>
      </c>
      <c r="AU132" s="9">
        <v>0</v>
      </c>
      <c r="AV132" s="9">
        <v>0</v>
      </c>
      <c r="AW132" s="19">
        <v>0</v>
      </c>
      <c r="AX132" s="46">
        <v>0</v>
      </c>
      <c r="AY132" s="92">
        <v>0</v>
      </c>
      <c r="AZ132" s="9">
        <v>0</v>
      </c>
      <c r="BA132" s="9">
        <v>0</v>
      </c>
      <c r="BB132" s="9">
        <v>0</v>
      </c>
      <c r="BC132" s="19">
        <v>0</v>
      </c>
      <c r="BD132" s="46">
        <v>0</v>
      </c>
      <c r="BE132" s="92">
        <v>0</v>
      </c>
      <c r="BF132" s="9">
        <v>0</v>
      </c>
      <c r="BG132" s="9">
        <v>0</v>
      </c>
      <c r="BH132" s="9">
        <v>0</v>
      </c>
      <c r="BI132" s="19">
        <v>0</v>
      </c>
      <c r="BJ132" s="46">
        <v>0</v>
      </c>
      <c r="BK132" s="92">
        <v>4</v>
      </c>
      <c r="BL132" s="9">
        <v>0</v>
      </c>
      <c r="BM132" s="9">
        <v>2871834</v>
      </c>
      <c r="BN132" s="9">
        <v>717958.5</v>
      </c>
      <c r="BO132" s="19">
        <v>8246.33</v>
      </c>
      <c r="BP132" s="46">
        <v>2061.5825</v>
      </c>
      <c r="BQ132" s="75"/>
      <c r="BR132" s="75"/>
    </row>
    <row r="133" spans="1:70" ht="19.25" customHeight="1" outlineLevel="1" x14ac:dyDescent="0.2">
      <c r="A133" s="64"/>
      <c r="B133" s="50" t="str">
        <v>AIRCONDITIONING/COGENERATION</v>
      </c>
      <c r="C133" s="93">
        <v>0</v>
      </c>
      <c r="D133" s="57">
        <v>0</v>
      </c>
      <c r="E133" s="65">
        <v>0</v>
      </c>
      <c r="F133" s="9">
        <v>0</v>
      </c>
      <c r="G133" s="51">
        <v>0</v>
      </c>
      <c r="H133" s="46">
        <v>0</v>
      </c>
      <c r="I133" s="93">
        <v>0</v>
      </c>
      <c r="J133" s="57">
        <v>0</v>
      </c>
      <c r="K133" s="65">
        <v>0</v>
      </c>
      <c r="L133" s="9">
        <v>0</v>
      </c>
      <c r="M133" s="51">
        <v>0</v>
      </c>
      <c r="N133" s="46">
        <v>0</v>
      </c>
      <c r="O133" s="93">
        <v>0</v>
      </c>
      <c r="P133" s="57">
        <v>0</v>
      </c>
      <c r="Q133" s="65">
        <v>0</v>
      </c>
      <c r="R133" s="9">
        <v>0</v>
      </c>
      <c r="S133" s="51">
        <v>0</v>
      </c>
      <c r="T133" s="46">
        <v>0</v>
      </c>
      <c r="U133" s="93">
        <v>0</v>
      </c>
      <c r="V133" s="57">
        <v>0</v>
      </c>
      <c r="W133" s="65">
        <v>0</v>
      </c>
      <c r="X133" s="9">
        <v>0</v>
      </c>
      <c r="Y133" s="51">
        <v>0</v>
      </c>
      <c r="Z133" s="46">
        <v>0</v>
      </c>
      <c r="AA133" s="93">
        <v>0</v>
      </c>
      <c r="AB133" s="57">
        <v>0</v>
      </c>
      <c r="AC133" s="65">
        <v>0</v>
      </c>
      <c r="AD133" s="9">
        <v>0</v>
      </c>
      <c r="AE133" s="51">
        <v>0</v>
      </c>
      <c r="AF133" s="46">
        <v>0</v>
      </c>
      <c r="AG133" s="93">
        <v>0</v>
      </c>
      <c r="AH133" s="57">
        <v>0</v>
      </c>
      <c r="AI133" s="65">
        <v>0</v>
      </c>
      <c r="AJ133" s="9">
        <v>0</v>
      </c>
      <c r="AK133" s="51">
        <v>0</v>
      </c>
      <c r="AL133" s="46">
        <v>0</v>
      </c>
      <c r="AM133" s="93">
        <v>0</v>
      </c>
      <c r="AN133" s="57">
        <v>0</v>
      </c>
      <c r="AO133" s="65">
        <v>0</v>
      </c>
      <c r="AP133" s="9">
        <v>0</v>
      </c>
      <c r="AQ133" s="51">
        <v>0</v>
      </c>
      <c r="AR133" s="46">
        <v>0</v>
      </c>
      <c r="AS133" s="93">
        <v>0</v>
      </c>
      <c r="AT133" s="57">
        <v>0</v>
      </c>
      <c r="AU133" s="65">
        <v>0</v>
      </c>
      <c r="AV133" s="9">
        <v>0</v>
      </c>
      <c r="AW133" s="51">
        <v>0</v>
      </c>
      <c r="AX133" s="46">
        <v>0</v>
      </c>
      <c r="AY133" s="93">
        <v>0</v>
      </c>
      <c r="AZ133" s="57">
        <v>0</v>
      </c>
      <c r="BA133" s="65">
        <v>0</v>
      </c>
      <c r="BB133" s="9">
        <v>0</v>
      </c>
      <c r="BC133" s="51">
        <v>0</v>
      </c>
      <c r="BD133" s="46">
        <v>0</v>
      </c>
      <c r="BE133" s="93">
        <v>0</v>
      </c>
      <c r="BF133" s="57">
        <v>0</v>
      </c>
      <c r="BG133" s="65">
        <v>0</v>
      </c>
      <c r="BH133" s="9">
        <v>0</v>
      </c>
      <c r="BI133" s="51">
        <v>0</v>
      </c>
      <c r="BJ133" s="46">
        <v>0</v>
      </c>
      <c r="BK133" s="93">
        <v>0</v>
      </c>
      <c r="BL133" s="57">
        <v>0</v>
      </c>
      <c r="BM133" s="65">
        <v>0</v>
      </c>
      <c r="BN133" s="9">
        <v>0</v>
      </c>
      <c r="BO133" s="51">
        <v>0</v>
      </c>
      <c r="BP133" s="46">
        <v>0</v>
      </c>
      <c r="BQ133" s="75"/>
      <c r="BR133" s="75"/>
    </row>
    <row r="134" spans="1:70" ht="19.25" customHeight="1" outlineLevel="1" thickBot="1" x14ac:dyDescent="0.25">
      <c r="A134" s="63"/>
      <c r="B134" s="87" t="str">
        <v>VIRTUAL INETRCONNECTION</v>
      </c>
      <c r="C134" s="93">
        <v>0</v>
      </c>
      <c r="D134" s="56">
        <v>0</v>
      </c>
      <c r="E134" s="65">
        <v>0</v>
      </c>
      <c r="F134" s="57">
        <v>0</v>
      </c>
      <c r="G134" s="51">
        <v>0</v>
      </c>
      <c r="H134" s="49">
        <v>0</v>
      </c>
      <c r="I134" s="93">
        <v>0</v>
      </c>
      <c r="J134" s="56">
        <v>0</v>
      </c>
      <c r="K134" s="65">
        <v>0</v>
      </c>
      <c r="L134" s="57">
        <v>0</v>
      </c>
      <c r="M134" s="51">
        <v>0</v>
      </c>
      <c r="N134" s="49">
        <v>0</v>
      </c>
      <c r="O134" s="93">
        <v>0</v>
      </c>
      <c r="P134" s="56">
        <v>0</v>
      </c>
      <c r="Q134" s="65">
        <v>0</v>
      </c>
      <c r="R134" s="57">
        <v>0</v>
      </c>
      <c r="S134" s="51">
        <v>0</v>
      </c>
      <c r="T134" s="49">
        <v>0</v>
      </c>
      <c r="U134" s="93">
        <v>0</v>
      </c>
      <c r="V134" s="56">
        <v>0</v>
      </c>
      <c r="W134" s="65">
        <v>0</v>
      </c>
      <c r="X134" s="57">
        <v>0</v>
      </c>
      <c r="Y134" s="51">
        <v>0</v>
      </c>
      <c r="Z134" s="49">
        <v>0</v>
      </c>
      <c r="AA134" s="93">
        <v>0</v>
      </c>
      <c r="AB134" s="56">
        <v>0</v>
      </c>
      <c r="AC134" s="65">
        <v>0</v>
      </c>
      <c r="AD134" s="57">
        <v>0</v>
      </c>
      <c r="AE134" s="51">
        <v>0</v>
      </c>
      <c r="AF134" s="49">
        <v>0</v>
      </c>
      <c r="AG134" s="93">
        <v>0</v>
      </c>
      <c r="AH134" s="56">
        <v>0</v>
      </c>
      <c r="AI134" s="65">
        <v>0</v>
      </c>
      <c r="AJ134" s="57">
        <v>0</v>
      </c>
      <c r="AK134" s="51">
        <v>0</v>
      </c>
      <c r="AL134" s="49">
        <v>0</v>
      </c>
      <c r="AM134" s="93">
        <v>0</v>
      </c>
      <c r="AN134" s="56">
        <v>0</v>
      </c>
      <c r="AO134" s="65">
        <v>0</v>
      </c>
      <c r="AP134" s="57">
        <v>0</v>
      </c>
      <c r="AQ134" s="51">
        <v>0</v>
      </c>
      <c r="AR134" s="49">
        <v>0</v>
      </c>
      <c r="AS134" s="93">
        <v>0</v>
      </c>
      <c r="AT134" s="56">
        <v>0</v>
      </c>
      <c r="AU134" s="65">
        <v>0</v>
      </c>
      <c r="AV134" s="57">
        <v>0</v>
      </c>
      <c r="AW134" s="51">
        <v>0</v>
      </c>
      <c r="AX134" s="49">
        <v>0</v>
      </c>
      <c r="AY134" s="93">
        <v>0</v>
      </c>
      <c r="AZ134" s="56">
        <v>0</v>
      </c>
      <c r="BA134" s="65">
        <v>0</v>
      </c>
      <c r="BB134" s="57">
        <v>0</v>
      </c>
      <c r="BC134" s="51">
        <v>0</v>
      </c>
      <c r="BD134" s="49">
        <v>0</v>
      </c>
      <c r="BE134" s="93">
        <v>0</v>
      </c>
      <c r="BF134" s="56">
        <v>0</v>
      </c>
      <c r="BG134" s="65">
        <v>0</v>
      </c>
      <c r="BH134" s="57">
        <v>0</v>
      </c>
      <c r="BI134" s="51">
        <v>0</v>
      </c>
      <c r="BJ134" s="49">
        <v>0</v>
      </c>
      <c r="BK134" s="93">
        <v>0</v>
      </c>
      <c r="BL134" s="56">
        <v>0</v>
      </c>
      <c r="BM134" s="65">
        <v>0</v>
      </c>
      <c r="BN134" s="57">
        <v>0</v>
      </c>
      <c r="BO134" s="51">
        <v>0</v>
      </c>
      <c r="BP134" s="49">
        <v>0</v>
      </c>
      <c r="BQ134" s="75"/>
      <c r="BR134" s="75"/>
    </row>
    <row r="135" spans="1:70" ht="20" customHeight="1" outlineLevel="1" x14ac:dyDescent="0.2">
      <c r="A135" s="62">
        <v>19</v>
      </c>
      <c r="B135" s="88" t="s">
        <v>99</v>
      </c>
      <c r="C135" s="90">
        <v>682</v>
      </c>
      <c r="D135" s="48">
        <v>0</v>
      </c>
      <c r="E135" s="39">
        <v>101010</v>
      </c>
      <c r="F135" s="39">
        <v>148.10850439882697</v>
      </c>
      <c r="G135" s="45">
        <v>2861.5600000000004</v>
      </c>
      <c r="H135" s="26">
        <v>4.1958357771261001</v>
      </c>
      <c r="I135" s="90">
        <v>385</v>
      </c>
      <c r="J135" s="48">
        <v>0</v>
      </c>
      <c r="K135" s="39">
        <v>73444</v>
      </c>
      <c r="L135" s="39">
        <v>190.76363636363635</v>
      </c>
      <c r="M135" s="45">
        <v>2370.6800000000003</v>
      </c>
      <c r="N135" s="26">
        <v>6.1576103896103902</v>
      </c>
      <c r="O135" s="90">
        <v>357</v>
      </c>
      <c r="P135" s="48">
        <v>0</v>
      </c>
      <c r="Q135" s="39">
        <v>152572</v>
      </c>
      <c r="R135" s="39">
        <v>427.37254901960785</v>
      </c>
      <c r="S135" s="45">
        <v>3716.7899999999995</v>
      </c>
      <c r="T135" s="26">
        <v>10.411176470588234</v>
      </c>
      <c r="U135" s="90">
        <v>4</v>
      </c>
      <c r="V135" s="48">
        <v>0</v>
      </c>
      <c r="W135" s="39">
        <v>101</v>
      </c>
      <c r="X135" s="39">
        <v>25.25</v>
      </c>
      <c r="Y135" s="45">
        <v>24.28</v>
      </c>
      <c r="Z135" s="26">
        <v>6.07</v>
      </c>
      <c r="AA135" s="90">
        <v>13</v>
      </c>
      <c r="AB135" s="48">
        <v>0</v>
      </c>
      <c r="AC135" s="39">
        <v>1449</v>
      </c>
      <c r="AD135" s="39">
        <v>111.46153846153847</v>
      </c>
      <c r="AE135" s="45">
        <v>99.960000000000008</v>
      </c>
      <c r="AF135" s="26">
        <v>7.68923076923077</v>
      </c>
      <c r="AG135" s="90">
        <v>3</v>
      </c>
      <c r="AH135" s="48">
        <v>0</v>
      </c>
      <c r="AI135" s="39">
        <v>396</v>
      </c>
      <c r="AJ135" s="39">
        <v>132</v>
      </c>
      <c r="AK135" s="45">
        <v>22.4</v>
      </c>
      <c r="AL135" s="26">
        <v>7.4666666666666659</v>
      </c>
      <c r="AM135" s="90">
        <v>0</v>
      </c>
      <c r="AN135" s="48">
        <v>0</v>
      </c>
      <c r="AO135" s="39">
        <v>0</v>
      </c>
      <c r="AP135" s="39">
        <v>0</v>
      </c>
      <c r="AQ135" s="45">
        <v>0</v>
      </c>
      <c r="AR135" s="26">
        <v>0</v>
      </c>
      <c r="AS135" s="90">
        <v>0</v>
      </c>
      <c r="AT135" s="48">
        <v>0</v>
      </c>
      <c r="AU135" s="39">
        <v>0</v>
      </c>
      <c r="AV135" s="39">
        <v>0</v>
      </c>
      <c r="AW135" s="45">
        <v>0</v>
      </c>
      <c r="AX135" s="26">
        <v>0</v>
      </c>
      <c r="AY135" s="90">
        <v>0</v>
      </c>
      <c r="AZ135" s="48">
        <v>0</v>
      </c>
      <c r="BA135" s="39">
        <v>0</v>
      </c>
      <c r="BB135" s="39">
        <v>0</v>
      </c>
      <c r="BC135" s="45">
        <v>0</v>
      </c>
      <c r="BD135" s="26">
        <v>0</v>
      </c>
      <c r="BE135" s="90">
        <v>0</v>
      </c>
      <c r="BF135" s="48">
        <v>0</v>
      </c>
      <c r="BG135" s="39">
        <v>0</v>
      </c>
      <c r="BH135" s="39">
        <v>0</v>
      </c>
      <c r="BI135" s="45">
        <v>0</v>
      </c>
      <c r="BJ135" s="26">
        <v>0</v>
      </c>
      <c r="BK135" s="90">
        <v>1444</v>
      </c>
      <c r="BL135" s="48">
        <v>0</v>
      </c>
      <c r="BM135" s="39">
        <v>328972</v>
      </c>
      <c r="BN135" s="39">
        <v>227.81994459833794</v>
      </c>
      <c r="BO135" s="45">
        <v>9095.67</v>
      </c>
      <c r="BP135" s="26">
        <v>6.2989404432132963</v>
      </c>
      <c r="BQ135" s="75"/>
      <c r="BR135" s="75"/>
    </row>
    <row r="136" spans="1:70" ht="19.5" customHeight="1" outlineLevel="1" x14ac:dyDescent="0.2">
      <c r="A136" s="63"/>
      <c r="B136" s="50" t="str" cm="1">
        <f t="array" ref="B136:B141">$B$10:$B$15</f>
        <v>RESIDENTIAL</v>
      </c>
      <c r="C136" s="92">
        <v>672</v>
      </c>
      <c r="D136" s="9">
        <v>0</v>
      </c>
      <c r="E136" s="9">
        <v>98188</v>
      </c>
      <c r="F136" s="9">
        <v>146.11309523809524</v>
      </c>
      <c r="G136" s="19">
        <v>2753.76</v>
      </c>
      <c r="H136" s="46">
        <v>4.0978571428571433</v>
      </c>
      <c r="I136" s="92">
        <v>373</v>
      </c>
      <c r="J136" s="9">
        <v>0</v>
      </c>
      <c r="K136" s="9">
        <v>62435</v>
      </c>
      <c r="L136" s="9">
        <v>167.38605898123325</v>
      </c>
      <c r="M136" s="19">
        <v>2146.2800000000002</v>
      </c>
      <c r="N136" s="46">
        <v>5.7541018766756036</v>
      </c>
      <c r="O136" s="92">
        <v>339</v>
      </c>
      <c r="P136" s="9">
        <v>0</v>
      </c>
      <c r="Q136" s="9">
        <v>45892</v>
      </c>
      <c r="R136" s="9">
        <v>135.37463126843659</v>
      </c>
      <c r="S136" s="19">
        <v>1760.3999999999999</v>
      </c>
      <c r="T136" s="46">
        <v>5.1929203539823003</v>
      </c>
      <c r="U136" s="92">
        <v>4</v>
      </c>
      <c r="V136" s="9">
        <v>0</v>
      </c>
      <c r="W136" s="9">
        <v>101</v>
      </c>
      <c r="X136" s="9">
        <v>25.25</v>
      </c>
      <c r="Y136" s="19">
        <v>24.28</v>
      </c>
      <c r="Z136" s="46">
        <v>6.07</v>
      </c>
      <c r="AA136" s="92">
        <v>13</v>
      </c>
      <c r="AB136" s="9">
        <v>0</v>
      </c>
      <c r="AC136" s="9">
        <v>1449</v>
      </c>
      <c r="AD136" s="9">
        <v>111.46153846153847</v>
      </c>
      <c r="AE136" s="19">
        <v>99.960000000000008</v>
      </c>
      <c r="AF136" s="46">
        <v>7.68923076923077</v>
      </c>
      <c r="AG136" s="92">
        <v>3</v>
      </c>
      <c r="AH136" s="9">
        <v>0</v>
      </c>
      <c r="AI136" s="9">
        <v>396</v>
      </c>
      <c r="AJ136" s="9">
        <v>132</v>
      </c>
      <c r="AK136" s="19">
        <v>22.4</v>
      </c>
      <c r="AL136" s="46">
        <v>7.4666666666666659</v>
      </c>
      <c r="AM136" s="92">
        <v>0</v>
      </c>
      <c r="AN136" s="9">
        <v>0</v>
      </c>
      <c r="AO136" s="9">
        <v>0</v>
      </c>
      <c r="AP136" s="9">
        <v>0</v>
      </c>
      <c r="AQ136" s="19">
        <v>0</v>
      </c>
      <c r="AR136" s="46">
        <v>0</v>
      </c>
      <c r="AS136" s="92">
        <v>0</v>
      </c>
      <c r="AT136" s="9">
        <v>0</v>
      </c>
      <c r="AU136" s="9">
        <v>0</v>
      </c>
      <c r="AV136" s="9">
        <v>0</v>
      </c>
      <c r="AW136" s="19">
        <v>0</v>
      </c>
      <c r="AX136" s="46">
        <v>0</v>
      </c>
      <c r="AY136" s="92">
        <v>0</v>
      </c>
      <c r="AZ136" s="9">
        <v>0</v>
      </c>
      <c r="BA136" s="9">
        <v>0</v>
      </c>
      <c r="BB136" s="9">
        <v>0</v>
      </c>
      <c r="BC136" s="19">
        <v>0</v>
      </c>
      <c r="BD136" s="46">
        <v>0</v>
      </c>
      <c r="BE136" s="92">
        <v>0</v>
      </c>
      <c r="BF136" s="9">
        <v>0</v>
      </c>
      <c r="BG136" s="9">
        <v>0</v>
      </c>
      <c r="BH136" s="9">
        <v>0</v>
      </c>
      <c r="BI136" s="19">
        <v>0</v>
      </c>
      <c r="BJ136" s="46">
        <v>0</v>
      </c>
      <c r="BK136" s="92">
        <v>1404</v>
      </c>
      <c r="BL136" s="9">
        <v>0</v>
      </c>
      <c r="BM136" s="9">
        <v>208461</v>
      </c>
      <c r="BN136" s="9">
        <v>148.47649572649573</v>
      </c>
      <c r="BO136" s="19">
        <v>6807.08</v>
      </c>
      <c r="BP136" s="46">
        <v>4.8483475783475782</v>
      </c>
      <c r="BQ136" s="75"/>
      <c r="BR136" s="75"/>
    </row>
    <row r="137" spans="1:70" ht="19.5" customHeight="1" outlineLevel="1" x14ac:dyDescent="0.2">
      <c r="A137" s="63"/>
      <c r="B137" s="50" t="str">
        <v>COMMERCIAL</v>
      </c>
      <c r="C137" s="92">
        <v>10</v>
      </c>
      <c r="D137" s="9">
        <v>0</v>
      </c>
      <c r="E137" s="9">
        <v>2822</v>
      </c>
      <c r="F137" s="9">
        <v>282.2</v>
      </c>
      <c r="G137" s="19">
        <v>107.8</v>
      </c>
      <c r="H137" s="46">
        <v>10.78</v>
      </c>
      <c r="I137" s="92">
        <v>12</v>
      </c>
      <c r="J137" s="9">
        <v>0</v>
      </c>
      <c r="K137" s="9">
        <v>11009</v>
      </c>
      <c r="L137" s="9">
        <v>917.41666666666663</v>
      </c>
      <c r="M137" s="19">
        <v>224.4</v>
      </c>
      <c r="N137" s="46">
        <v>18.7</v>
      </c>
      <c r="O137" s="92">
        <v>18</v>
      </c>
      <c r="P137" s="9">
        <v>0</v>
      </c>
      <c r="Q137" s="9">
        <v>106680</v>
      </c>
      <c r="R137" s="9">
        <v>5926.666666666667</v>
      </c>
      <c r="S137" s="19">
        <v>1956.3899999999996</v>
      </c>
      <c r="T137" s="46">
        <v>108.68833333333332</v>
      </c>
      <c r="U137" s="92">
        <v>0</v>
      </c>
      <c r="V137" s="9">
        <v>0</v>
      </c>
      <c r="W137" s="9">
        <v>0</v>
      </c>
      <c r="X137" s="9">
        <v>0</v>
      </c>
      <c r="Y137" s="19">
        <v>0</v>
      </c>
      <c r="Z137" s="46">
        <v>0</v>
      </c>
      <c r="AA137" s="92">
        <v>0</v>
      </c>
      <c r="AB137" s="9">
        <v>0</v>
      </c>
      <c r="AC137" s="9">
        <v>0</v>
      </c>
      <c r="AD137" s="9">
        <v>0</v>
      </c>
      <c r="AE137" s="19">
        <v>0</v>
      </c>
      <c r="AF137" s="46">
        <v>0</v>
      </c>
      <c r="AG137" s="92">
        <v>0</v>
      </c>
      <c r="AH137" s="9">
        <v>0</v>
      </c>
      <c r="AI137" s="9">
        <v>0</v>
      </c>
      <c r="AJ137" s="9">
        <v>0</v>
      </c>
      <c r="AK137" s="19">
        <v>0</v>
      </c>
      <c r="AL137" s="46">
        <v>0</v>
      </c>
      <c r="AM137" s="92">
        <v>0</v>
      </c>
      <c r="AN137" s="9">
        <v>0</v>
      </c>
      <c r="AO137" s="9">
        <v>0</v>
      </c>
      <c r="AP137" s="9">
        <v>0</v>
      </c>
      <c r="AQ137" s="19">
        <v>0</v>
      </c>
      <c r="AR137" s="46">
        <v>0</v>
      </c>
      <c r="AS137" s="92">
        <v>0</v>
      </c>
      <c r="AT137" s="9">
        <v>0</v>
      </c>
      <c r="AU137" s="9">
        <v>0</v>
      </c>
      <c r="AV137" s="9">
        <v>0</v>
      </c>
      <c r="AW137" s="19">
        <v>0</v>
      </c>
      <c r="AX137" s="46">
        <v>0</v>
      </c>
      <c r="AY137" s="92">
        <v>0</v>
      </c>
      <c r="AZ137" s="9">
        <v>0</v>
      </c>
      <c r="BA137" s="9">
        <v>0</v>
      </c>
      <c r="BB137" s="9">
        <v>0</v>
      </c>
      <c r="BC137" s="19">
        <v>0</v>
      </c>
      <c r="BD137" s="46">
        <v>0</v>
      </c>
      <c r="BE137" s="92">
        <v>0</v>
      </c>
      <c r="BF137" s="9">
        <v>0</v>
      </c>
      <c r="BG137" s="9">
        <v>0</v>
      </c>
      <c r="BH137" s="9">
        <v>0</v>
      </c>
      <c r="BI137" s="19">
        <v>0</v>
      </c>
      <c r="BJ137" s="46">
        <v>0</v>
      </c>
      <c r="BK137" s="92">
        <v>40</v>
      </c>
      <c r="BL137" s="9">
        <v>0</v>
      </c>
      <c r="BM137" s="9">
        <v>120511</v>
      </c>
      <c r="BN137" s="9">
        <v>3012.7750000000001</v>
      </c>
      <c r="BO137" s="19">
        <v>2288.5899999999997</v>
      </c>
      <c r="BP137" s="46">
        <v>57.214749999999995</v>
      </c>
      <c r="BQ137" s="75"/>
      <c r="BR137" s="75"/>
    </row>
    <row r="138" spans="1:70" ht="19.5" customHeight="1" outlineLevel="1" x14ac:dyDescent="0.2">
      <c r="A138" s="63"/>
      <c r="B138" s="50" t="str">
        <v>CNG</v>
      </c>
      <c r="C138" s="92">
        <v>0</v>
      </c>
      <c r="D138" s="9">
        <v>0</v>
      </c>
      <c r="E138" s="9">
        <v>0</v>
      </c>
      <c r="F138" s="9">
        <v>0</v>
      </c>
      <c r="G138" s="19">
        <v>0</v>
      </c>
      <c r="H138" s="46">
        <v>0</v>
      </c>
      <c r="I138" s="92">
        <v>0</v>
      </c>
      <c r="J138" s="9">
        <v>0</v>
      </c>
      <c r="K138" s="9">
        <v>0</v>
      </c>
      <c r="L138" s="9">
        <v>0</v>
      </c>
      <c r="M138" s="19">
        <v>0</v>
      </c>
      <c r="N138" s="46">
        <v>0</v>
      </c>
      <c r="O138" s="92">
        <v>0</v>
      </c>
      <c r="P138" s="9">
        <v>0</v>
      </c>
      <c r="Q138" s="9">
        <v>0</v>
      </c>
      <c r="R138" s="9">
        <v>0</v>
      </c>
      <c r="S138" s="19">
        <v>0</v>
      </c>
      <c r="T138" s="46">
        <v>0</v>
      </c>
      <c r="U138" s="92">
        <v>0</v>
      </c>
      <c r="V138" s="9">
        <v>0</v>
      </c>
      <c r="W138" s="9">
        <v>0</v>
      </c>
      <c r="X138" s="9">
        <v>0</v>
      </c>
      <c r="Y138" s="19">
        <v>0</v>
      </c>
      <c r="Z138" s="46">
        <v>0</v>
      </c>
      <c r="AA138" s="92">
        <v>0</v>
      </c>
      <c r="AB138" s="9">
        <v>0</v>
      </c>
      <c r="AC138" s="9">
        <v>0</v>
      </c>
      <c r="AD138" s="9">
        <v>0</v>
      </c>
      <c r="AE138" s="19">
        <v>0</v>
      </c>
      <c r="AF138" s="46">
        <v>0</v>
      </c>
      <c r="AG138" s="92">
        <v>0</v>
      </c>
      <c r="AH138" s="9">
        <v>0</v>
      </c>
      <c r="AI138" s="9">
        <v>0</v>
      </c>
      <c r="AJ138" s="9">
        <v>0</v>
      </c>
      <c r="AK138" s="19">
        <v>0</v>
      </c>
      <c r="AL138" s="46">
        <v>0</v>
      </c>
      <c r="AM138" s="92">
        <v>0</v>
      </c>
      <c r="AN138" s="9">
        <v>0</v>
      </c>
      <c r="AO138" s="9">
        <v>0</v>
      </c>
      <c r="AP138" s="9">
        <v>0</v>
      </c>
      <c r="AQ138" s="19">
        <v>0</v>
      </c>
      <c r="AR138" s="46">
        <v>0</v>
      </c>
      <c r="AS138" s="92">
        <v>0</v>
      </c>
      <c r="AT138" s="9">
        <v>0</v>
      </c>
      <c r="AU138" s="9">
        <v>0</v>
      </c>
      <c r="AV138" s="9">
        <v>0</v>
      </c>
      <c r="AW138" s="19">
        <v>0</v>
      </c>
      <c r="AX138" s="46">
        <v>0</v>
      </c>
      <c r="AY138" s="92">
        <v>0</v>
      </c>
      <c r="AZ138" s="9">
        <v>0</v>
      </c>
      <c r="BA138" s="9">
        <v>0</v>
      </c>
      <c r="BB138" s="9">
        <v>0</v>
      </c>
      <c r="BC138" s="19">
        <v>0</v>
      </c>
      <c r="BD138" s="46">
        <v>0</v>
      </c>
      <c r="BE138" s="92">
        <v>0</v>
      </c>
      <c r="BF138" s="9">
        <v>0</v>
      </c>
      <c r="BG138" s="9">
        <v>0</v>
      </c>
      <c r="BH138" s="9">
        <v>0</v>
      </c>
      <c r="BI138" s="19">
        <v>0</v>
      </c>
      <c r="BJ138" s="46">
        <v>0</v>
      </c>
      <c r="BK138" s="92">
        <v>0</v>
      </c>
      <c r="BL138" s="9">
        <v>0</v>
      </c>
      <c r="BM138" s="9">
        <v>0</v>
      </c>
      <c r="BN138" s="9">
        <v>0</v>
      </c>
      <c r="BO138" s="19">
        <v>0</v>
      </c>
      <c r="BP138" s="46">
        <v>0</v>
      </c>
      <c r="BQ138" s="75"/>
      <c r="BR138" s="75"/>
    </row>
    <row r="139" spans="1:70" ht="19.5" customHeight="1" outlineLevel="1" x14ac:dyDescent="0.2">
      <c r="A139" s="63"/>
      <c r="B139" s="50" t="str">
        <v>INDUSTRIAL</v>
      </c>
      <c r="C139" s="92">
        <v>0</v>
      </c>
      <c r="D139" s="9">
        <v>0</v>
      </c>
      <c r="E139" s="9">
        <v>0</v>
      </c>
      <c r="F139" s="9">
        <v>0</v>
      </c>
      <c r="G139" s="19">
        <v>0</v>
      </c>
      <c r="H139" s="46">
        <v>0</v>
      </c>
      <c r="I139" s="92">
        <v>0</v>
      </c>
      <c r="J139" s="9">
        <v>0</v>
      </c>
      <c r="K139" s="9">
        <v>0</v>
      </c>
      <c r="L139" s="9">
        <v>0</v>
      </c>
      <c r="M139" s="19">
        <v>0</v>
      </c>
      <c r="N139" s="46">
        <v>0</v>
      </c>
      <c r="O139" s="92">
        <v>0</v>
      </c>
      <c r="P139" s="9">
        <v>0</v>
      </c>
      <c r="Q139" s="9">
        <v>0</v>
      </c>
      <c r="R139" s="9">
        <v>0</v>
      </c>
      <c r="S139" s="19">
        <v>0</v>
      </c>
      <c r="T139" s="46">
        <v>0</v>
      </c>
      <c r="U139" s="92">
        <v>0</v>
      </c>
      <c r="V139" s="9">
        <v>0</v>
      </c>
      <c r="W139" s="9">
        <v>0</v>
      </c>
      <c r="X139" s="9">
        <v>0</v>
      </c>
      <c r="Y139" s="19">
        <v>0</v>
      </c>
      <c r="Z139" s="46">
        <v>0</v>
      </c>
      <c r="AA139" s="92">
        <v>0</v>
      </c>
      <c r="AB139" s="9">
        <v>0</v>
      </c>
      <c r="AC139" s="9">
        <v>0</v>
      </c>
      <c r="AD139" s="9">
        <v>0</v>
      </c>
      <c r="AE139" s="19">
        <v>0</v>
      </c>
      <c r="AF139" s="46">
        <v>0</v>
      </c>
      <c r="AG139" s="92">
        <v>0</v>
      </c>
      <c r="AH139" s="9">
        <v>0</v>
      </c>
      <c r="AI139" s="9">
        <v>0</v>
      </c>
      <c r="AJ139" s="9">
        <v>0</v>
      </c>
      <c r="AK139" s="19">
        <v>0</v>
      </c>
      <c r="AL139" s="46">
        <v>0</v>
      </c>
      <c r="AM139" s="92">
        <v>0</v>
      </c>
      <c r="AN139" s="9">
        <v>0</v>
      </c>
      <c r="AO139" s="9">
        <v>0</v>
      </c>
      <c r="AP139" s="9">
        <v>0</v>
      </c>
      <c r="AQ139" s="19">
        <v>0</v>
      </c>
      <c r="AR139" s="46">
        <v>0</v>
      </c>
      <c r="AS139" s="92">
        <v>0</v>
      </c>
      <c r="AT139" s="9">
        <v>0</v>
      </c>
      <c r="AU139" s="9">
        <v>0</v>
      </c>
      <c r="AV139" s="9">
        <v>0</v>
      </c>
      <c r="AW139" s="19">
        <v>0</v>
      </c>
      <c r="AX139" s="46">
        <v>0</v>
      </c>
      <c r="AY139" s="92">
        <v>0</v>
      </c>
      <c r="AZ139" s="9">
        <v>0</v>
      </c>
      <c r="BA139" s="9">
        <v>0</v>
      </c>
      <c r="BB139" s="9">
        <v>0</v>
      </c>
      <c r="BC139" s="19">
        <v>0</v>
      </c>
      <c r="BD139" s="46">
        <v>0</v>
      </c>
      <c r="BE139" s="92">
        <v>0</v>
      </c>
      <c r="BF139" s="9">
        <v>0</v>
      </c>
      <c r="BG139" s="9">
        <v>0</v>
      </c>
      <c r="BH139" s="9">
        <v>0</v>
      </c>
      <c r="BI139" s="19">
        <v>0</v>
      </c>
      <c r="BJ139" s="46">
        <v>0</v>
      </c>
      <c r="BK139" s="92">
        <v>0</v>
      </c>
      <c r="BL139" s="9">
        <v>0</v>
      </c>
      <c r="BM139" s="9">
        <v>0</v>
      </c>
      <c r="BN139" s="9">
        <v>0</v>
      </c>
      <c r="BO139" s="19">
        <v>0</v>
      </c>
      <c r="BP139" s="46">
        <v>0</v>
      </c>
      <c r="BQ139" s="75"/>
      <c r="BR139" s="75"/>
    </row>
    <row r="140" spans="1:70" ht="19.5" customHeight="1" outlineLevel="1" x14ac:dyDescent="0.2">
      <c r="A140" s="64"/>
      <c r="B140" s="50" t="str">
        <v>AIRCONDITIONING/COGENERATION</v>
      </c>
      <c r="C140" s="93">
        <v>0</v>
      </c>
      <c r="D140" s="57">
        <v>0</v>
      </c>
      <c r="E140" s="65">
        <v>0</v>
      </c>
      <c r="F140" s="9">
        <v>0</v>
      </c>
      <c r="G140" s="51">
        <v>0</v>
      </c>
      <c r="H140" s="46">
        <v>0</v>
      </c>
      <c r="I140" s="93">
        <v>0</v>
      </c>
      <c r="J140" s="57">
        <v>0</v>
      </c>
      <c r="K140" s="65">
        <v>0</v>
      </c>
      <c r="L140" s="9">
        <v>0</v>
      </c>
      <c r="M140" s="51">
        <v>0</v>
      </c>
      <c r="N140" s="46">
        <v>0</v>
      </c>
      <c r="O140" s="93">
        <v>0</v>
      </c>
      <c r="P140" s="57">
        <v>0</v>
      </c>
      <c r="Q140" s="65">
        <v>0</v>
      </c>
      <c r="R140" s="9">
        <v>0</v>
      </c>
      <c r="S140" s="51">
        <v>0</v>
      </c>
      <c r="T140" s="46">
        <v>0</v>
      </c>
      <c r="U140" s="93">
        <v>0</v>
      </c>
      <c r="V140" s="57">
        <v>0</v>
      </c>
      <c r="W140" s="65">
        <v>0</v>
      </c>
      <c r="X140" s="9">
        <v>0</v>
      </c>
      <c r="Y140" s="51">
        <v>0</v>
      </c>
      <c r="Z140" s="46">
        <v>0</v>
      </c>
      <c r="AA140" s="93">
        <v>0</v>
      </c>
      <c r="AB140" s="57">
        <v>0</v>
      </c>
      <c r="AC140" s="65">
        <v>0</v>
      </c>
      <c r="AD140" s="9">
        <v>0</v>
      </c>
      <c r="AE140" s="51">
        <v>0</v>
      </c>
      <c r="AF140" s="46">
        <v>0</v>
      </c>
      <c r="AG140" s="93">
        <v>0</v>
      </c>
      <c r="AH140" s="57">
        <v>0</v>
      </c>
      <c r="AI140" s="65">
        <v>0</v>
      </c>
      <c r="AJ140" s="9">
        <v>0</v>
      </c>
      <c r="AK140" s="51">
        <v>0</v>
      </c>
      <c r="AL140" s="46">
        <v>0</v>
      </c>
      <c r="AM140" s="93">
        <v>0</v>
      </c>
      <c r="AN140" s="57">
        <v>0</v>
      </c>
      <c r="AO140" s="65">
        <v>0</v>
      </c>
      <c r="AP140" s="9">
        <v>0</v>
      </c>
      <c r="AQ140" s="51">
        <v>0</v>
      </c>
      <c r="AR140" s="46">
        <v>0</v>
      </c>
      <c r="AS140" s="93">
        <v>0</v>
      </c>
      <c r="AT140" s="57">
        <v>0</v>
      </c>
      <c r="AU140" s="65">
        <v>0</v>
      </c>
      <c r="AV140" s="9">
        <v>0</v>
      </c>
      <c r="AW140" s="51">
        <v>0</v>
      </c>
      <c r="AX140" s="46">
        <v>0</v>
      </c>
      <c r="AY140" s="93">
        <v>0</v>
      </c>
      <c r="AZ140" s="57">
        <v>0</v>
      </c>
      <c r="BA140" s="65">
        <v>0</v>
      </c>
      <c r="BB140" s="9">
        <v>0</v>
      </c>
      <c r="BC140" s="51">
        <v>0</v>
      </c>
      <c r="BD140" s="46">
        <v>0</v>
      </c>
      <c r="BE140" s="93">
        <v>0</v>
      </c>
      <c r="BF140" s="57">
        <v>0</v>
      </c>
      <c r="BG140" s="65">
        <v>0</v>
      </c>
      <c r="BH140" s="9">
        <v>0</v>
      </c>
      <c r="BI140" s="51">
        <v>0</v>
      </c>
      <c r="BJ140" s="46">
        <v>0</v>
      </c>
      <c r="BK140" s="93">
        <v>0</v>
      </c>
      <c r="BL140" s="57">
        <v>0</v>
      </c>
      <c r="BM140" s="65">
        <v>0</v>
      </c>
      <c r="BN140" s="9">
        <v>0</v>
      </c>
      <c r="BO140" s="51">
        <v>0</v>
      </c>
      <c r="BP140" s="46">
        <v>0</v>
      </c>
      <c r="BQ140" s="75"/>
      <c r="BR140" s="75"/>
    </row>
    <row r="141" spans="1:70" ht="19.5" customHeight="1" outlineLevel="1" thickBot="1" x14ac:dyDescent="0.25">
      <c r="A141" s="82"/>
      <c r="B141" s="87" t="str">
        <v>VIRTUAL INETRCONNECTION</v>
      </c>
      <c r="C141" s="93">
        <v>0</v>
      </c>
      <c r="D141" s="56">
        <v>0</v>
      </c>
      <c r="E141" s="65">
        <v>0</v>
      </c>
      <c r="F141" s="57">
        <v>0</v>
      </c>
      <c r="G141" s="51">
        <v>0</v>
      </c>
      <c r="H141" s="49">
        <v>0</v>
      </c>
      <c r="I141" s="93">
        <v>0</v>
      </c>
      <c r="J141" s="56">
        <v>0</v>
      </c>
      <c r="K141" s="65">
        <v>0</v>
      </c>
      <c r="L141" s="57">
        <v>0</v>
      </c>
      <c r="M141" s="51">
        <v>0</v>
      </c>
      <c r="N141" s="49">
        <v>0</v>
      </c>
      <c r="O141" s="93">
        <v>0</v>
      </c>
      <c r="P141" s="56">
        <v>0</v>
      </c>
      <c r="Q141" s="65">
        <v>0</v>
      </c>
      <c r="R141" s="57">
        <v>0</v>
      </c>
      <c r="S141" s="51">
        <v>0</v>
      </c>
      <c r="T141" s="49">
        <v>0</v>
      </c>
      <c r="U141" s="93">
        <v>0</v>
      </c>
      <c r="V141" s="56">
        <v>0</v>
      </c>
      <c r="W141" s="65">
        <v>0</v>
      </c>
      <c r="X141" s="57">
        <v>0</v>
      </c>
      <c r="Y141" s="51">
        <v>0</v>
      </c>
      <c r="Z141" s="49">
        <v>0</v>
      </c>
      <c r="AA141" s="93">
        <v>0</v>
      </c>
      <c r="AB141" s="56">
        <v>0</v>
      </c>
      <c r="AC141" s="65">
        <v>0</v>
      </c>
      <c r="AD141" s="57">
        <v>0</v>
      </c>
      <c r="AE141" s="51">
        <v>0</v>
      </c>
      <c r="AF141" s="49">
        <v>0</v>
      </c>
      <c r="AG141" s="93">
        <v>0</v>
      </c>
      <c r="AH141" s="56">
        <v>0</v>
      </c>
      <c r="AI141" s="65">
        <v>0</v>
      </c>
      <c r="AJ141" s="57">
        <v>0</v>
      </c>
      <c r="AK141" s="51">
        <v>0</v>
      </c>
      <c r="AL141" s="49">
        <v>0</v>
      </c>
      <c r="AM141" s="93">
        <v>0</v>
      </c>
      <c r="AN141" s="56">
        <v>0</v>
      </c>
      <c r="AO141" s="65">
        <v>0</v>
      </c>
      <c r="AP141" s="57">
        <v>0</v>
      </c>
      <c r="AQ141" s="51">
        <v>0</v>
      </c>
      <c r="AR141" s="49">
        <v>0</v>
      </c>
      <c r="AS141" s="93">
        <v>0</v>
      </c>
      <c r="AT141" s="56">
        <v>0</v>
      </c>
      <c r="AU141" s="65">
        <v>0</v>
      </c>
      <c r="AV141" s="57">
        <v>0</v>
      </c>
      <c r="AW141" s="51">
        <v>0</v>
      </c>
      <c r="AX141" s="49">
        <v>0</v>
      </c>
      <c r="AY141" s="93">
        <v>0</v>
      </c>
      <c r="AZ141" s="56">
        <v>0</v>
      </c>
      <c r="BA141" s="65">
        <v>0</v>
      </c>
      <c r="BB141" s="57">
        <v>0</v>
      </c>
      <c r="BC141" s="51">
        <v>0</v>
      </c>
      <c r="BD141" s="49">
        <v>0</v>
      </c>
      <c r="BE141" s="93">
        <v>0</v>
      </c>
      <c r="BF141" s="56">
        <v>0</v>
      </c>
      <c r="BG141" s="65">
        <v>0</v>
      </c>
      <c r="BH141" s="57">
        <v>0</v>
      </c>
      <c r="BI141" s="51">
        <v>0</v>
      </c>
      <c r="BJ141" s="49">
        <v>0</v>
      </c>
      <c r="BK141" s="93">
        <v>0</v>
      </c>
      <c r="BL141" s="56">
        <v>0</v>
      </c>
      <c r="BM141" s="65">
        <v>0</v>
      </c>
      <c r="BN141" s="57">
        <v>0</v>
      </c>
      <c r="BO141" s="51">
        <v>0</v>
      </c>
      <c r="BP141" s="49">
        <v>0</v>
      </c>
      <c r="BQ141" s="75"/>
      <c r="BR141" s="75"/>
    </row>
    <row r="142" spans="1:70" ht="36" customHeight="1" outlineLevel="1" x14ac:dyDescent="0.2">
      <c r="A142" s="58"/>
      <c r="B142" s="30" t="s">
        <v>100</v>
      </c>
      <c r="C142" s="97">
        <v>0</v>
      </c>
      <c r="D142" s="83">
        <v>0</v>
      </c>
      <c r="E142" s="84">
        <v>0</v>
      </c>
      <c r="F142" s="83">
        <v>0</v>
      </c>
      <c r="G142" s="85">
        <v>0</v>
      </c>
      <c r="H142" s="86">
        <v>0</v>
      </c>
      <c r="I142" s="97">
        <v>0</v>
      </c>
      <c r="J142" s="83">
        <v>0</v>
      </c>
      <c r="K142" s="84">
        <v>0</v>
      </c>
      <c r="L142" s="83">
        <v>0</v>
      </c>
      <c r="M142" s="85">
        <v>0</v>
      </c>
      <c r="N142" s="86">
        <v>0</v>
      </c>
      <c r="O142" s="97">
        <v>0</v>
      </c>
      <c r="P142" s="83">
        <v>0</v>
      </c>
      <c r="Q142" s="84">
        <v>0</v>
      </c>
      <c r="R142" s="83">
        <v>0</v>
      </c>
      <c r="S142" s="85">
        <v>0</v>
      </c>
      <c r="T142" s="86">
        <v>0</v>
      </c>
      <c r="U142" s="97">
        <v>0</v>
      </c>
      <c r="V142" s="83">
        <v>0</v>
      </c>
      <c r="W142" s="84">
        <v>0</v>
      </c>
      <c r="X142" s="83">
        <v>0</v>
      </c>
      <c r="Y142" s="85">
        <v>0</v>
      </c>
      <c r="Z142" s="86">
        <v>0</v>
      </c>
      <c r="AA142" s="97">
        <v>0</v>
      </c>
      <c r="AB142" s="83">
        <v>0</v>
      </c>
      <c r="AC142" s="84">
        <v>0</v>
      </c>
      <c r="AD142" s="83">
        <v>0</v>
      </c>
      <c r="AE142" s="85">
        <v>0</v>
      </c>
      <c r="AF142" s="86">
        <v>0</v>
      </c>
      <c r="AG142" s="97">
        <v>0</v>
      </c>
      <c r="AH142" s="83">
        <v>0</v>
      </c>
      <c r="AI142" s="84">
        <v>0</v>
      </c>
      <c r="AJ142" s="83">
        <v>0</v>
      </c>
      <c r="AK142" s="85">
        <v>0</v>
      </c>
      <c r="AL142" s="86">
        <v>0</v>
      </c>
      <c r="AM142" s="97">
        <v>0</v>
      </c>
      <c r="AN142" s="83">
        <v>0</v>
      </c>
      <c r="AO142" s="84">
        <v>0</v>
      </c>
      <c r="AP142" s="83">
        <v>0</v>
      </c>
      <c r="AQ142" s="85">
        <v>0</v>
      </c>
      <c r="AR142" s="86">
        <v>0</v>
      </c>
      <c r="AS142" s="97">
        <v>0</v>
      </c>
      <c r="AT142" s="83">
        <v>0</v>
      </c>
      <c r="AU142" s="84">
        <v>0</v>
      </c>
      <c r="AV142" s="83">
        <v>0</v>
      </c>
      <c r="AW142" s="85">
        <v>0</v>
      </c>
      <c r="AX142" s="86">
        <v>0</v>
      </c>
      <c r="AY142" s="97">
        <v>0</v>
      </c>
      <c r="AZ142" s="83">
        <v>0</v>
      </c>
      <c r="BA142" s="84">
        <v>0</v>
      </c>
      <c r="BB142" s="83">
        <v>0</v>
      </c>
      <c r="BC142" s="85">
        <v>0</v>
      </c>
      <c r="BD142" s="86">
        <v>0</v>
      </c>
      <c r="BE142" s="97">
        <v>0</v>
      </c>
      <c r="BF142" s="83">
        <v>0</v>
      </c>
      <c r="BG142" s="84">
        <v>0</v>
      </c>
      <c r="BH142" s="83">
        <v>0</v>
      </c>
      <c r="BI142" s="85">
        <v>0</v>
      </c>
      <c r="BJ142" s="86">
        <v>0</v>
      </c>
      <c r="BK142" s="97">
        <v>0</v>
      </c>
      <c r="BL142" s="83">
        <v>0</v>
      </c>
      <c r="BM142" s="84">
        <v>0</v>
      </c>
      <c r="BN142" s="83">
        <v>0</v>
      </c>
      <c r="BO142" s="85">
        <v>0</v>
      </c>
      <c r="BP142" s="86">
        <v>0</v>
      </c>
      <c r="BR142" s="75"/>
    </row>
    <row r="143" spans="1:70" ht="19.5" customHeight="1" outlineLevel="1" x14ac:dyDescent="0.2">
      <c r="A143" s="59"/>
      <c r="B143" s="31" t="str" cm="1">
        <f t="array" ref="B143:B148">$B$10:$B$15</f>
        <v>RESIDENTIAL</v>
      </c>
      <c r="C143" s="101">
        <v>279613</v>
      </c>
      <c r="D143" s="32">
        <v>0</v>
      </c>
      <c r="E143" s="32">
        <v>40930649</v>
      </c>
      <c r="F143" s="32">
        <v>146.38321179630418</v>
      </c>
      <c r="G143" s="105">
        <v>1151403.03</v>
      </c>
      <c r="H143" s="106">
        <v>4.1178451288030242</v>
      </c>
      <c r="I143" s="101">
        <v>119978</v>
      </c>
      <c r="J143" s="32">
        <v>0</v>
      </c>
      <c r="K143" s="32">
        <v>20794927</v>
      </c>
      <c r="L143" s="32">
        <v>173.32283418626747</v>
      </c>
      <c r="M143" s="105">
        <v>706725.71</v>
      </c>
      <c r="N143" s="106">
        <v>5.8904608344863219</v>
      </c>
      <c r="O143" s="101">
        <v>193347</v>
      </c>
      <c r="P143" s="32">
        <v>0</v>
      </c>
      <c r="Q143" s="32">
        <v>22496830</v>
      </c>
      <c r="R143" s="32">
        <v>116.35468872028012</v>
      </c>
      <c r="S143" s="105">
        <v>1268054.4999999998</v>
      </c>
      <c r="T143" s="106">
        <v>6.5584389724174654</v>
      </c>
      <c r="U143" s="101">
        <v>1229</v>
      </c>
      <c r="V143" s="32">
        <v>0</v>
      </c>
      <c r="W143" s="32">
        <v>108240</v>
      </c>
      <c r="X143" s="32">
        <v>88.071602929210741</v>
      </c>
      <c r="Y143" s="105">
        <v>9848.1800000000057</v>
      </c>
      <c r="Z143" s="106">
        <v>8.0131651749389796</v>
      </c>
      <c r="AA143" s="101">
        <v>3002</v>
      </c>
      <c r="AB143" s="32">
        <v>0</v>
      </c>
      <c r="AC143" s="32">
        <v>514933</v>
      </c>
      <c r="AD143" s="32">
        <v>171.52998001332446</v>
      </c>
      <c r="AE143" s="105">
        <v>25627.509999999991</v>
      </c>
      <c r="AF143" s="106">
        <v>8.5368121252498312</v>
      </c>
      <c r="AG143" s="101">
        <v>1721</v>
      </c>
      <c r="AH143" s="32">
        <v>0</v>
      </c>
      <c r="AI143" s="32">
        <v>286911</v>
      </c>
      <c r="AJ143" s="32">
        <v>166.7117954677513</v>
      </c>
      <c r="AK143" s="105">
        <v>15327.019999999999</v>
      </c>
      <c r="AL143" s="106">
        <v>8.905880302149912</v>
      </c>
      <c r="AM143" s="101">
        <v>0</v>
      </c>
      <c r="AN143" s="32">
        <v>0</v>
      </c>
      <c r="AO143" s="32">
        <v>0</v>
      </c>
      <c r="AP143" s="32">
        <v>0</v>
      </c>
      <c r="AQ143" s="105">
        <v>0</v>
      </c>
      <c r="AR143" s="106">
        <v>0</v>
      </c>
      <c r="AS143" s="101">
        <v>0</v>
      </c>
      <c r="AT143" s="32">
        <v>0</v>
      </c>
      <c r="AU143" s="32">
        <v>0</v>
      </c>
      <c r="AV143" s="32">
        <v>0</v>
      </c>
      <c r="AW143" s="105">
        <v>0</v>
      </c>
      <c r="AX143" s="106">
        <v>0</v>
      </c>
      <c r="AY143" s="101">
        <v>0</v>
      </c>
      <c r="AZ143" s="32">
        <v>0</v>
      </c>
      <c r="BA143" s="32">
        <v>0</v>
      </c>
      <c r="BB143" s="32">
        <v>0</v>
      </c>
      <c r="BC143" s="105">
        <v>0</v>
      </c>
      <c r="BD143" s="106">
        <v>0</v>
      </c>
      <c r="BE143" s="101">
        <v>0</v>
      </c>
      <c r="BF143" s="32">
        <v>0</v>
      </c>
      <c r="BG143" s="32">
        <v>0</v>
      </c>
      <c r="BH143" s="32">
        <v>0</v>
      </c>
      <c r="BI143" s="105">
        <v>0</v>
      </c>
      <c r="BJ143" s="106">
        <v>0</v>
      </c>
      <c r="BK143" s="101">
        <v>598890</v>
      </c>
      <c r="BL143" s="32">
        <v>0</v>
      </c>
      <c r="BM143" s="32">
        <v>85132490</v>
      </c>
      <c r="BN143" s="32">
        <v>142.15046168745513</v>
      </c>
      <c r="BO143" s="105">
        <v>3176985.95</v>
      </c>
      <c r="BP143" s="106">
        <v>5.304790445657801</v>
      </c>
      <c r="BQ143" s="75"/>
      <c r="BR143" s="75"/>
    </row>
    <row r="144" spans="1:70" ht="19.5" customHeight="1" outlineLevel="1" x14ac:dyDescent="0.2">
      <c r="A144" s="59"/>
      <c r="B144" s="31" t="str">
        <v>COMMERCIAL</v>
      </c>
      <c r="C144" s="101">
        <v>5485</v>
      </c>
      <c r="D144" s="32">
        <v>0</v>
      </c>
      <c r="E144" s="32">
        <v>17524037</v>
      </c>
      <c r="F144" s="32">
        <v>3194.9019143117594</v>
      </c>
      <c r="G144" s="105">
        <v>271030.70999999996</v>
      </c>
      <c r="H144" s="106">
        <v>49.413073837739283</v>
      </c>
      <c r="I144" s="101">
        <v>2903</v>
      </c>
      <c r="J144" s="32">
        <v>0</v>
      </c>
      <c r="K144" s="32">
        <v>10050415.035289999</v>
      </c>
      <c r="L144" s="32">
        <v>3462.0788960695827</v>
      </c>
      <c r="M144" s="105">
        <v>190074.76</v>
      </c>
      <c r="N144" s="106">
        <v>65.475287633482608</v>
      </c>
      <c r="O144" s="101">
        <v>7526</v>
      </c>
      <c r="P144" s="32">
        <v>0</v>
      </c>
      <c r="Q144" s="32">
        <v>59716288</v>
      </c>
      <c r="R144" s="32">
        <v>7934.6648950305607</v>
      </c>
      <c r="S144" s="105">
        <v>1059982.6799999997</v>
      </c>
      <c r="T144" s="106">
        <v>140.84276906723355</v>
      </c>
      <c r="U144" s="101">
        <v>34</v>
      </c>
      <c r="V144" s="32">
        <v>0</v>
      </c>
      <c r="W144" s="32">
        <v>2359264</v>
      </c>
      <c r="X144" s="32">
        <v>69390.117647058825</v>
      </c>
      <c r="Y144" s="105">
        <v>39376.880000000005</v>
      </c>
      <c r="Z144" s="106">
        <v>1158.1435294117648</v>
      </c>
      <c r="AA144" s="101">
        <v>49</v>
      </c>
      <c r="AB144" s="32">
        <v>0</v>
      </c>
      <c r="AC144" s="32">
        <v>712549</v>
      </c>
      <c r="AD144" s="32">
        <v>14541.816326530612</v>
      </c>
      <c r="AE144" s="105">
        <v>11743.840000000002</v>
      </c>
      <c r="AF144" s="106">
        <v>239.6702040816327</v>
      </c>
      <c r="AG144" s="101">
        <v>23</v>
      </c>
      <c r="AH144" s="32">
        <v>0</v>
      </c>
      <c r="AI144" s="32">
        <v>3050148</v>
      </c>
      <c r="AJ144" s="32">
        <v>132615.13043478262</v>
      </c>
      <c r="AK144" s="105">
        <v>41058.179999999993</v>
      </c>
      <c r="AL144" s="106">
        <v>1785.1382608695649</v>
      </c>
      <c r="AM144" s="101">
        <v>0</v>
      </c>
      <c r="AN144" s="32">
        <v>0</v>
      </c>
      <c r="AO144" s="32">
        <v>0</v>
      </c>
      <c r="AP144" s="32">
        <v>0</v>
      </c>
      <c r="AQ144" s="105">
        <v>0</v>
      </c>
      <c r="AR144" s="106">
        <v>0</v>
      </c>
      <c r="AS144" s="101">
        <v>0</v>
      </c>
      <c r="AT144" s="32">
        <v>0</v>
      </c>
      <c r="AU144" s="32">
        <v>0</v>
      </c>
      <c r="AV144" s="32">
        <v>0</v>
      </c>
      <c r="AW144" s="105">
        <v>0</v>
      </c>
      <c r="AX144" s="106">
        <v>0</v>
      </c>
      <c r="AY144" s="101">
        <v>0</v>
      </c>
      <c r="AZ144" s="32">
        <v>0</v>
      </c>
      <c r="BA144" s="32">
        <v>0</v>
      </c>
      <c r="BB144" s="32">
        <v>0</v>
      </c>
      <c r="BC144" s="105">
        <v>0</v>
      </c>
      <c r="BD144" s="106">
        <v>0</v>
      </c>
      <c r="BE144" s="101">
        <v>0</v>
      </c>
      <c r="BF144" s="32">
        <v>0</v>
      </c>
      <c r="BG144" s="32">
        <v>0</v>
      </c>
      <c r="BH144" s="32">
        <v>0</v>
      </c>
      <c r="BI144" s="105">
        <v>0</v>
      </c>
      <c r="BJ144" s="106">
        <v>0</v>
      </c>
      <c r="BK144" s="101">
        <v>16020</v>
      </c>
      <c r="BL144" s="32">
        <v>0</v>
      </c>
      <c r="BM144" s="32">
        <v>93412701.035290003</v>
      </c>
      <c r="BN144" s="32">
        <v>5831.0050583826469</v>
      </c>
      <c r="BO144" s="105">
        <v>1613267.05</v>
      </c>
      <c r="BP144" s="106">
        <v>100.70331148564296</v>
      </c>
      <c r="BQ144" s="75"/>
      <c r="BR144" s="75"/>
    </row>
    <row r="145" spans="1:70" ht="19.5" customHeight="1" outlineLevel="1" x14ac:dyDescent="0.2">
      <c r="A145" s="59"/>
      <c r="B145" s="31" t="str">
        <v>CNG</v>
      </c>
      <c r="C145" s="101">
        <v>6</v>
      </c>
      <c r="D145" s="32">
        <v>0</v>
      </c>
      <c r="E145" s="32">
        <v>6072252.9519999996</v>
      </c>
      <c r="F145" s="32">
        <v>1012042.1586666666</v>
      </c>
      <c r="G145" s="105">
        <v>6392.866608786333</v>
      </c>
      <c r="H145" s="106">
        <v>1065.4777681310554</v>
      </c>
      <c r="I145" s="101">
        <v>4</v>
      </c>
      <c r="J145" s="32">
        <v>0</v>
      </c>
      <c r="K145" s="32">
        <v>1505398.3940000001</v>
      </c>
      <c r="L145" s="32">
        <v>376349.59850000002</v>
      </c>
      <c r="M145" s="105">
        <v>3528.8031989814085</v>
      </c>
      <c r="N145" s="106">
        <v>882.20079974535213</v>
      </c>
      <c r="O145" s="101">
        <v>0</v>
      </c>
      <c r="P145" s="32">
        <v>0</v>
      </c>
      <c r="Q145" s="32">
        <v>0</v>
      </c>
      <c r="R145" s="32">
        <v>0</v>
      </c>
      <c r="S145" s="105">
        <v>0</v>
      </c>
      <c r="T145" s="106">
        <v>0</v>
      </c>
      <c r="U145" s="101">
        <v>0</v>
      </c>
      <c r="V145" s="32">
        <v>0</v>
      </c>
      <c r="W145" s="32">
        <v>0</v>
      </c>
      <c r="X145" s="32">
        <v>0</v>
      </c>
      <c r="Y145" s="105">
        <v>0</v>
      </c>
      <c r="Z145" s="106">
        <v>0</v>
      </c>
      <c r="AA145" s="101">
        <v>0</v>
      </c>
      <c r="AB145" s="32">
        <v>0</v>
      </c>
      <c r="AC145" s="32">
        <v>0</v>
      </c>
      <c r="AD145" s="32">
        <v>0</v>
      </c>
      <c r="AE145" s="105">
        <v>0</v>
      </c>
      <c r="AF145" s="106">
        <v>0</v>
      </c>
      <c r="AG145" s="101">
        <v>0</v>
      </c>
      <c r="AH145" s="32">
        <v>0</v>
      </c>
      <c r="AI145" s="32">
        <v>0</v>
      </c>
      <c r="AJ145" s="32">
        <v>0</v>
      </c>
      <c r="AK145" s="105">
        <v>0</v>
      </c>
      <c r="AL145" s="106">
        <v>0</v>
      </c>
      <c r="AM145" s="101">
        <v>0</v>
      </c>
      <c r="AN145" s="32">
        <v>0</v>
      </c>
      <c r="AO145" s="32">
        <v>0</v>
      </c>
      <c r="AP145" s="32">
        <v>0</v>
      </c>
      <c r="AQ145" s="105">
        <v>0</v>
      </c>
      <c r="AR145" s="106">
        <v>0</v>
      </c>
      <c r="AS145" s="101">
        <v>0</v>
      </c>
      <c r="AT145" s="32">
        <v>0</v>
      </c>
      <c r="AU145" s="32">
        <v>0</v>
      </c>
      <c r="AV145" s="32">
        <v>0</v>
      </c>
      <c r="AW145" s="105">
        <v>0</v>
      </c>
      <c r="AX145" s="106">
        <v>0</v>
      </c>
      <c r="AY145" s="101">
        <v>0</v>
      </c>
      <c r="AZ145" s="32">
        <v>0</v>
      </c>
      <c r="BA145" s="32">
        <v>0</v>
      </c>
      <c r="BB145" s="32">
        <v>0</v>
      </c>
      <c r="BC145" s="105">
        <v>0</v>
      </c>
      <c r="BD145" s="106">
        <v>0</v>
      </c>
      <c r="BE145" s="101">
        <v>0</v>
      </c>
      <c r="BF145" s="32">
        <v>0</v>
      </c>
      <c r="BG145" s="32">
        <v>0</v>
      </c>
      <c r="BH145" s="32">
        <v>0</v>
      </c>
      <c r="BI145" s="105">
        <v>0</v>
      </c>
      <c r="BJ145" s="106">
        <v>0</v>
      </c>
      <c r="BK145" s="101">
        <v>10</v>
      </c>
      <c r="BL145" s="32">
        <v>0</v>
      </c>
      <c r="BM145" s="32">
        <v>7577651.3459999999</v>
      </c>
      <c r="BN145" s="32">
        <v>757765.13459999999</v>
      </c>
      <c r="BO145" s="105">
        <v>9921.6698077677429</v>
      </c>
      <c r="BP145" s="106">
        <v>992.16698077677427</v>
      </c>
      <c r="BQ145" s="75"/>
      <c r="BR145" s="75"/>
    </row>
    <row r="146" spans="1:70" ht="19.5" customHeight="1" outlineLevel="1" x14ac:dyDescent="0.2">
      <c r="A146" s="59"/>
      <c r="B146" s="33" t="str">
        <v>INDUSTRIAL</v>
      </c>
      <c r="C146" s="101">
        <v>46</v>
      </c>
      <c r="D146" s="32">
        <v>0</v>
      </c>
      <c r="E146" s="32">
        <v>43882946</v>
      </c>
      <c r="F146" s="32">
        <v>953977.08695652173</v>
      </c>
      <c r="G146" s="105">
        <v>53157.090000000004</v>
      </c>
      <c r="H146" s="106">
        <v>1155.5889130434784</v>
      </c>
      <c r="I146" s="101">
        <v>46</v>
      </c>
      <c r="J146" s="32">
        <v>1</v>
      </c>
      <c r="K146" s="32">
        <v>64606542</v>
      </c>
      <c r="L146" s="32">
        <v>1374607.2765957448</v>
      </c>
      <c r="M146" s="105">
        <v>111523.66</v>
      </c>
      <c r="N146" s="106">
        <v>2372.843829787234</v>
      </c>
      <c r="O146" s="101">
        <v>95</v>
      </c>
      <c r="P146" s="32">
        <v>0</v>
      </c>
      <c r="Q146" s="32">
        <v>70085300</v>
      </c>
      <c r="R146" s="32">
        <v>737740</v>
      </c>
      <c r="S146" s="105">
        <v>136023.05000000002</v>
      </c>
      <c r="T146" s="106">
        <v>1431.8215789473686</v>
      </c>
      <c r="U146" s="101">
        <v>86</v>
      </c>
      <c r="V146" s="32">
        <v>0</v>
      </c>
      <c r="W146" s="32">
        <v>131099795</v>
      </c>
      <c r="X146" s="32">
        <v>1524416.2209302327</v>
      </c>
      <c r="Y146" s="105">
        <v>318502.04000000004</v>
      </c>
      <c r="Z146" s="106">
        <v>3703.5120930232561</v>
      </c>
      <c r="AA146" s="101">
        <v>41</v>
      </c>
      <c r="AB146" s="32">
        <v>0</v>
      </c>
      <c r="AC146" s="32">
        <v>64894697</v>
      </c>
      <c r="AD146" s="32">
        <v>1582797.487804878</v>
      </c>
      <c r="AE146" s="105">
        <v>165646.09</v>
      </c>
      <c r="AF146" s="106">
        <v>4040.1485365853659</v>
      </c>
      <c r="AG146" s="101">
        <v>30</v>
      </c>
      <c r="AH146" s="32">
        <v>0</v>
      </c>
      <c r="AI146" s="32">
        <v>55966060</v>
      </c>
      <c r="AJ146" s="32">
        <v>1865535.3333333333</v>
      </c>
      <c r="AK146" s="105">
        <v>136879.82999999999</v>
      </c>
      <c r="AL146" s="106">
        <v>4562.6609999999991</v>
      </c>
      <c r="AM146" s="101">
        <v>0</v>
      </c>
      <c r="AN146" s="32">
        <v>0</v>
      </c>
      <c r="AO146" s="32">
        <v>0</v>
      </c>
      <c r="AP146" s="32">
        <v>0</v>
      </c>
      <c r="AQ146" s="105">
        <v>0</v>
      </c>
      <c r="AR146" s="106">
        <v>0</v>
      </c>
      <c r="AS146" s="101">
        <v>0</v>
      </c>
      <c r="AT146" s="32">
        <v>0</v>
      </c>
      <c r="AU146" s="32">
        <v>0</v>
      </c>
      <c r="AV146" s="32">
        <v>0</v>
      </c>
      <c r="AW146" s="105">
        <v>0</v>
      </c>
      <c r="AX146" s="106">
        <v>0</v>
      </c>
      <c r="AY146" s="101">
        <v>0</v>
      </c>
      <c r="AZ146" s="32">
        <v>0</v>
      </c>
      <c r="BA146" s="32">
        <v>0</v>
      </c>
      <c r="BB146" s="32">
        <v>0</v>
      </c>
      <c r="BC146" s="105">
        <v>0</v>
      </c>
      <c r="BD146" s="106">
        <v>0</v>
      </c>
      <c r="BE146" s="101">
        <v>1</v>
      </c>
      <c r="BF146" s="32">
        <v>0</v>
      </c>
      <c r="BG146" s="32">
        <v>4709854</v>
      </c>
      <c r="BH146" s="32">
        <v>4709854</v>
      </c>
      <c r="BI146" s="105">
        <v>10653.6</v>
      </c>
      <c r="BJ146" s="106">
        <v>10653.6</v>
      </c>
      <c r="BK146" s="101">
        <v>345</v>
      </c>
      <c r="BL146" s="32">
        <v>1</v>
      </c>
      <c r="BM146" s="32">
        <v>435245194</v>
      </c>
      <c r="BN146" s="32">
        <v>1257934.0867052022</v>
      </c>
      <c r="BO146" s="105">
        <v>932385.35999999987</v>
      </c>
      <c r="BP146" s="106">
        <v>2694.7553757225428</v>
      </c>
      <c r="BQ146" s="75"/>
      <c r="BR146" s="75"/>
    </row>
    <row r="147" spans="1:70" ht="19.5" customHeight="1" outlineLevel="1" x14ac:dyDescent="0.2">
      <c r="A147" s="60"/>
      <c r="B147" s="55" t="str">
        <v>AIRCONDITIONING/COGENERATION</v>
      </c>
      <c r="C147" s="101">
        <v>0</v>
      </c>
      <c r="D147" s="32">
        <v>0</v>
      </c>
      <c r="E147" s="32">
        <v>0</v>
      </c>
      <c r="F147" s="32">
        <v>0</v>
      </c>
      <c r="G147" s="105">
        <v>0</v>
      </c>
      <c r="H147" s="106">
        <v>0</v>
      </c>
      <c r="I147" s="101">
        <v>0</v>
      </c>
      <c r="J147" s="32">
        <v>0</v>
      </c>
      <c r="K147" s="32">
        <v>0</v>
      </c>
      <c r="L147" s="32">
        <v>0</v>
      </c>
      <c r="M147" s="105">
        <v>0</v>
      </c>
      <c r="N147" s="106">
        <v>0</v>
      </c>
      <c r="O147" s="101">
        <v>58</v>
      </c>
      <c r="P147" s="32">
        <v>0</v>
      </c>
      <c r="Q147" s="32">
        <v>1976659</v>
      </c>
      <c r="R147" s="32">
        <v>34080.327586206899</v>
      </c>
      <c r="S147" s="105">
        <v>10044.469999999998</v>
      </c>
      <c r="T147" s="106">
        <v>173.18051724137928</v>
      </c>
      <c r="U147" s="101">
        <v>0</v>
      </c>
      <c r="V147" s="32">
        <v>0</v>
      </c>
      <c r="W147" s="32">
        <v>0</v>
      </c>
      <c r="X147" s="32">
        <v>0</v>
      </c>
      <c r="Y147" s="105">
        <v>0</v>
      </c>
      <c r="Z147" s="106">
        <v>0</v>
      </c>
      <c r="AA147" s="101">
        <v>0</v>
      </c>
      <c r="AB147" s="32">
        <v>0</v>
      </c>
      <c r="AC147" s="32">
        <v>0</v>
      </c>
      <c r="AD147" s="32">
        <v>0</v>
      </c>
      <c r="AE147" s="105">
        <v>0</v>
      </c>
      <c r="AF147" s="106">
        <v>0</v>
      </c>
      <c r="AG147" s="101">
        <v>0</v>
      </c>
      <c r="AH147" s="32">
        <v>0</v>
      </c>
      <c r="AI147" s="32">
        <v>0</v>
      </c>
      <c r="AJ147" s="32">
        <v>0</v>
      </c>
      <c r="AK147" s="105">
        <v>0</v>
      </c>
      <c r="AL147" s="106">
        <v>0</v>
      </c>
      <c r="AM147" s="101">
        <v>0</v>
      </c>
      <c r="AN147" s="32">
        <v>0</v>
      </c>
      <c r="AO147" s="32">
        <v>0</v>
      </c>
      <c r="AP147" s="32">
        <v>0</v>
      </c>
      <c r="AQ147" s="105">
        <v>0</v>
      </c>
      <c r="AR147" s="106">
        <v>0</v>
      </c>
      <c r="AS147" s="101">
        <v>0</v>
      </c>
      <c r="AT147" s="32">
        <v>0</v>
      </c>
      <c r="AU147" s="32">
        <v>0</v>
      </c>
      <c r="AV147" s="32">
        <v>0</v>
      </c>
      <c r="AW147" s="105">
        <v>0</v>
      </c>
      <c r="AX147" s="106">
        <v>0</v>
      </c>
      <c r="AY147" s="101">
        <v>0</v>
      </c>
      <c r="AZ147" s="32">
        <v>0</v>
      </c>
      <c r="BA147" s="32">
        <v>0</v>
      </c>
      <c r="BB147" s="32">
        <v>0</v>
      </c>
      <c r="BC147" s="105">
        <v>0</v>
      </c>
      <c r="BD147" s="106">
        <v>0</v>
      </c>
      <c r="BE147" s="101">
        <v>0</v>
      </c>
      <c r="BF147" s="32">
        <v>0</v>
      </c>
      <c r="BG147" s="32">
        <v>0</v>
      </c>
      <c r="BH147" s="32">
        <v>0</v>
      </c>
      <c r="BI147" s="105">
        <v>0</v>
      </c>
      <c r="BJ147" s="106">
        <v>0</v>
      </c>
      <c r="BK147" s="101">
        <v>58</v>
      </c>
      <c r="BL147" s="32">
        <v>0</v>
      </c>
      <c r="BM147" s="32">
        <v>1976659</v>
      </c>
      <c r="BN147" s="32">
        <v>34080.327586206899</v>
      </c>
      <c r="BO147" s="105">
        <v>10044.469999999998</v>
      </c>
      <c r="BP147" s="106">
        <v>173.18051724137928</v>
      </c>
      <c r="BQ147" s="75"/>
      <c r="BR147" s="75"/>
    </row>
    <row r="148" spans="1:70" ht="19.5" customHeight="1" outlineLevel="1" x14ac:dyDescent="0.2">
      <c r="A148" s="60"/>
      <c r="B148" s="55" t="str">
        <v>VIRTUAL INETRCONNECTION</v>
      </c>
      <c r="C148" s="102">
        <v>0</v>
      </c>
      <c r="D148" s="81">
        <v>0</v>
      </c>
      <c r="E148" s="32">
        <v>107030.048</v>
      </c>
      <c r="F148" s="32">
        <v>0</v>
      </c>
      <c r="G148" s="105">
        <v>112.67339121366693</v>
      </c>
      <c r="H148" s="106">
        <v>0</v>
      </c>
      <c r="I148" s="102">
        <v>0</v>
      </c>
      <c r="J148" s="81">
        <v>0</v>
      </c>
      <c r="K148" s="32">
        <v>45371.606</v>
      </c>
      <c r="L148" s="32">
        <v>0</v>
      </c>
      <c r="M148" s="105">
        <v>106.35680101859164</v>
      </c>
      <c r="N148" s="106">
        <v>0</v>
      </c>
      <c r="O148" s="102">
        <v>0</v>
      </c>
      <c r="P148" s="81">
        <v>0</v>
      </c>
      <c r="Q148" s="32">
        <v>0</v>
      </c>
      <c r="R148" s="32">
        <v>0</v>
      </c>
      <c r="S148" s="105">
        <v>0</v>
      </c>
      <c r="T148" s="106">
        <v>0</v>
      </c>
      <c r="U148" s="102">
        <v>0</v>
      </c>
      <c r="V148" s="81">
        <v>0</v>
      </c>
      <c r="W148" s="32">
        <v>0</v>
      </c>
      <c r="X148" s="32">
        <v>0</v>
      </c>
      <c r="Y148" s="105">
        <v>0</v>
      </c>
      <c r="Z148" s="106">
        <v>0</v>
      </c>
      <c r="AA148" s="102">
        <v>0</v>
      </c>
      <c r="AB148" s="81">
        <v>0</v>
      </c>
      <c r="AC148" s="32">
        <v>0</v>
      </c>
      <c r="AD148" s="32">
        <v>0</v>
      </c>
      <c r="AE148" s="105">
        <v>0</v>
      </c>
      <c r="AF148" s="106">
        <v>0</v>
      </c>
      <c r="AG148" s="102">
        <v>0</v>
      </c>
      <c r="AH148" s="81">
        <v>0</v>
      </c>
      <c r="AI148" s="32">
        <v>0</v>
      </c>
      <c r="AJ148" s="32">
        <v>0</v>
      </c>
      <c r="AK148" s="105">
        <v>0</v>
      </c>
      <c r="AL148" s="106">
        <v>0</v>
      </c>
      <c r="AM148" s="102">
        <v>0</v>
      </c>
      <c r="AN148" s="81">
        <v>0</v>
      </c>
      <c r="AO148" s="32">
        <v>0</v>
      </c>
      <c r="AP148" s="32">
        <v>0</v>
      </c>
      <c r="AQ148" s="105">
        <v>0</v>
      </c>
      <c r="AR148" s="106">
        <v>0</v>
      </c>
      <c r="AS148" s="102">
        <v>0</v>
      </c>
      <c r="AT148" s="81">
        <v>0</v>
      </c>
      <c r="AU148" s="32">
        <v>0</v>
      </c>
      <c r="AV148" s="32">
        <v>0</v>
      </c>
      <c r="AW148" s="105">
        <v>0</v>
      </c>
      <c r="AX148" s="106">
        <v>0</v>
      </c>
      <c r="AY148" s="102">
        <v>0</v>
      </c>
      <c r="AZ148" s="81">
        <v>0</v>
      </c>
      <c r="BA148" s="32">
        <v>0</v>
      </c>
      <c r="BB148" s="32">
        <v>0</v>
      </c>
      <c r="BC148" s="105">
        <v>0</v>
      </c>
      <c r="BD148" s="106">
        <v>0</v>
      </c>
      <c r="BE148" s="102">
        <v>0</v>
      </c>
      <c r="BF148" s="81">
        <v>0</v>
      </c>
      <c r="BG148" s="32">
        <v>0</v>
      </c>
      <c r="BH148" s="32">
        <v>0</v>
      </c>
      <c r="BI148" s="105">
        <v>0</v>
      </c>
      <c r="BJ148" s="106">
        <v>0</v>
      </c>
      <c r="BK148" s="102">
        <v>0</v>
      </c>
      <c r="BL148" s="81">
        <v>0</v>
      </c>
      <c r="BM148" s="32">
        <v>152401.65399999998</v>
      </c>
      <c r="BN148" s="32">
        <v>0</v>
      </c>
      <c r="BO148" s="105">
        <v>219.03019223225854</v>
      </c>
      <c r="BP148" s="106">
        <v>0</v>
      </c>
      <c r="BQ148" s="75"/>
      <c r="BR148" s="75"/>
    </row>
    <row r="149" spans="1:70" ht="21" outlineLevel="1" thickBot="1" x14ac:dyDescent="0.25">
      <c r="A149" s="61"/>
      <c r="B149" s="34" t="s">
        <v>100</v>
      </c>
      <c r="C149" s="104">
        <v>285150</v>
      </c>
      <c r="D149" s="35">
        <v>0</v>
      </c>
      <c r="E149" s="35">
        <v>108516914.99999999</v>
      </c>
      <c r="F149" s="66">
        <v>380.56081009994733</v>
      </c>
      <c r="G149" s="36">
        <v>1482096.37</v>
      </c>
      <c r="H149" s="37">
        <v>5.1976025600561115</v>
      </c>
      <c r="I149" s="104">
        <v>122931</v>
      </c>
      <c r="J149" s="35">
        <v>1</v>
      </c>
      <c r="K149" s="35">
        <v>97002654.035290003</v>
      </c>
      <c r="L149" s="66">
        <v>789.07570067427525</v>
      </c>
      <c r="M149" s="36">
        <v>1011959.29</v>
      </c>
      <c r="N149" s="37">
        <v>8.2318622490482554</v>
      </c>
      <c r="O149" s="104">
        <v>201026</v>
      </c>
      <c r="P149" s="35">
        <v>0</v>
      </c>
      <c r="Q149" s="35">
        <v>154275077</v>
      </c>
      <c r="R149" s="66">
        <v>767.4384258752599</v>
      </c>
      <c r="S149" s="36">
        <v>2474104.6999999997</v>
      </c>
      <c r="T149" s="37">
        <v>12.307386606707588</v>
      </c>
      <c r="U149" s="104">
        <v>1349</v>
      </c>
      <c r="V149" s="35">
        <v>0</v>
      </c>
      <c r="W149" s="35">
        <v>133567299</v>
      </c>
      <c r="X149" s="66">
        <v>99012.082283172727</v>
      </c>
      <c r="Y149" s="36">
        <v>367727.10000000003</v>
      </c>
      <c r="Z149" s="37">
        <v>272.59236471460343</v>
      </c>
      <c r="AA149" s="104">
        <v>3092</v>
      </c>
      <c r="AB149" s="35">
        <v>0</v>
      </c>
      <c r="AC149" s="35">
        <v>66122179</v>
      </c>
      <c r="AD149" s="66">
        <v>21384.922056921088</v>
      </c>
      <c r="AE149" s="36">
        <v>203017.44</v>
      </c>
      <c r="AF149" s="37">
        <v>65.658939197930138</v>
      </c>
      <c r="AG149" s="104">
        <v>1774</v>
      </c>
      <c r="AH149" s="35">
        <v>0</v>
      </c>
      <c r="AI149" s="35">
        <v>59303119</v>
      </c>
      <c r="AJ149" s="66">
        <v>33429.04114994363</v>
      </c>
      <c r="AK149" s="36">
        <v>193265.02999999997</v>
      </c>
      <c r="AL149" s="37">
        <v>108.94308342728296</v>
      </c>
      <c r="AM149" s="104">
        <v>0</v>
      </c>
      <c r="AN149" s="35">
        <v>0</v>
      </c>
      <c r="AO149" s="35">
        <v>0</v>
      </c>
      <c r="AP149" s="66">
        <v>0</v>
      </c>
      <c r="AQ149" s="36">
        <v>0</v>
      </c>
      <c r="AR149" s="37">
        <v>0</v>
      </c>
      <c r="AS149" s="104">
        <v>0</v>
      </c>
      <c r="AT149" s="35">
        <v>0</v>
      </c>
      <c r="AU149" s="35">
        <v>0</v>
      </c>
      <c r="AV149" s="66">
        <v>0</v>
      </c>
      <c r="AW149" s="36">
        <v>0</v>
      </c>
      <c r="AX149" s="37">
        <v>0</v>
      </c>
      <c r="AY149" s="104">
        <v>0</v>
      </c>
      <c r="AZ149" s="35">
        <v>0</v>
      </c>
      <c r="BA149" s="35">
        <v>0</v>
      </c>
      <c r="BB149" s="66">
        <v>0</v>
      </c>
      <c r="BC149" s="36">
        <v>0</v>
      </c>
      <c r="BD149" s="37">
        <v>0</v>
      </c>
      <c r="BE149" s="104">
        <v>1</v>
      </c>
      <c r="BF149" s="35">
        <v>0</v>
      </c>
      <c r="BG149" s="35">
        <v>4709854</v>
      </c>
      <c r="BH149" s="66">
        <v>4709854</v>
      </c>
      <c r="BI149" s="36">
        <v>10653.6</v>
      </c>
      <c r="BJ149" s="37">
        <v>10653.6</v>
      </c>
      <c r="BK149" s="104">
        <v>615323</v>
      </c>
      <c r="BL149" s="35">
        <v>1</v>
      </c>
      <c r="BM149" s="35">
        <v>623497097.03529</v>
      </c>
      <c r="BN149" s="66">
        <v>1013.2825910175615</v>
      </c>
      <c r="BO149" s="36">
        <v>5742823.5299999993</v>
      </c>
      <c r="BP149" s="37">
        <v>9.3330075374924419</v>
      </c>
      <c r="BQ149" s="75"/>
      <c r="BR149" s="75"/>
    </row>
    <row r="150" spans="1:70" x14ac:dyDescent="0.2">
      <c r="R150" s="23"/>
    </row>
    <row r="152" spans="1:70" x14ac:dyDescent="0.2">
      <c r="B152" s="38"/>
      <c r="M152" s="23"/>
    </row>
    <row r="153" spans="1:70" s="6" customFormat="1" x14ac:dyDescent="0.2">
      <c r="C153" s="13"/>
      <c r="E153" s="5"/>
      <c r="F153" s="5"/>
      <c r="G153" s="5"/>
      <c r="H153" s="5"/>
      <c r="K153" s="5"/>
      <c r="L153" s="21"/>
      <c r="M153" s="5"/>
      <c r="N153" s="23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  <c r="AW153" s="5"/>
      <c r="AX153" s="5"/>
      <c r="AY153" s="5"/>
      <c r="AZ153" s="5"/>
      <c r="BA153" s="5"/>
      <c r="BB153" s="5"/>
      <c r="BC153" s="5"/>
      <c r="BD153" s="5"/>
      <c r="BE153" s="5"/>
      <c r="BF153" s="5"/>
      <c r="BG153" s="5"/>
      <c r="BH153" s="5"/>
      <c r="BI153" s="5"/>
      <c r="BJ153" s="5"/>
      <c r="BK153" s="75"/>
      <c r="BL153" s="5"/>
      <c r="BM153" s="5"/>
      <c r="BN153" s="5"/>
      <c r="BO153" s="5"/>
      <c r="BP153" s="5"/>
    </row>
    <row r="154" spans="1:70" x14ac:dyDescent="0.2">
      <c r="C154" s="13"/>
      <c r="BK154" s="75"/>
    </row>
    <row r="155" spans="1:70" x14ac:dyDescent="0.2">
      <c r="BK155" s="75"/>
    </row>
    <row r="156" spans="1:70" x14ac:dyDescent="0.2">
      <c r="D156" s="13"/>
      <c r="BK156" s="75"/>
    </row>
    <row r="157" spans="1:70" x14ac:dyDescent="0.2">
      <c r="BK157" s="75"/>
    </row>
    <row r="158" spans="1:70" x14ac:dyDescent="0.2">
      <c r="BK158" s="75"/>
    </row>
    <row r="159" spans="1:70" x14ac:dyDescent="0.2">
      <c r="BK159" s="75"/>
    </row>
    <row r="160" spans="1:70" x14ac:dyDescent="0.2">
      <c r="BK160" s="75"/>
    </row>
    <row r="161" spans="63:63" x14ac:dyDescent="0.2">
      <c r="BK161" s="75"/>
    </row>
    <row r="162" spans="63:63" x14ac:dyDescent="0.2">
      <c r="BK162" s="75"/>
    </row>
    <row r="163" spans="63:63" x14ac:dyDescent="0.2">
      <c r="BK163" s="75"/>
    </row>
    <row r="164" spans="63:63" x14ac:dyDescent="0.2">
      <c r="BK164" s="75"/>
    </row>
    <row r="165" spans="63:63" x14ac:dyDescent="0.2">
      <c r="BK165" s="75"/>
    </row>
    <row r="166" spans="63:63" x14ac:dyDescent="0.2">
      <c r="BK166" s="75"/>
    </row>
    <row r="167" spans="63:63" x14ac:dyDescent="0.2">
      <c r="BK167" s="75"/>
    </row>
    <row r="168" spans="63:63" x14ac:dyDescent="0.2">
      <c r="BK168" s="75"/>
    </row>
    <row r="169" spans="63:63" x14ac:dyDescent="0.2">
      <c r="BK169" s="75"/>
    </row>
    <row r="170" spans="63:63" x14ac:dyDescent="0.2">
      <c r="BK170" s="75"/>
    </row>
    <row r="171" spans="63:63" x14ac:dyDescent="0.2">
      <c r="BK171" s="75"/>
    </row>
  </sheetData>
  <mergeCells count="49">
    <mergeCell ref="BE7:BF7"/>
    <mergeCell ref="BK7:BL7"/>
    <mergeCell ref="C7:D7"/>
    <mergeCell ref="I7:J7"/>
    <mergeCell ref="O7:P7"/>
    <mergeCell ref="U7:V7"/>
    <mergeCell ref="AA7:AB7"/>
    <mergeCell ref="AG7:AH7"/>
    <mergeCell ref="AG6:AH6"/>
    <mergeCell ref="AM6:AN6"/>
    <mergeCell ref="AS6:AT6"/>
    <mergeCell ref="AY6:AZ6"/>
    <mergeCell ref="AM7:AN7"/>
    <mergeCell ref="AS7:AT7"/>
    <mergeCell ref="AY7:AZ7"/>
    <mergeCell ref="BE6:BF6"/>
    <mergeCell ref="BK6:BL6"/>
    <mergeCell ref="AM5:AN5"/>
    <mergeCell ref="AS5:AT5"/>
    <mergeCell ref="AY5:AZ5"/>
    <mergeCell ref="BE5:BF5"/>
    <mergeCell ref="BK5:BL5"/>
    <mergeCell ref="C6:D6"/>
    <mergeCell ref="I6:J6"/>
    <mergeCell ref="O6:P6"/>
    <mergeCell ref="U6:V6"/>
    <mergeCell ref="AA6:AB6"/>
    <mergeCell ref="BE4:BJ4"/>
    <mergeCell ref="BK4:BP4"/>
    <mergeCell ref="A5:A8"/>
    <mergeCell ref="B5:B8"/>
    <mergeCell ref="C5:D5"/>
    <mergeCell ref="I5:J5"/>
    <mergeCell ref="O5:P5"/>
    <mergeCell ref="U5:V5"/>
    <mergeCell ref="AA5:AB5"/>
    <mergeCell ref="AG5:AH5"/>
    <mergeCell ref="U4:Z4"/>
    <mergeCell ref="AA4:AF4"/>
    <mergeCell ref="AG4:AL4"/>
    <mergeCell ref="AM4:AR4"/>
    <mergeCell ref="AS4:AX4"/>
    <mergeCell ref="AY4:BD4"/>
    <mergeCell ref="O4:T4"/>
    <mergeCell ref="A2:K2"/>
    <mergeCell ref="A3:B3"/>
    <mergeCell ref="A4:B4"/>
    <mergeCell ref="C4:H4"/>
    <mergeCell ref="I4:N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10.2024ΕΛ</vt:lpstr>
      <vt:lpstr>10.2024EN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Georgios Vasilopoulos</dc:creator>
  <cp:keywords/>
  <dc:description/>
  <cp:lastModifiedBy>Christodoulopoulos Konstantinos</cp:lastModifiedBy>
  <cp:revision/>
  <dcterms:created xsi:type="dcterms:W3CDTF">2019-02-19T06:05:09Z</dcterms:created>
  <dcterms:modified xsi:type="dcterms:W3CDTF">2024-11-20T14:11:30Z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Jet Reports Function Literals">
    <vt:lpwstr>\	;	;	{	}	[@[{0}]]	1033	1032</vt:lpwstr>
  </property>
  <property fmtid="{D5CDD505-2E9C-101B-9397-08002B2CF9AE}" pid="3" name="MSIP_Label_d67f43f2-8bc5-43a5-8307-606ecdb5abb9_Enabled">
    <vt:lpwstr>true</vt:lpwstr>
  </property>
  <property fmtid="{D5CDD505-2E9C-101B-9397-08002B2CF9AE}" pid="4" name="MSIP_Label_d67f43f2-8bc5-43a5-8307-606ecdb5abb9_SetDate">
    <vt:lpwstr>2023-04-05T13:03:22Z</vt:lpwstr>
  </property>
  <property fmtid="{D5CDD505-2E9C-101B-9397-08002B2CF9AE}" pid="5" name="MSIP_Label_d67f43f2-8bc5-43a5-8307-606ecdb5abb9_Method">
    <vt:lpwstr>Privileged</vt:lpwstr>
  </property>
  <property fmtid="{D5CDD505-2E9C-101B-9397-08002B2CF9AE}" pid="6" name="MSIP_Label_d67f43f2-8bc5-43a5-8307-606ecdb5abb9_Name">
    <vt:lpwstr>Εσωτερικής Χρήσης</vt:lpwstr>
  </property>
  <property fmtid="{D5CDD505-2E9C-101B-9397-08002B2CF9AE}" pid="7" name="MSIP_Label_d67f43f2-8bc5-43a5-8307-606ecdb5abb9_SiteId">
    <vt:lpwstr>e7723b76-3b3e-454f-a166-7ea3dd2e24ad</vt:lpwstr>
  </property>
  <property fmtid="{D5CDD505-2E9C-101B-9397-08002B2CF9AE}" pid="8" name="MSIP_Label_d67f43f2-8bc5-43a5-8307-606ecdb5abb9_ActionId">
    <vt:lpwstr>ab200521-1a98-44a0-8946-752c9c2d2978</vt:lpwstr>
  </property>
  <property fmtid="{D5CDD505-2E9C-101B-9397-08002B2CF9AE}" pid="9" name="MSIP_Label_d67f43f2-8bc5-43a5-8307-606ecdb5abb9_ContentBits">
    <vt:lpwstr>2</vt:lpwstr>
  </property>
  <property fmtid="{D5CDD505-2E9C-101B-9397-08002B2CF9AE}" pid="10" name="MSIP_Label_defa4170-0d19-0005-0004-bc88714345d2_Enabled">
    <vt:lpwstr>true</vt:lpwstr>
  </property>
  <property fmtid="{D5CDD505-2E9C-101B-9397-08002B2CF9AE}" pid="11" name="MSIP_Label_defa4170-0d19-0005-0004-bc88714345d2_SetDate">
    <vt:lpwstr>2024-03-14T11:15:16Z</vt:lpwstr>
  </property>
  <property fmtid="{D5CDD505-2E9C-101B-9397-08002B2CF9AE}" pid="12" name="MSIP_Label_defa4170-0d19-0005-0004-bc88714345d2_Method">
    <vt:lpwstr>Standard</vt:lpwstr>
  </property>
  <property fmtid="{D5CDD505-2E9C-101B-9397-08002B2CF9AE}" pid="13" name="MSIP_Label_defa4170-0d19-0005-0004-bc88714345d2_Name">
    <vt:lpwstr>defa4170-0d19-0005-0004-bc88714345d2</vt:lpwstr>
  </property>
  <property fmtid="{D5CDD505-2E9C-101B-9397-08002B2CF9AE}" pid="14" name="MSIP_Label_defa4170-0d19-0005-0004-bc88714345d2_SiteId">
    <vt:lpwstr>8eccec62-2618-41da-ba29-5c89cf3b9b2f</vt:lpwstr>
  </property>
  <property fmtid="{D5CDD505-2E9C-101B-9397-08002B2CF9AE}" pid="15" name="MSIP_Label_defa4170-0d19-0005-0004-bc88714345d2_ActionId">
    <vt:lpwstr>05040afc-c9cd-4d5e-ade3-e33fec45ad90</vt:lpwstr>
  </property>
  <property fmtid="{D5CDD505-2E9C-101B-9397-08002B2CF9AE}" pid="16" name="MSIP_Label_defa4170-0d19-0005-0004-bc88714345d2_ContentBits">
    <vt:lpwstr>0</vt:lpwstr>
  </property>
</Properties>
</file>